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025" yWindow="105" windowWidth="14010" windowHeight="12525" tabRatio="598"/>
  </bookViews>
  <sheets>
    <sheet name="2014 -2016 с учетом изменений" sheetId="2" r:id="rId1"/>
  </sheets>
  <definedNames>
    <definedName name="_xlnm._FilterDatabase" localSheetId="0" hidden="1">'2014 -2016 с учетом изменений'!$A$6:$IT$724</definedName>
  </definedNames>
  <calcPr calcId="145621"/>
</workbook>
</file>

<file path=xl/calcChain.xml><?xml version="1.0" encoding="utf-8"?>
<calcChain xmlns="http://schemas.openxmlformats.org/spreadsheetml/2006/main">
  <c r="C662" i="2" l="1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661" i="2"/>
  <c r="C625" i="2"/>
  <c r="C624" i="2"/>
  <c r="C618" i="2"/>
  <c r="C619" i="2"/>
  <c r="C620" i="2"/>
  <c r="C621" i="2"/>
  <c r="C615" i="2"/>
  <c r="C616" i="2"/>
  <c r="C617" i="2"/>
  <c r="C611" i="2"/>
  <c r="C612" i="2"/>
  <c r="C613" i="2"/>
  <c r="C614" i="2"/>
  <c r="C607" i="2"/>
  <c r="C608" i="2"/>
  <c r="C609" i="2"/>
  <c r="C610" i="2"/>
  <c r="C602" i="2"/>
  <c r="C603" i="2"/>
  <c r="C604" i="2"/>
  <c r="C605" i="2"/>
  <c r="C606" i="2"/>
  <c r="C599" i="2"/>
  <c r="C600" i="2"/>
  <c r="C601" i="2"/>
  <c r="C595" i="2"/>
  <c r="C596" i="2"/>
  <c r="C597" i="2"/>
  <c r="C598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79" i="2"/>
  <c r="D622" i="2"/>
  <c r="Q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R622" i="2"/>
  <c r="S622" i="2"/>
  <c r="A8" i="2"/>
  <c r="C622" i="2" l="1"/>
  <c r="K888" i="2"/>
  <c r="H900" i="2"/>
  <c r="H935" i="2"/>
  <c r="H956" i="2"/>
  <c r="M963" i="2"/>
  <c r="M998" i="2"/>
  <c r="D963" i="2"/>
  <c r="E862" i="2"/>
  <c r="E888" i="2"/>
  <c r="D759" i="2"/>
  <c r="D749" i="2"/>
  <c r="E743" i="2"/>
  <c r="D935" i="2" l="1"/>
  <c r="D1006" i="2"/>
  <c r="E998" i="2"/>
  <c r="F998" i="2"/>
  <c r="G998" i="2"/>
  <c r="H998" i="2"/>
  <c r="I998" i="2"/>
  <c r="J998" i="2"/>
  <c r="K998" i="2"/>
  <c r="L998" i="2"/>
  <c r="N998" i="2"/>
  <c r="O998" i="2"/>
  <c r="P998" i="2"/>
  <c r="Q998" i="2"/>
  <c r="R998" i="2"/>
  <c r="S998" i="2"/>
  <c r="C965" i="2"/>
  <c r="D998" i="2"/>
  <c r="C1005" i="2"/>
  <c r="C1004" i="2"/>
  <c r="C1003" i="2"/>
  <c r="C1002" i="2"/>
  <c r="C1001" i="2"/>
  <c r="C1000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2" i="2"/>
  <c r="C961" i="2"/>
  <c r="C960" i="2"/>
  <c r="C959" i="2"/>
  <c r="C958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0" i="2"/>
  <c r="C939" i="2"/>
  <c r="C938" i="2"/>
  <c r="C937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899" i="2"/>
  <c r="C898" i="2"/>
  <c r="C897" i="2"/>
  <c r="C896" i="2"/>
  <c r="C895" i="2"/>
  <c r="C894" i="2"/>
  <c r="C893" i="2"/>
  <c r="C892" i="2"/>
  <c r="C891" i="2"/>
  <c r="C890" i="2"/>
  <c r="C887" i="2"/>
  <c r="C886" i="2"/>
  <c r="C885" i="2"/>
  <c r="C884" i="2"/>
  <c r="C883" i="2"/>
  <c r="C882" i="2"/>
  <c r="C881" i="2"/>
  <c r="C880" i="2"/>
  <c r="C879" i="2"/>
  <c r="C878" i="2"/>
  <c r="C877" i="2"/>
  <c r="C874" i="2"/>
  <c r="C873" i="2"/>
  <c r="C872" i="2"/>
  <c r="C871" i="2"/>
  <c r="C870" i="2"/>
  <c r="C869" i="2"/>
  <c r="C868" i="2"/>
  <c r="C867" i="2"/>
  <c r="C864" i="2"/>
  <c r="C861" i="2"/>
  <c r="C860" i="2"/>
  <c r="C859" i="2"/>
  <c r="C858" i="2"/>
  <c r="C857" i="2"/>
  <c r="C854" i="2"/>
  <c r="C853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7" i="2"/>
  <c r="C816" i="2"/>
  <c r="C815" i="2"/>
  <c r="C814" i="2"/>
  <c r="C813" i="2"/>
  <c r="C812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4" i="2"/>
  <c r="C763" i="2"/>
  <c r="C762" i="2"/>
  <c r="C761" i="2"/>
  <c r="C758" i="2"/>
  <c r="C757" i="2"/>
  <c r="C756" i="2"/>
  <c r="C755" i="2"/>
  <c r="C754" i="2"/>
  <c r="C753" i="2"/>
  <c r="C752" i="2"/>
  <c r="C751" i="2"/>
  <c r="C748" i="2"/>
  <c r="C747" i="2"/>
  <c r="C746" i="2"/>
  <c r="C745" i="2"/>
  <c r="C742" i="2"/>
  <c r="C741" i="2"/>
  <c r="C740" i="2"/>
  <c r="C739" i="2"/>
  <c r="C738" i="2"/>
  <c r="C737" i="2"/>
  <c r="C736" i="2"/>
  <c r="C735" i="2"/>
  <c r="C734" i="2"/>
  <c r="C733" i="2"/>
  <c r="C732" i="2"/>
  <c r="C729" i="2"/>
  <c r="C728" i="2"/>
  <c r="C727" i="2"/>
  <c r="C413" i="2" l="1"/>
  <c r="C707" i="2" l="1"/>
  <c r="D730" i="2" l="1"/>
  <c r="E730" i="2"/>
  <c r="F730" i="2"/>
  <c r="G730" i="2"/>
  <c r="H730" i="2"/>
  <c r="I730" i="2"/>
  <c r="J730" i="2"/>
  <c r="K730" i="2"/>
  <c r="L730" i="2"/>
  <c r="M730" i="2"/>
  <c r="N730" i="2"/>
  <c r="O730" i="2"/>
  <c r="P730" i="2"/>
  <c r="Q730" i="2"/>
  <c r="R730" i="2"/>
  <c r="S730" i="2"/>
  <c r="D743" i="2"/>
  <c r="F743" i="2"/>
  <c r="G743" i="2"/>
  <c r="H743" i="2"/>
  <c r="I743" i="2"/>
  <c r="J743" i="2"/>
  <c r="K743" i="2"/>
  <c r="L743" i="2"/>
  <c r="M743" i="2"/>
  <c r="N743" i="2"/>
  <c r="O743" i="2"/>
  <c r="P743" i="2"/>
  <c r="Q743" i="2"/>
  <c r="R743" i="2"/>
  <c r="S743" i="2"/>
  <c r="E749" i="2"/>
  <c r="F749" i="2"/>
  <c r="G749" i="2"/>
  <c r="H749" i="2"/>
  <c r="I749" i="2"/>
  <c r="J749" i="2"/>
  <c r="K749" i="2"/>
  <c r="L749" i="2"/>
  <c r="M749" i="2"/>
  <c r="N749" i="2"/>
  <c r="O749" i="2"/>
  <c r="P749" i="2"/>
  <c r="Q749" i="2"/>
  <c r="R749" i="2"/>
  <c r="S749" i="2"/>
  <c r="E759" i="2"/>
  <c r="F759" i="2"/>
  <c r="G759" i="2"/>
  <c r="H759" i="2"/>
  <c r="I759" i="2"/>
  <c r="J759" i="2"/>
  <c r="K759" i="2"/>
  <c r="L759" i="2"/>
  <c r="M759" i="2"/>
  <c r="N759" i="2"/>
  <c r="O759" i="2"/>
  <c r="P759" i="2"/>
  <c r="Q759" i="2"/>
  <c r="R759" i="2"/>
  <c r="S759" i="2"/>
  <c r="D765" i="2"/>
  <c r="E765" i="2"/>
  <c r="F765" i="2"/>
  <c r="G765" i="2"/>
  <c r="H765" i="2"/>
  <c r="I765" i="2"/>
  <c r="J765" i="2"/>
  <c r="K765" i="2"/>
  <c r="L765" i="2"/>
  <c r="M765" i="2"/>
  <c r="N765" i="2"/>
  <c r="O765" i="2"/>
  <c r="P765" i="2"/>
  <c r="Q765" i="2"/>
  <c r="R765" i="2"/>
  <c r="S765" i="2"/>
  <c r="D783" i="2"/>
  <c r="E783" i="2"/>
  <c r="F783" i="2"/>
  <c r="G783" i="2"/>
  <c r="H783" i="2"/>
  <c r="I783" i="2"/>
  <c r="J783" i="2"/>
  <c r="K783" i="2"/>
  <c r="L783" i="2"/>
  <c r="M783" i="2"/>
  <c r="N783" i="2"/>
  <c r="O783" i="2"/>
  <c r="P783" i="2"/>
  <c r="Q783" i="2"/>
  <c r="R783" i="2"/>
  <c r="S783" i="2"/>
  <c r="D810" i="2"/>
  <c r="E810" i="2"/>
  <c r="F810" i="2"/>
  <c r="G810" i="2"/>
  <c r="H810" i="2"/>
  <c r="I810" i="2"/>
  <c r="J810" i="2"/>
  <c r="K810" i="2"/>
  <c r="L810" i="2"/>
  <c r="M810" i="2"/>
  <c r="N810" i="2"/>
  <c r="O810" i="2"/>
  <c r="P810" i="2"/>
  <c r="Q810" i="2"/>
  <c r="R810" i="2"/>
  <c r="S810" i="2"/>
  <c r="D818" i="2"/>
  <c r="E818" i="2"/>
  <c r="F818" i="2"/>
  <c r="G818" i="2"/>
  <c r="H818" i="2"/>
  <c r="I818" i="2"/>
  <c r="J818" i="2"/>
  <c r="K818" i="2"/>
  <c r="L818" i="2"/>
  <c r="M818" i="2"/>
  <c r="N818" i="2"/>
  <c r="O818" i="2"/>
  <c r="P818" i="2"/>
  <c r="Q818" i="2"/>
  <c r="R818" i="2"/>
  <c r="S818" i="2"/>
  <c r="D851" i="2"/>
  <c r="E851" i="2"/>
  <c r="F851" i="2"/>
  <c r="G851" i="2"/>
  <c r="H851" i="2"/>
  <c r="I851" i="2"/>
  <c r="J851" i="2"/>
  <c r="K851" i="2"/>
  <c r="L851" i="2"/>
  <c r="M851" i="2"/>
  <c r="N851" i="2"/>
  <c r="O851" i="2"/>
  <c r="P851" i="2"/>
  <c r="Q851" i="2"/>
  <c r="R851" i="2"/>
  <c r="S851" i="2"/>
  <c r="E855" i="2"/>
  <c r="F855" i="2"/>
  <c r="G855" i="2"/>
  <c r="H855" i="2"/>
  <c r="J855" i="2"/>
  <c r="K855" i="2"/>
  <c r="L855" i="2"/>
  <c r="M855" i="2"/>
  <c r="N855" i="2"/>
  <c r="O855" i="2"/>
  <c r="P855" i="2"/>
  <c r="Q855" i="2"/>
  <c r="R855" i="2"/>
  <c r="S855" i="2"/>
  <c r="D862" i="2"/>
  <c r="F862" i="2"/>
  <c r="G862" i="2"/>
  <c r="H862" i="2"/>
  <c r="I862" i="2"/>
  <c r="J862" i="2"/>
  <c r="K862" i="2"/>
  <c r="L862" i="2"/>
  <c r="M862" i="2"/>
  <c r="N862" i="2"/>
  <c r="O862" i="2"/>
  <c r="P862" i="2"/>
  <c r="Q862" i="2"/>
  <c r="R862" i="2"/>
  <c r="S862" i="2"/>
  <c r="E865" i="2"/>
  <c r="F865" i="2"/>
  <c r="G865" i="2"/>
  <c r="H865" i="2"/>
  <c r="I865" i="2"/>
  <c r="J865" i="2"/>
  <c r="K865" i="2"/>
  <c r="L865" i="2"/>
  <c r="M865" i="2"/>
  <c r="N865" i="2"/>
  <c r="O865" i="2"/>
  <c r="P865" i="2"/>
  <c r="Q865" i="2"/>
  <c r="R865" i="2"/>
  <c r="S865" i="2"/>
  <c r="D875" i="2"/>
  <c r="E875" i="2"/>
  <c r="F875" i="2"/>
  <c r="G875" i="2"/>
  <c r="H875" i="2"/>
  <c r="I875" i="2"/>
  <c r="J875" i="2"/>
  <c r="K875" i="2"/>
  <c r="L875" i="2"/>
  <c r="M875" i="2"/>
  <c r="N875" i="2"/>
  <c r="O875" i="2"/>
  <c r="P875" i="2"/>
  <c r="Q875" i="2"/>
  <c r="R875" i="2"/>
  <c r="S875" i="2"/>
  <c r="D888" i="2"/>
  <c r="F888" i="2"/>
  <c r="G888" i="2"/>
  <c r="H888" i="2"/>
  <c r="I888" i="2"/>
  <c r="J888" i="2"/>
  <c r="L888" i="2"/>
  <c r="M888" i="2"/>
  <c r="N888" i="2"/>
  <c r="O888" i="2"/>
  <c r="P888" i="2"/>
  <c r="Q888" i="2"/>
  <c r="R888" i="2"/>
  <c r="S888" i="2"/>
  <c r="D900" i="2"/>
  <c r="E900" i="2"/>
  <c r="F900" i="2"/>
  <c r="G900" i="2"/>
  <c r="I900" i="2"/>
  <c r="J900" i="2"/>
  <c r="K900" i="2"/>
  <c r="L900" i="2"/>
  <c r="M900" i="2"/>
  <c r="N900" i="2"/>
  <c r="O900" i="2"/>
  <c r="P900" i="2"/>
  <c r="Q900" i="2"/>
  <c r="R900" i="2"/>
  <c r="S900" i="2"/>
  <c r="E935" i="2"/>
  <c r="F935" i="2"/>
  <c r="G935" i="2"/>
  <c r="I935" i="2"/>
  <c r="J935" i="2"/>
  <c r="K935" i="2"/>
  <c r="L935" i="2"/>
  <c r="M935" i="2"/>
  <c r="N935" i="2"/>
  <c r="O935" i="2"/>
  <c r="P935" i="2"/>
  <c r="Q935" i="2"/>
  <c r="R935" i="2"/>
  <c r="S935" i="2"/>
  <c r="D941" i="2"/>
  <c r="E941" i="2"/>
  <c r="F941" i="2"/>
  <c r="G941" i="2"/>
  <c r="H941" i="2"/>
  <c r="I941" i="2"/>
  <c r="J941" i="2"/>
  <c r="K941" i="2"/>
  <c r="L941" i="2"/>
  <c r="M941" i="2"/>
  <c r="N941" i="2"/>
  <c r="O941" i="2"/>
  <c r="P941" i="2"/>
  <c r="Q941" i="2"/>
  <c r="R941" i="2"/>
  <c r="S941" i="2"/>
  <c r="D956" i="2"/>
  <c r="E956" i="2"/>
  <c r="F956" i="2"/>
  <c r="G956" i="2"/>
  <c r="I956" i="2"/>
  <c r="J956" i="2"/>
  <c r="K956" i="2"/>
  <c r="L956" i="2"/>
  <c r="M956" i="2"/>
  <c r="N956" i="2"/>
  <c r="O956" i="2"/>
  <c r="P956" i="2"/>
  <c r="Q956" i="2"/>
  <c r="R956" i="2"/>
  <c r="S956" i="2"/>
  <c r="E963" i="2"/>
  <c r="F963" i="2"/>
  <c r="G963" i="2"/>
  <c r="H963" i="2"/>
  <c r="I963" i="2"/>
  <c r="J963" i="2"/>
  <c r="K963" i="2"/>
  <c r="L963" i="2"/>
  <c r="N963" i="2"/>
  <c r="O963" i="2"/>
  <c r="P963" i="2"/>
  <c r="Q963" i="2"/>
  <c r="R963" i="2"/>
  <c r="S963" i="2"/>
  <c r="E1006" i="2"/>
  <c r="F1006" i="2"/>
  <c r="G1006" i="2"/>
  <c r="H1006" i="2"/>
  <c r="I1006" i="2"/>
  <c r="J1006" i="2"/>
  <c r="K1006" i="2"/>
  <c r="L1006" i="2"/>
  <c r="M1006" i="2"/>
  <c r="N1006" i="2"/>
  <c r="O1006" i="2"/>
  <c r="P1006" i="2"/>
  <c r="Q1006" i="2"/>
  <c r="R1006" i="2"/>
  <c r="S1006" i="2"/>
  <c r="C749" i="2" l="1"/>
  <c r="C1006" i="2"/>
  <c r="C956" i="2"/>
  <c r="C935" i="2"/>
  <c r="C888" i="2"/>
  <c r="C865" i="2"/>
  <c r="C855" i="2"/>
  <c r="C818" i="2"/>
  <c r="C783" i="2"/>
  <c r="C759" i="2"/>
  <c r="C743" i="2"/>
  <c r="R725" i="2"/>
  <c r="P725" i="2"/>
  <c r="N725" i="2"/>
  <c r="L725" i="2"/>
  <c r="J725" i="2"/>
  <c r="H725" i="2"/>
  <c r="F725" i="2"/>
  <c r="D725" i="2"/>
  <c r="C998" i="2"/>
  <c r="C963" i="2"/>
  <c r="C941" i="2"/>
  <c r="C900" i="2"/>
  <c r="C875" i="2"/>
  <c r="C862" i="2"/>
  <c r="C851" i="2"/>
  <c r="C810" i="2"/>
  <c r="C765" i="2"/>
  <c r="S725" i="2"/>
  <c r="Q725" i="2"/>
  <c r="O725" i="2"/>
  <c r="M725" i="2"/>
  <c r="K725" i="2"/>
  <c r="I725" i="2"/>
  <c r="G725" i="2"/>
  <c r="E725" i="2"/>
  <c r="C730" i="2"/>
  <c r="S723" i="2"/>
  <c r="R723" i="2"/>
  <c r="P723" i="2"/>
  <c r="O723" i="2"/>
  <c r="N723" i="2"/>
  <c r="M723" i="2"/>
  <c r="L723" i="2"/>
  <c r="K723" i="2"/>
  <c r="J723" i="2"/>
  <c r="I723" i="2"/>
  <c r="H723" i="2"/>
  <c r="G723" i="2"/>
  <c r="F723" i="2"/>
  <c r="E723" i="2"/>
  <c r="D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6" i="2"/>
  <c r="S704" i="2"/>
  <c r="R704" i="2"/>
  <c r="Q704" i="2"/>
  <c r="P704" i="2"/>
  <c r="O704" i="2"/>
  <c r="N704" i="2"/>
  <c r="M704" i="2"/>
  <c r="L704" i="2"/>
  <c r="K704" i="2"/>
  <c r="J704" i="2"/>
  <c r="I704" i="2"/>
  <c r="H704" i="2"/>
  <c r="G704" i="2"/>
  <c r="F704" i="2"/>
  <c r="E704" i="2"/>
  <c r="D704" i="2"/>
  <c r="C703" i="2"/>
  <c r="S701" i="2"/>
  <c r="R701" i="2"/>
  <c r="Q701" i="2"/>
  <c r="P701" i="2"/>
  <c r="O701" i="2"/>
  <c r="N701" i="2"/>
  <c r="M701" i="2"/>
  <c r="L701" i="2"/>
  <c r="K701" i="2"/>
  <c r="J701" i="2"/>
  <c r="I701" i="2"/>
  <c r="H701" i="2"/>
  <c r="G701" i="2"/>
  <c r="F701" i="2"/>
  <c r="E701" i="2"/>
  <c r="D701" i="2"/>
  <c r="Q659" i="2"/>
  <c r="P659" i="2"/>
  <c r="O659" i="2"/>
  <c r="N659" i="2"/>
  <c r="M659" i="2"/>
  <c r="L659" i="2"/>
  <c r="I659" i="2"/>
  <c r="H659" i="2"/>
  <c r="G659" i="2"/>
  <c r="F659" i="2"/>
  <c r="E659" i="2"/>
  <c r="D659" i="2"/>
  <c r="C658" i="2"/>
  <c r="C657" i="2"/>
  <c r="C656" i="2"/>
  <c r="C655" i="2"/>
  <c r="C654" i="2"/>
  <c r="C653" i="2"/>
  <c r="C652" i="2"/>
  <c r="S649" i="2"/>
  <c r="S651" i="2" s="1"/>
  <c r="S659" i="2" s="1"/>
  <c r="R649" i="2"/>
  <c r="R651" i="2" s="1"/>
  <c r="R659" i="2" s="1"/>
  <c r="Q649" i="2"/>
  <c r="P649" i="2"/>
  <c r="O649" i="2"/>
  <c r="N649" i="2"/>
  <c r="M649" i="2"/>
  <c r="L649" i="2"/>
  <c r="K649" i="2"/>
  <c r="K651" i="2" s="1"/>
  <c r="J649" i="2"/>
  <c r="J651" i="2" s="1"/>
  <c r="J659" i="2" s="1"/>
  <c r="I649" i="2"/>
  <c r="H649" i="2"/>
  <c r="G649" i="2"/>
  <c r="F649" i="2"/>
  <c r="E649" i="2"/>
  <c r="D649" i="2"/>
  <c r="C648" i="2"/>
  <c r="C647" i="2"/>
  <c r="C646" i="2"/>
  <c r="C645" i="2"/>
  <c r="C644" i="2"/>
  <c r="C643" i="2"/>
  <c r="C642" i="2"/>
  <c r="C641" i="2"/>
  <c r="C640" i="2"/>
  <c r="C639" i="2"/>
  <c r="S637" i="2"/>
  <c r="R637" i="2"/>
  <c r="Q637" i="2"/>
  <c r="P637" i="2"/>
  <c r="O637" i="2"/>
  <c r="N637" i="2"/>
  <c r="M637" i="2"/>
  <c r="L637" i="2"/>
  <c r="K637" i="2"/>
  <c r="J637" i="2"/>
  <c r="I637" i="2"/>
  <c r="H637" i="2"/>
  <c r="G637" i="2"/>
  <c r="F637" i="2"/>
  <c r="E637" i="2"/>
  <c r="D637" i="2"/>
  <c r="C636" i="2"/>
  <c r="C635" i="2"/>
  <c r="C634" i="2"/>
  <c r="C633" i="2"/>
  <c r="C632" i="2"/>
  <c r="C631" i="2"/>
  <c r="C630" i="2"/>
  <c r="C629" i="2"/>
  <c r="C628" i="2"/>
  <c r="C627" i="2"/>
  <c r="C626" i="2"/>
  <c r="S577" i="2"/>
  <c r="R577" i="2"/>
  <c r="Q577" i="2"/>
  <c r="P577" i="2"/>
  <c r="O577" i="2"/>
  <c r="N577" i="2"/>
  <c r="M577" i="2"/>
  <c r="L577" i="2"/>
  <c r="K577" i="2"/>
  <c r="J577" i="2"/>
  <c r="I577" i="2"/>
  <c r="H577" i="2"/>
  <c r="G577" i="2"/>
  <c r="F577" i="2"/>
  <c r="E577" i="2"/>
  <c r="D577" i="2"/>
  <c r="C576" i="2"/>
  <c r="C575" i="2"/>
  <c r="C574" i="2"/>
  <c r="C573" i="2"/>
  <c r="C572" i="2"/>
  <c r="C571" i="2"/>
  <c r="C570" i="2"/>
  <c r="C569" i="2"/>
  <c r="C568" i="2"/>
  <c r="C567" i="2"/>
  <c r="C566" i="2"/>
  <c r="S564" i="2"/>
  <c r="R564" i="2"/>
  <c r="Q564" i="2"/>
  <c r="P564" i="2"/>
  <c r="O564" i="2"/>
  <c r="N564" i="2"/>
  <c r="M564" i="2"/>
  <c r="L564" i="2"/>
  <c r="K564" i="2"/>
  <c r="J564" i="2"/>
  <c r="I564" i="2"/>
  <c r="H564" i="2"/>
  <c r="G564" i="2"/>
  <c r="F564" i="2"/>
  <c r="E564" i="2"/>
  <c r="D564" i="2"/>
  <c r="C563" i="2"/>
  <c r="C562" i="2"/>
  <c r="C561" i="2"/>
  <c r="C560" i="2"/>
  <c r="C559" i="2"/>
  <c r="C558" i="2"/>
  <c r="C557" i="2"/>
  <c r="C556" i="2"/>
  <c r="S554" i="2"/>
  <c r="R554" i="2"/>
  <c r="Q554" i="2"/>
  <c r="P554" i="2"/>
  <c r="O554" i="2"/>
  <c r="N554" i="2"/>
  <c r="M554" i="2"/>
  <c r="L554" i="2"/>
  <c r="K554" i="2"/>
  <c r="J554" i="2"/>
  <c r="I554" i="2"/>
  <c r="H554" i="2"/>
  <c r="G554" i="2"/>
  <c r="F554" i="2"/>
  <c r="E554" i="2"/>
  <c r="D554" i="2"/>
  <c r="C553" i="2"/>
  <c r="C552" i="2"/>
  <c r="C551" i="2"/>
  <c r="C550" i="2"/>
  <c r="C549" i="2"/>
  <c r="C548" i="2"/>
  <c r="C547" i="2"/>
  <c r="C546" i="2"/>
  <c r="C545" i="2"/>
  <c r="C544" i="2"/>
  <c r="S542" i="2"/>
  <c r="R542" i="2"/>
  <c r="Q542" i="2"/>
  <c r="P542" i="2"/>
  <c r="O542" i="2"/>
  <c r="N542" i="2"/>
  <c r="M542" i="2"/>
  <c r="L542" i="2"/>
  <c r="K542" i="2"/>
  <c r="J542" i="2"/>
  <c r="I542" i="2"/>
  <c r="H542" i="2"/>
  <c r="G542" i="2"/>
  <c r="F542" i="2"/>
  <c r="E542" i="2"/>
  <c r="D542" i="2"/>
  <c r="C541" i="2"/>
  <c r="C540" i="2"/>
  <c r="C539" i="2"/>
  <c r="S537" i="2"/>
  <c r="R537" i="2"/>
  <c r="Q537" i="2"/>
  <c r="P537" i="2"/>
  <c r="O537" i="2"/>
  <c r="N537" i="2"/>
  <c r="M537" i="2"/>
  <c r="L537" i="2"/>
  <c r="K537" i="2"/>
  <c r="J537" i="2"/>
  <c r="I537" i="2"/>
  <c r="H537" i="2"/>
  <c r="G537" i="2"/>
  <c r="F537" i="2"/>
  <c r="E537" i="2"/>
  <c r="D537" i="2"/>
  <c r="C536" i="2"/>
  <c r="C535" i="2"/>
  <c r="C534" i="2"/>
  <c r="C533" i="2"/>
  <c r="C532" i="2"/>
  <c r="C531" i="2"/>
  <c r="C530" i="2"/>
  <c r="S528" i="2"/>
  <c r="R528" i="2"/>
  <c r="Q528" i="2"/>
  <c r="P528" i="2"/>
  <c r="O528" i="2"/>
  <c r="N528" i="2"/>
  <c r="M528" i="2"/>
  <c r="L528" i="2"/>
  <c r="K528" i="2"/>
  <c r="J528" i="2"/>
  <c r="I528" i="2"/>
  <c r="H528" i="2"/>
  <c r="G528" i="2"/>
  <c r="F528" i="2"/>
  <c r="E528" i="2"/>
  <c r="D528" i="2"/>
  <c r="C527" i="2"/>
  <c r="C526" i="2"/>
  <c r="C525" i="2"/>
  <c r="C524" i="2"/>
  <c r="C523" i="2"/>
  <c r="C522" i="2"/>
  <c r="S520" i="2"/>
  <c r="R520" i="2"/>
  <c r="Q520" i="2"/>
  <c r="P520" i="2"/>
  <c r="O520" i="2"/>
  <c r="N520" i="2"/>
  <c r="M520" i="2"/>
  <c r="L520" i="2"/>
  <c r="K520" i="2"/>
  <c r="I520" i="2"/>
  <c r="H520" i="2"/>
  <c r="G520" i="2"/>
  <c r="F520" i="2"/>
  <c r="E520" i="2"/>
  <c r="D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J520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S456" i="2"/>
  <c r="R456" i="2"/>
  <c r="Q456" i="2"/>
  <c r="P456" i="2"/>
  <c r="O456" i="2"/>
  <c r="N456" i="2"/>
  <c r="M456" i="2"/>
  <c r="L456" i="2"/>
  <c r="K456" i="2"/>
  <c r="J456" i="2"/>
  <c r="I456" i="2"/>
  <c r="H456" i="2"/>
  <c r="G456" i="2"/>
  <c r="F456" i="2"/>
  <c r="E456" i="2"/>
  <c r="D456" i="2"/>
  <c r="C455" i="2"/>
  <c r="C454" i="2"/>
  <c r="C453" i="2"/>
  <c r="C452" i="2"/>
  <c r="C451" i="2"/>
  <c r="C450" i="2"/>
  <c r="C449" i="2"/>
  <c r="C448" i="2"/>
  <c r="C447" i="2"/>
  <c r="C446" i="2"/>
  <c r="S444" i="2"/>
  <c r="R444" i="2"/>
  <c r="Q444" i="2"/>
  <c r="P444" i="2"/>
  <c r="O444" i="2"/>
  <c r="N444" i="2"/>
  <c r="M444" i="2"/>
  <c r="L444" i="2"/>
  <c r="K444" i="2"/>
  <c r="J444" i="2"/>
  <c r="I444" i="2"/>
  <c r="H444" i="2"/>
  <c r="G444" i="2"/>
  <c r="F444" i="2"/>
  <c r="E444" i="2"/>
  <c r="D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S416" i="2"/>
  <c r="R416" i="2"/>
  <c r="Q416" i="2"/>
  <c r="P416" i="2"/>
  <c r="O416" i="2"/>
  <c r="N416" i="2"/>
  <c r="M416" i="2"/>
  <c r="L416" i="2"/>
  <c r="K416" i="2"/>
  <c r="J416" i="2"/>
  <c r="H416" i="2"/>
  <c r="G416" i="2"/>
  <c r="F416" i="2"/>
  <c r="E416" i="2"/>
  <c r="D416" i="2"/>
  <c r="C415" i="2"/>
  <c r="C414" i="2"/>
  <c r="C412" i="2"/>
  <c r="C411" i="2"/>
  <c r="C410" i="2"/>
  <c r="C409" i="2"/>
  <c r="C408" i="2"/>
  <c r="C407" i="2"/>
  <c r="C406" i="2"/>
  <c r="C405" i="2"/>
  <c r="S403" i="2"/>
  <c r="R403" i="2"/>
  <c r="Q403" i="2"/>
  <c r="P403" i="2"/>
  <c r="O403" i="2"/>
  <c r="N403" i="2"/>
  <c r="M403" i="2"/>
  <c r="L403" i="2"/>
  <c r="K403" i="2"/>
  <c r="J403" i="2"/>
  <c r="I403" i="2"/>
  <c r="H403" i="2"/>
  <c r="G403" i="2"/>
  <c r="F403" i="2"/>
  <c r="E403" i="2"/>
  <c r="D403" i="2"/>
  <c r="C402" i="2"/>
  <c r="C401" i="2"/>
  <c r="C400" i="2"/>
  <c r="C399" i="2"/>
  <c r="S397" i="2"/>
  <c r="R397" i="2"/>
  <c r="Q397" i="2"/>
  <c r="P397" i="2"/>
  <c r="O397" i="2"/>
  <c r="N397" i="2"/>
  <c r="M397" i="2"/>
  <c r="L397" i="2"/>
  <c r="K397" i="2"/>
  <c r="J397" i="2"/>
  <c r="I397" i="2"/>
  <c r="H397" i="2"/>
  <c r="G397" i="2"/>
  <c r="F397" i="2"/>
  <c r="E397" i="2"/>
  <c r="D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S378" i="2"/>
  <c r="R378" i="2"/>
  <c r="Q378" i="2"/>
  <c r="P378" i="2"/>
  <c r="O378" i="2"/>
  <c r="N378" i="2"/>
  <c r="M378" i="2"/>
  <c r="L378" i="2"/>
  <c r="K378" i="2"/>
  <c r="J378" i="2"/>
  <c r="I378" i="2"/>
  <c r="H378" i="2"/>
  <c r="G378" i="2"/>
  <c r="F378" i="2"/>
  <c r="E378" i="2"/>
  <c r="D378" i="2"/>
  <c r="C377" i="2"/>
  <c r="C376" i="2"/>
  <c r="C375" i="2"/>
  <c r="C374" i="2"/>
  <c r="C373" i="2"/>
  <c r="S371" i="2"/>
  <c r="R371" i="2"/>
  <c r="Q371" i="2"/>
  <c r="P371" i="2"/>
  <c r="O371" i="2"/>
  <c r="N371" i="2"/>
  <c r="L371" i="2"/>
  <c r="K371" i="2"/>
  <c r="J371" i="2"/>
  <c r="I371" i="2"/>
  <c r="H371" i="2"/>
  <c r="G371" i="2"/>
  <c r="F371" i="2"/>
  <c r="E371" i="2"/>
  <c r="D371" i="2"/>
  <c r="C370" i="2"/>
  <c r="C369" i="2"/>
  <c r="M368" i="2"/>
  <c r="M371" i="2" s="1"/>
  <c r="C367" i="2"/>
  <c r="C366" i="2"/>
  <c r="S364" i="2"/>
  <c r="R364" i="2"/>
  <c r="Q364" i="2"/>
  <c r="P364" i="2"/>
  <c r="O364" i="2"/>
  <c r="N364" i="2"/>
  <c r="M364" i="2"/>
  <c r="L364" i="2"/>
  <c r="K364" i="2"/>
  <c r="J364" i="2"/>
  <c r="I364" i="2"/>
  <c r="H364" i="2"/>
  <c r="G364" i="2"/>
  <c r="F364" i="2"/>
  <c r="E364" i="2"/>
  <c r="D364" i="2"/>
  <c r="C363" i="2"/>
  <c r="C362" i="2"/>
  <c r="C361" i="2"/>
  <c r="S357" i="2"/>
  <c r="R357" i="2"/>
  <c r="Q357" i="2"/>
  <c r="P357" i="2"/>
  <c r="O357" i="2"/>
  <c r="N357" i="2"/>
  <c r="M357" i="2"/>
  <c r="L357" i="2"/>
  <c r="K357" i="2"/>
  <c r="J357" i="2"/>
  <c r="I357" i="2"/>
  <c r="H357" i="2"/>
  <c r="G357" i="2"/>
  <c r="F357" i="2"/>
  <c r="E357" i="2"/>
  <c r="D357" i="2"/>
  <c r="C356" i="2"/>
  <c r="C355" i="2"/>
  <c r="C354" i="2"/>
  <c r="C353" i="2"/>
  <c r="S351" i="2"/>
  <c r="R351" i="2"/>
  <c r="Q351" i="2"/>
  <c r="P351" i="2"/>
  <c r="O351" i="2"/>
  <c r="N351" i="2"/>
  <c r="M351" i="2"/>
  <c r="L351" i="2"/>
  <c r="K351" i="2"/>
  <c r="J351" i="2"/>
  <c r="I351" i="2"/>
  <c r="H351" i="2"/>
  <c r="G351" i="2"/>
  <c r="F351" i="2"/>
  <c r="E351" i="2"/>
  <c r="D351" i="2"/>
  <c r="C350" i="2"/>
  <c r="C349" i="2"/>
  <c r="C348" i="2"/>
  <c r="C347" i="2"/>
  <c r="S345" i="2"/>
  <c r="R345" i="2"/>
  <c r="Q345" i="2"/>
  <c r="P345" i="2"/>
  <c r="O345" i="2"/>
  <c r="N345" i="2"/>
  <c r="M345" i="2"/>
  <c r="L345" i="2"/>
  <c r="K345" i="2"/>
  <c r="I345" i="2"/>
  <c r="H345" i="2"/>
  <c r="G345" i="2"/>
  <c r="F345" i="2"/>
  <c r="E345" i="2"/>
  <c r="D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S288" i="2"/>
  <c r="Q288" i="2"/>
  <c r="P288" i="2"/>
  <c r="O288" i="2"/>
  <c r="N288" i="2"/>
  <c r="M288" i="2"/>
  <c r="L288" i="2"/>
  <c r="K288" i="2"/>
  <c r="I288" i="2"/>
  <c r="H288" i="2"/>
  <c r="G288" i="2"/>
  <c r="F288" i="2"/>
  <c r="E288" i="2"/>
  <c r="D288" i="2"/>
  <c r="C287" i="2"/>
  <c r="C286" i="2"/>
  <c r="C285" i="2"/>
  <c r="C284" i="2"/>
  <c r="C283" i="2"/>
  <c r="C282" i="2"/>
  <c r="C281" i="2"/>
  <c r="C280" i="2"/>
  <c r="C279" i="2"/>
  <c r="C278" i="2"/>
  <c r="C277" i="2"/>
  <c r="S275" i="2"/>
  <c r="Q275" i="2"/>
  <c r="P275" i="2"/>
  <c r="O275" i="2"/>
  <c r="N275" i="2"/>
  <c r="M275" i="2"/>
  <c r="L275" i="2"/>
  <c r="K275" i="2"/>
  <c r="J275" i="2"/>
  <c r="I275" i="2"/>
  <c r="H275" i="2"/>
  <c r="G275" i="2"/>
  <c r="F275" i="2"/>
  <c r="E275" i="2"/>
  <c r="D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R260" i="2"/>
  <c r="C260" i="2"/>
  <c r="C259" i="2"/>
  <c r="C258" i="2"/>
  <c r="C257" i="2"/>
  <c r="C256" i="2"/>
  <c r="C255" i="2"/>
  <c r="C254" i="2"/>
  <c r="C253" i="2"/>
  <c r="C252" i="2"/>
  <c r="C251" i="2"/>
  <c r="C250" i="2"/>
  <c r="S248" i="2"/>
  <c r="Q248" i="2"/>
  <c r="P248" i="2"/>
  <c r="O248" i="2"/>
  <c r="N248" i="2"/>
  <c r="M248" i="2"/>
  <c r="L248" i="2"/>
  <c r="K248" i="2"/>
  <c r="J248" i="2"/>
  <c r="I248" i="2"/>
  <c r="H248" i="2"/>
  <c r="G248" i="2"/>
  <c r="F248" i="2"/>
  <c r="E248" i="2"/>
  <c r="D248" i="2"/>
  <c r="C247" i="2"/>
  <c r="C246" i="2"/>
  <c r="C245" i="2"/>
  <c r="C244" i="2"/>
  <c r="C243" i="2"/>
  <c r="C242" i="2"/>
  <c r="C241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D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S187" i="2"/>
  <c r="R187" i="2"/>
  <c r="Q187" i="2"/>
  <c r="P187" i="2"/>
  <c r="O187" i="2"/>
  <c r="N187" i="2"/>
  <c r="M187" i="2"/>
  <c r="L187" i="2"/>
  <c r="K187" i="2"/>
  <c r="J187" i="2"/>
  <c r="I187" i="2"/>
  <c r="H187" i="2"/>
  <c r="G187" i="2"/>
  <c r="F187" i="2"/>
  <c r="E187" i="2"/>
  <c r="D187" i="2"/>
  <c r="C186" i="2"/>
  <c r="C185" i="2"/>
  <c r="C184" i="2"/>
  <c r="C183" i="2"/>
  <c r="C182" i="2"/>
  <c r="C181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C178" i="2"/>
  <c r="C177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C174" i="2"/>
  <c r="C173" i="2"/>
  <c r="C172" i="2"/>
  <c r="C171" i="2"/>
  <c r="C170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7" i="2"/>
  <c r="C166" i="2"/>
  <c r="C165" i="2"/>
  <c r="C164" i="2"/>
  <c r="C163" i="2"/>
  <c r="C162" i="2"/>
  <c r="C161" i="2"/>
  <c r="C160" i="2"/>
  <c r="C159" i="2"/>
  <c r="C158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5" i="2"/>
  <c r="C154" i="2"/>
  <c r="C153" i="2"/>
  <c r="C152" i="2"/>
  <c r="C151" i="2"/>
  <c r="C150" i="2"/>
  <c r="C149" i="2"/>
  <c r="C148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5" i="2"/>
  <c r="C144" i="2"/>
  <c r="C143" i="2"/>
  <c r="C142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2" i="2"/>
  <c r="C111" i="2"/>
  <c r="C110" i="2"/>
  <c r="C109" i="2"/>
  <c r="C108" i="2"/>
  <c r="C107" i="2"/>
  <c r="C106" i="2"/>
  <c r="C105" i="2"/>
  <c r="C104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1" i="2"/>
  <c r="C100" i="2"/>
  <c r="C99" i="2"/>
  <c r="C98" i="2"/>
  <c r="C97" i="2"/>
  <c r="C96" i="2"/>
  <c r="C95" i="2"/>
  <c r="C94" i="2"/>
  <c r="C93" i="2"/>
  <c r="C92" i="2"/>
  <c r="C91" i="2"/>
  <c r="C90" i="2"/>
  <c r="S88" i="2"/>
  <c r="R88" i="2"/>
  <c r="Q88" i="2"/>
  <c r="P88" i="2"/>
  <c r="O88" i="2"/>
  <c r="N88" i="2"/>
  <c r="L88" i="2"/>
  <c r="K88" i="2"/>
  <c r="J88" i="2"/>
  <c r="I88" i="2"/>
  <c r="H88" i="2"/>
  <c r="G88" i="2"/>
  <c r="F88" i="2"/>
  <c r="E88" i="2"/>
  <c r="D88" i="2"/>
  <c r="C87" i="2"/>
  <c r="C86" i="2"/>
  <c r="C85" i="2"/>
  <c r="C84" i="2"/>
  <c r="C83" i="2"/>
  <c r="C82" i="2"/>
  <c r="C81" i="2"/>
  <c r="M80" i="2"/>
  <c r="C80" i="2" s="1"/>
  <c r="C79" i="2"/>
  <c r="C78" i="2"/>
  <c r="C77" i="2"/>
  <c r="C76" i="2"/>
  <c r="C75" i="2"/>
  <c r="C74" i="2"/>
  <c r="C73" i="2"/>
  <c r="M72" i="2"/>
  <c r="C72" i="2" s="1"/>
  <c r="C71" i="2"/>
  <c r="C70" i="2"/>
  <c r="C69" i="2"/>
  <c r="C68" i="2"/>
  <c r="C67" i="2"/>
  <c r="C66" i="2"/>
  <c r="M65" i="2"/>
  <c r="C64" i="2"/>
  <c r="C63" i="2"/>
  <c r="C62" i="2"/>
  <c r="C61" i="2"/>
  <c r="C60" i="2"/>
  <c r="C59" i="2"/>
  <c r="C58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5" i="2"/>
  <c r="C54" i="2"/>
  <c r="C53" i="2"/>
  <c r="S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1" i="2"/>
  <c r="C30" i="2"/>
  <c r="C29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3" i="2"/>
  <c r="C12" i="2"/>
  <c r="M88" i="2" l="1"/>
  <c r="C248" i="2"/>
  <c r="C649" i="2"/>
  <c r="C725" i="2"/>
  <c r="G10" i="2"/>
  <c r="C146" i="2"/>
  <c r="C156" i="2"/>
  <c r="C175" i="2"/>
  <c r="C187" i="2"/>
  <c r="C275" i="2"/>
  <c r="D359" i="2"/>
  <c r="L359" i="2"/>
  <c r="O10" i="2"/>
  <c r="C65" i="2"/>
  <c r="C357" i="2"/>
  <c r="H359" i="2"/>
  <c r="C378" i="2"/>
  <c r="C371" i="2"/>
  <c r="K10" i="2"/>
  <c r="S10" i="2"/>
  <c r="E10" i="2"/>
  <c r="I10" i="2"/>
  <c r="M10" i="2"/>
  <c r="Q10" i="2"/>
  <c r="C27" i="2"/>
  <c r="C51" i="2"/>
  <c r="C88" i="2"/>
  <c r="C113" i="2"/>
  <c r="C288" i="2"/>
  <c r="P359" i="2"/>
  <c r="C397" i="2"/>
  <c r="C403" i="2"/>
  <c r="C444" i="2"/>
  <c r="C520" i="2"/>
  <c r="C528" i="2"/>
  <c r="C564" i="2"/>
  <c r="C637" i="2"/>
  <c r="C704" i="2"/>
  <c r="C345" i="2"/>
  <c r="F359" i="2"/>
  <c r="J359" i="2"/>
  <c r="N359" i="2"/>
  <c r="R359" i="2"/>
  <c r="C14" i="2"/>
  <c r="F10" i="2"/>
  <c r="H10" i="2"/>
  <c r="L10" i="2"/>
  <c r="N10" i="2"/>
  <c r="N8" i="2" s="1"/>
  <c r="P10" i="2"/>
  <c r="C32" i="2"/>
  <c r="C56" i="2"/>
  <c r="C102" i="2"/>
  <c r="C140" i="2"/>
  <c r="C168" i="2"/>
  <c r="C179" i="2"/>
  <c r="C239" i="2"/>
  <c r="J277" i="2"/>
  <c r="J278" i="2" s="1"/>
  <c r="J279" i="2" s="1"/>
  <c r="C351" i="2"/>
  <c r="C364" i="2"/>
  <c r="C368" i="2"/>
  <c r="C416" i="2"/>
  <c r="C456" i="2"/>
  <c r="C537" i="2"/>
  <c r="C554" i="2"/>
  <c r="C577" i="2"/>
  <c r="C701" i="2"/>
  <c r="C542" i="2"/>
  <c r="D10" i="2"/>
  <c r="R241" i="2"/>
  <c r="R261" i="2"/>
  <c r="R262" i="2" s="1"/>
  <c r="E359" i="2"/>
  <c r="G359" i="2"/>
  <c r="G8" i="2" s="1"/>
  <c r="I359" i="2"/>
  <c r="M359" i="2"/>
  <c r="O359" i="2"/>
  <c r="S359" i="2"/>
  <c r="S8" i="2" s="1"/>
  <c r="Q723" i="2"/>
  <c r="C723" i="2" s="1"/>
  <c r="K659" i="2"/>
  <c r="K359" i="2" s="1"/>
  <c r="C651" i="2"/>
  <c r="C659" i="2"/>
  <c r="K8" i="2" l="1"/>
  <c r="M8" i="2"/>
  <c r="F8" i="2"/>
  <c r="I8" i="2"/>
  <c r="P8" i="2"/>
  <c r="L8" i="2"/>
  <c r="O8" i="2"/>
  <c r="E8" i="2"/>
  <c r="H8" i="2"/>
  <c r="D8" i="2"/>
  <c r="Q359" i="2"/>
  <c r="Q8" i="2" s="1"/>
  <c r="C10" i="2"/>
  <c r="R263" i="2"/>
  <c r="J280" i="2"/>
  <c r="J281" i="2" s="1"/>
  <c r="R242" i="2"/>
  <c r="C8" i="2" l="1"/>
  <c r="R243" i="2"/>
  <c r="R244" i="2" s="1"/>
  <c r="R245" i="2" s="1"/>
  <c r="J288" i="2"/>
  <c r="J290" i="2" s="1"/>
  <c r="C359" i="2"/>
  <c r="R264" i="2"/>
  <c r="R265" i="2" s="1"/>
  <c r="R248" i="2" l="1"/>
  <c r="R250" i="2" s="1"/>
  <c r="R266" i="2"/>
  <c r="J291" i="2"/>
  <c r="R251" i="2" l="1"/>
  <c r="R252" i="2" s="1"/>
  <c r="J292" i="2"/>
  <c r="J293" i="2" s="1"/>
  <c r="J294" i="2" l="1"/>
  <c r="J295" i="2" s="1"/>
  <c r="J296" i="2" s="1"/>
  <c r="J297" i="2" s="1"/>
  <c r="R253" i="2"/>
  <c r="R254" i="2" s="1"/>
  <c r="R255" i="2" l="1"/>
  <c r="R256" i="2" s="1"/>
  <c r="R257" i="2" s="1"/>
  <c r="J298" i="2"/>
  <c r="J299" i="2" l="1"/>
  <c r="J300" i="2" s="1"/>
  <c r="R258" i="2"/>
  <c r="R275" i="2" s="1"/>
  <c r="R277" i="2" l="1"/>
  <c r="J301" i="2"/>
  <c r="J302" i="2" s="1"/>
  <c r="J304" i="2" l="1"/>
  <c r="J305" i="2" s="1"/>
  <c r="R278" i="2"/>
  <c r="R279" i="2" s="1"/>
  <c r="R280" i="2" l="1"/>
  <c r="R281" i="2" s="1"/>
  <c r="R288" i="2" s="1"/>
  <c r="R10" i="2" s="1"/>
  <c r="R8" i="2" s="1"/>
  <c r="J306" i="2"/>
  <c r="J307" i="2" l="1"/>
  <c r="J308" i="2" s="1"/>
  <c r="J309" i="2" l="1"/>
  <c r="J310" i="2" s="1"/>
  <c r="J311" i="2" l="1"/>
  <c r="J312" i="2" s="1"/>
  <c r="J313" i="2" l="1"/>
  <c r="J314" i="2" s="1"/>
  <c r="J315" i="2" l="1"/>
  <c r="J316" i="2" s="1"/>
  <c r="J345" i="2" s="1"/>
  <c r="J10" i="2" s="1"/>
  <c r="J8" i="2" s="1"/>
</calcChain>
</file>

<file path=xl/sharedStrings.xml><?xml version="1.0" encoding="utf-8"?>
<sst xmlns="http://schemas.openxmlformats.org/spreadsheetml/2006/main" count="1036" uniqueCount="839">
  <si>
    <t>№ п\п</t>
  </si>
  <si>
    <t>Адрес МКД</t>
  </si>
  <si>
    <t>Стоимость капитального ремонта ВСЕГО</t>
  </si>
  <si>
    <t>виды, установленные ч.1 ст.166 Жилищного Кодекса РФ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</si>
  <si>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</si>
  <si>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</si>
  <si>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</si>
  <si>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</si>
  <si>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</si>
  <si>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руб.</t>
  </si>
  <si>
    <t>ед.</t>
  </si>
  <si>
    <t>кв.м.</t>
  </si>
  <si>
    <t>куб.м.</t>
  </si>
  <si>
    <t>2014 год</t>
  </si>
  <si>
    <t>электроснабжение</t>
  </si>
  <si>
    <t>горячее водоснабжение</t>
  </si>
  <si>
    <t>холодное водоснабжение</t>
  </si>
  <si>
    <t>водоотведение</t>
  </si>
  <si>
    <t>газоснабжение</t>
  </si>
  <si>
    <t>Всего по автономному округу на 2014-2016 годы</t>
  </si>
  <si>
    <t>Итого по автономному округу на 2014 год</t>
  </si>
  <si>
    <t>Белоярский район</t>
  </si>
  <si>
    <t>Итого по   Белоярскому району</t>
  </si>
  <si>
    <t>пгт. Игрим, ул. Пушкина, д. 7</t>
  </si>
  <si>
    <t>пгт. Березово, ул. Дуркина, д. 11</t>
  </si>
  <si>
    <t>пгт. Игрим, ул. Кооперативная, д. 19</t>
  </si>
  <si>
    <t>пгт. Березово, ул. Астраханцева, д. 50</t>
  </si>
  <si>
    <t>Итого по Березовскому району</t>
  </si>
  <si>
    <t>Кондинский район</t>
  </si>
  <si>
    <t>Итого по Кондинскому району</t>
  </si>
  <si>
    <t>ул. Бакинская, д. 33</t>
  </si>
  <si>
    <t>ул. Бакинская, д. 35</t>
  </si>
  <si>
    <t>ул. Ленинградская, д. 25</t>
  </si>
  <si>
    <t>ул. Молодежная, д. 3</t>
  </si>
  <si>
    <t>ул. Привокзальная, д. 1</t>
  </si>
  <si>
    <t>ул. Привокзальная, д. 29</t>
  </si>
  <si>
    <t>ул. Привокзальная, д. 3</t>
  </si>
  <si>
    <t>ул. Привокзальная, д. 31</t>
  </si>
  <si>
    <t>ул. Привокзальная, д. 35</t>
  </si>
  <si>
    <t>ул. Привокзальная, д. 37</t>
  </si>
  <si>
    <t>ул. Привокзальная, д. 7</t>
  </si>
  <si>
    <t>Итого по городу Когалыму</t>
  </si>
  <si>
    <t>город Лангепас</t>
  </si>
  <si>
    <t>город Когалым</t>
  </si>
  <si>
    <t>ул. 50 лет Октября, д. 2</t>
  </si>
  <si>
    <t>ул. 50 лет Октября, д. 6</t>
  </si>
  <si>
    <t>ул. 50 лет Октября, д. 8</t>
  </si>
  <si>
    <t>ул. Пионерская, д. 5</t>
  </si>
  <si>
    <t>ул. Пионерская, д. 8</t>
  </si>
  <si>
    <t>ул. Садовая, д. 18, корп. 2</t>
  </si>
  <si>
    <t>ул. Свободы, д. 25, корп. 1</t>
  </si>
  <si>
    <t>ул. Свободы, д. 3</t>
  </si>
  <si>
    <t>ул. Свободы, д. 7</t>
  </si>
  <si>
    <t>ул. Строителей, д. 7, корп. а</t>
  </si>
  <si>
    <t>ул. Строителей, д. 9, корп. а</t>
  </si>
  <si>
    <t>ул. Таежная, д. 5</t>
  </si>
  <si>
    <t>ул. Таежная, д. 7</t>
  </si>
  <si>
    <t>ул. Таежная, д. 9</t>
  </si>
  <si>
    <t>ул. Чехова, д. 11</t>
  </si>
  <si>
    <t>ул.Чехова, 11, корп. а</t>
  </si>
  <si>
    <t>ул. Чехова, д. 6</t>
  </si>
  <si>
    <t>ул. Чехова, д. 6, корп. а</t>
  </si>
  <si>
    <t>ул. Чехова, д. 10</t>
  </si>
  <si>
    <t>город Мегион</t>
  </si>
  <si>
    <t>Итого по городу Мегион</t>
  </si>
  <si>
    <t>мкр. 1-й, д. 10</t>
  </si>
  <si>
    <t>мкр. 1-й, д. 2</t>
  </si>
  <si>
    <t>мкр. 1-й, д. 8</t>
  </si>
  <si>
    <t>мкр. 1-й, д. 9</t>
  </si>
  <si>
    <t>мкр. 10-й, д. 29</t>
  </si>
  <si>
    <t>город Нефтеюганск</t>
  </si>
  <si>
    <t xml:space="preserve"> Нефтеюганский район</t>
  </si>
  <si>
    <t>Итого по Нефтеюганскому району</t>
  </si>
  <si>
    <t>ул. Нефтяников, д. 5</t>
  </si>
  <si>
    <t>ул. Нефтяников, д. 5А</t>
  </si>
  <si>
    <t>ул. Нефтяников, д. 5б</t>
  </si>
  <si>
    <t>ул. Омская, д. 10</t>
  </si>
  <si>
    <t>ул. Омская, д. 12</t>
  </si>
  <si>
    <t>ул. Омская, д. 14</t>
  </si>
  <si>
    <t>ул. Пионерская, д. 3</t>
  </si>
  <si>
    <t>ул. Пионерская, д. 13</t>
  </si>
  <si>
    <t>ул. Пионерская, д. 15</t>
  </si>
  <si>
    <t>пр-кт. Победы, д. 6</t>
  </si>
  <si>
    <t>город Нижневартовск</t>
  </si>
  <si>
    <t>Итого по городу Нижневартовску</t>
  </si>
  <si>
    <t>п. Ваховск, 1 мкр, д. 5</t>
  </si>
  <si>
    <t>п. Зайцева Речка, ул. Почтовая, д. 9</t>
  </si>
  <si>
    <t>пгт. Излучинск, ул. Школьная, д. 10</t>
  </si>
  <si>
    <t>пгт. Излучинск, ул. Школьная, д. 4</t>
  </si>
  <si>
    <t>пгт. Излучинск, ул. Школьная, д. 6</t>
  </si>
  <si>
    <t>пгт. Излучинск, ул. Школьная, д. 8</t>
  </si>
  <si>
    <t>Нижневартовский район</t>
  </si>
  <si>
    <t>Итого по Нижневартовскому району</t>
  </si>
  <si>
    <t>Березовский район</t>
  </si>
  <si>
    <t>город Нягань</t>
  </si>
  <si>
    <t>Итого по городу Нягани</t>
  </si>
  <si>
    <t>Итого по Октябрьскому району</t>
  </si>
  <si>
    <t>Октябрьский район</t>
  </si>
  <si>
    <t>город Покачи</t>
  </si>
  <si>
    <t>Итого по городу Покачи</t>
  </si>
  <si>
    <t>мкр. 2-й, д. 17</t>
  </si>
  <si>
    <t>мкр. 5-й Солнечный, д. 29</t>
  </si>
  <si>
    <t>город Пыть-Ях</t>
  </si>
  <si>
    <t>Итого по городу Пыть-Ях</t>
  </si>
  <si>
    <t>1-й, д. 2</t>
  </si>
  <si>
    <t>3-й, д. 17</t>
  </si>
  <si>
    <t>3-й, д. 18</t>
  </si>
  <si>
    <t>город Радужный</t>
  </si>
  <si>
    <t>Итого по городу Радужный</t>
  </si>
  <si>
    <t>Советский район</t>
  </si>
  <si>
    <t>г.п. Агириш, ул. 50 лет ВЛКСМ д.16</t>
  </si>
  <si>
    <t>г.п. Коммунистический, ул. Медиков д.1</t>
  </si>
  <si>
    <t>г.п. Малиновский, ул. Свердлова д.12</t>
  </si>
  <si>
    <t>г.п. Пионерский, ул. Вокзальная д.6а</t>
  </si>
  <si>
    <t>Итого по Советскому району</t>
  </si>
  <si>
    <t>пгт. Белый Яр, ул. Есенина, д.19</t>
  </si>
  <si>
    <t>пгт. Белый Яр, ул. Есенина, д.20</t>
  </si>
  <si>
    <t>пгт. Белый Яр, ул. Есенина, д.17</t>
  </si>
  <si>
    <t>пгт. Белый Яр, ул. Есенина, д.16</t>
  </si>
  <si>
    <t>п. АСС ГПЗ, д.36</t>
  </si>
  <si>
    <t>п. АСС ГПЗ, д.38</t>
  </si>
  <si>
    <t>д. Сайгатина, ул. Совхозная, д.11</t>
  </si>
  <si>
    <t>п. Солнечный, ул.Молодежная, д.6</t>
  </si>
  <si>
    <t>п. Ульт-Ягун, ул. 35 лет Победы, д.8</t>
  </si>
  <si>
    <t>п. Ульт-Ягун, ул. 35 лет Победы, д.6</t>
  </si>
  <si>
    <t>п. Ульт-Ягун, ул. 35 лет Победы, д.4</t>
  </si>
  <si>
    <t>п. Ульт-Ягун, ул. 35 лет Победы, д.3</t>
  </si>
  <si>
    <t>п. Ульт-Ягун, ул. 35 лет Победы, д.7</t>
  </si>
  <si>
    <t>п. Ульт-Ягун, ул. 35 лет Победы, д.8а</t>
  </si>
  <si>
    <t>Сургутский район</t>
  </si>
  <si>
    <t>Итого по Сургутскому району</t>
  </si>
  <si>
    <t>мкр. 2, д. 40</t>
  </si>
  <si>
    <t>мкр. 2, д. 41</t>
  </si>
  <si>
    <t>мкр. 2, д. 44</t>
  </si>
  <si>
    <t>мкр. 2, д. 52</t>
  </si>
  <si>
    <t>мкр. 2, д. 54</t>
  </si>
  <si>
    <t>мкр. 2, д. 69</t>
  </si>
  <si>
    <t>город Урай</t>
  </si>
  <si>
    <t>Итого по городу Урай</t>
  </si>
  <si>
    <t>ул. Гагарина, д. 190</t>
  </si>
  <si>
    <t>ул. Гагарина, д. 297</t>
  </si>
  <si>
    <t>ул. Гагарина, д. 299</t>
  </si>
  <si>
    <t>ул. Гагарина, д. 77</t>
  </si>
  <si>
    <t>ул. Гагарина, д. 81</t>
  </si>
  <si>
    <t>ул. Гагарина, д. 85</t>
  </si>
  <si>
    <t>ул. Гагарина, д. 97</t>
  </si>
  <si>
    <t>ул. Калинина, д. 28</t>
  </si>
  <si>
    <t>ул. Карла Маркса, д. 2</t>
  </si>
  <si>
    <t>ул. Карла Маркса, д. 4</t>
  </si>
  <si>
    <t>ул. Карла Маркса, д. 8</t>
  </si>
  <si>
    <t>ул. Крупской, д. 9</t>
  </si>
  <si>
    <t>ул. Ленина, д. 85</t>
  </si>
  <si>
    <t>ул. Механизаторов, д. 2</t>
  </si>
  <si>
    <t>ул. Механизаторов, д. 3</t>
  </si>
  <si>
    <t>ул. Механизаторов, д. 7</t>
  </si>
  <si>
    <t>ул. Мира, д. 50</t>
  </si>
  <si>
    <t>ул. Мира, д. 90</t>
  </si>
  <si>
    <t>ул. Мира, д. 92</t>
  </si>
  <si>
    <t>ул. Мира, д. 95</t>
  </si>
  <si>
    <t>ул. Мичурина, д. 7</t>
  </si>
  <si>
    <t>ул. Обская, д. 14</t>
  </si>
  <si>
    <t>ул. Островского, д. 38</t>
  </si>
  <si>
    <t>ул. Пионерская, д. 111</t>
  </si>
  <si>
    <t>ул. Пушкина, д. 12</t>
  </si>
  <si>
    <t>ул. Рознина, д. 34</t>
  </si>
  <si>
    <t>ул. Рознина, д. 50</t>
  </si>
  <si>
    <t>ул. Собянина, д. 7</t>
  </si>
  <si>
    <t>ул. Спортивная, д. 5</t>
  </si>
  <si>
    <t>ул. Сутормина, д. 17</t>
  </si>
  <si>
    <t>город Ханты-Мансийск</t>
  </si>
  <si>
    <t>Итого по городу Ханты-Мансийску</t>
  </si>
  <si>
    <t>п. Кедровый, ул. Старая Набережная, д. 11</t>
  </si>
  <si>
    <t>Ханты-Мансийский район</t>
  </si>
  <si>
    <t>Итого по Ханты-Мансийскому району</t>
  </si>
  <si>
    <t>мкр. Югорск-2, д.6</t>
  </si>
  <si>
    <t>город Югорск</t>
  </si>
  <si>
    <t>Итого по городу Югорску</t>
  </si>
  <si>
    <t>пр-кт. Ленина, д. 51</t>
  </si>
  <si>
    <t>пр-кт. Ленина, д. 54</t>
  </si>
  <si>
    <t>пр-кт. Мира, д. 12</t>
  </si>
  <si>
    <t>пр-кт. Мира, д. 5/1</t>
  </si>
  <si>
    <t>пр-кт. Набережный, д. 46</t>
  </si>
  <si>
    <t>пр-кт. Набережный, д. 48</t>
  </si>
  <si>
    <t>пр-кт. Набережный, д. 50</t>
  </si>
  <si>
    <t>пр-кт. Набережный, д. 51</t>
  </si>
  <si>
    <t>пр-кт. Набережный, д. 53</t>
  </si>
  <si>
    <t>пр-кт. Набережный, д. 66</t>
  </si>
  <si>
    <t>пр-кт. Набережный, д. 70</t>
  </si>
  <si>
    <t>проезд. Советов, д. 3</t>
  </si>
  <si>
    <t>ул. 60 лет Октября, д. 2</t>
  </si>
  <si>
    <t>ул. Береговая, д. 72</t>
  </si>
  <si>
    <t>ул. Декабристов, д. 14</t>
  </si>
  <si>
    <t>ул. Крылова, д. 19</t>
  </si>
  <si>
    <t>ул. Крылова, д. 21</t>
  </si>
  <si>
    <t>ул. Крылова, д. 35</t>
  </si>
  <si>
    <t>ул. Крылова, д. 45</t>
  </si>
  <si>
    <t>ул. Крылова, д. 7</t>
  </si>
  <si>
    <t>ул. Лермонтова, д. 11</t>
  </si>
  <si>
    <t>пр-кт. Набережный, д. 80</t>
  </si>
  <si>
    <t>ул. Лермонтова, д. 7</t>
  </si>
  <si>
    <t>ул. Лермонтова, д. 7/2</t>
  </si>
  <si>
    <t>ул. Мелик-Карамова, д. 90</t>
  </si>
  <si>
    <t>ул. Мелик-Карамова, д. 92</t>
  </si>
  <si>
    <t>ул. Губкина, д. 16</t>
  </si>
  <si>
    <t>ул. Привокзальная, д. 28</t>
  </si>
  <si>
    <t>ул. Северная, д. 71</t>
  </si>
  <si>
    <t>ул. Сибирская, д. 14/1</t>
  </si>
  <si>
    <t>ул. Энергетиков, д. 21</t>
  </si>
  <si>
    <t>ул. Энергетиков, д. 25</t>
  </si>
  <si>
    <t>ул. Энергетиков, д. 37</t>
  </si>
  <si>
    <t>ул. Энергетиков, д. 39</t>
  </si>
  <si>
    <t>ул. Энергетиков, д. 41</t>
  </si>
  <si>
    <t>ул. Энергетиков, д. 43</t>
  </si>
  <si>
    <t>ул. Энергетиков, д. 45</t>
  </si>
  <si>
    <t>ул. Энтузиастов, д. 39</t>
  </si>
  <si>
    <t>ул. Юности, д. 6</t>
  </si>
  <si>
    <t>ул. Юности, д. 7</t>
  </si>
  <si>
    <t>ул. 30 лет Победы, д. 9</t>
  </si>
  <si>
    <t>ул. 50 лет ВЛКСМ, д. 9</t>
  </si>
  <si>
    <t>ул. 50 лет ВЛКСМ, д. 11</t>
  </si>
  <si>
    <t>ул. Лермонтова, д. 7/1</t>
  </si>
  <si>
    <t>город Сургут</t>
  </si>
  <si>
    <t xml:space="preserve">2015 год </t>
  </si>
  <si>
    <t>Итого по  Белоярскому району</t>
  </si>
  <si>
    <t>п. Светлый, ул. Набережная, д. 52</t>
  </si>
  <si>
    <t>пгт. Березово, пер. Коммунальный, д. 2</t>
  </si>
  <si>
    <t>п. Светлый, ул. Набережная, д. 12</t>
  </si>
  <si>
    <t>п. Светлый, ул. Набережная, д. 11</t>
  </si>
  <si>
    <t>п. Светлый, ул. Набережная, д. 14</t>
  </si>
  <si>
    <t>п. Светлый, ул. Набережная, д. 13</t>
  </si>
  <si>
    <t>п. Светлый, ул. Набережная, д. 17</t>
  </si>
  <si>
    <t>п. Светлый, ул. Набережная, д. 15</t>
  </si>
  <si>
    <t>п. Светлый, ул. Первопроходцев, д. 64</t>
  </si>
  <si>
    <t>пгт. Игрим, ул. Быстрицкого, д. 8</t>
  </si>
  <si>
    <t>ул. Дружбы Народов, д. 18Б</t>
  </si>
  <si>
    <t>ул. Дружбы Народов, д. 22А</t>
  </si>
  <si>
    <t>ул. Дружбы Народов, д. 26А</t>
  </si>
  <si>
    <t>ул. Дружбы Народов, д. 26Б</t>
  </si>
  <si>
    <t>ул. Мира, д. 14А</t>
  </si>
  <si>
    <t>ул. Мира, д. 14Б</t>
  </si>
  <si>
    <t>ул. Мира, д. 2</t>
  </si>
  <si>
    <t>ул. Мира, д. 2А</t>
  </si>
  <si>
    <t>ул. Мира, д. 2Б</t>
  </si>
  <si>
    <t>ул. Мира, д. 4А</t>
  </si>
  <si>
    <t>ул. Мира, д. 8</t>
  </si>
  <si>
    <t>ул. Привокзальная, д. 37а</t>
  </si>
  <si>
    <t>ул. Привокзальная, д. 3а</t>
  </si>
  <si>
    <t>ул. Привокзальная, д. 5</t>
  </si>
  <si>
    <t>ул. Привокзальная, д. 5а</t>
  </si>
  <si>
    <t>ул. Привокзальная, д. 7а</t>
  </si>
  <si>
    <t>ул. Привокзальная, д. 9</t>
  </si>
  <si>
    <t>ул. Степана Повха, д. 12</t>
  </si>
  <si>
    <t>ул. Степана Повха, д. 6</t>
  </si>
  <si>
    <t>ул. Степана Повха, д. 8</t>
  </si>
  <si>
    <t>ул. Первостроителей, д.2</t>
  </si>
  <si>
    <t>Итого по городу Лангепасу</t>
  </si>
  <si>
    <t>ул. Заречная, д. 17, корп. 1</t>
  </si>
  <si>
    <t>ул. Заречная, д. 17, корп. 2</t>
  </si>
  <si>
    <t>ул. Заречная, д. 19, корп. 1</t>
  </si>
  <si>
    <t>ул. Заречная, д. 21, корп. 1</t>
  </si>
  <si>
    <t>ул. Ленина, д. 4</t>
  </si>
  <si>
    <t>ул. Ленина, д. 4, корп. 2</t>
  </si>
  <si>
    <t>ул. Ленина, д. 6, корп. 2</t>
  </si>
  <si>
    <t>ул. Садовая, д. 25, корп. 1</t>
  </si>
  <si>
    <t>ул. Свободы, д. 25, корп. 7</t>
  </si>
  <si>
    <t>ул. Свободы, д. 29</t>
  </si>
  <si>
    <t>ул. Свободы, д. 29, корп. 2</t>
  </si>
  <si>
    <t>ул. Свободы, д. 31</t>
  </si>
  <si>
    <t>ул. Свободы, д. 31, корп. 1</t>
  </si>
  <si>
    <t>ул. Свободы, д. 31, корп. 2</t>
  </si>
  <si>
    <t>ул. Свободы, д. 33</t>
  </si>
  <si>
    <t>ул. Строителей, д. 5, корп. 3</t>
  </si>
  <si>
    <t>ул. Строителей, д. 7, корп. 3</t>
  </si>
  <si>
    <t>ул. Строителей, д. 9, корп. 3</t>
  </si>
  <si>
    <t>ул. Чехова, д. 13</t>
  </si>
  <si>
    <t>ул. Чехова, д. 15</t>
  </si>
  <si>
    <t>мкр. 1-й, д. 13</t>
  </si>
  <si>
    <t>мкр. 1-й, д. 18</t>
  </si>
  <si>
    <t>мкр. 1-й, д. 16</t>
  </si>
  <si>
    <t>мкр. 1-й, д. 15</t>
  </si>
  <si>
    <t>мкр. 12-й, д. 38</t>
  </si>
  <si>
    <t>мкр. 1-й, д. 6</t>
  </si>
  <si>
    <t>мкр. 12-й, д. 56</t>
  </si>
  <si>
    <t>мкр. 12-й, д. 30</t>
  </si>
  <si>
    <t>мкр. 12-й, д. 55</t>
  </si>
  <si>
    <t>мкр. 6-й, д. 54</t>
  </si>
  <si>
    <t>мкр. 1-й, д. 1</t>
  </si>
  <si>
    <t>мкр. 7-й, д. 32</t>
  </si>
  <si>
    <t>мкр. 7-й, д. 33</t>
  </si>
  <si>
    <t>мкр. 7-й, д. 50</t>
  </si>
  <si>
    <t>мкр. 9-й, д. 7</t>
  </si>
  <si>
    <t>мкр. 1-й, д. 14</t>
  </si>
  <si>
    <t>мкр. 12-й, д. 52</t>
  </si>
  <si>
    <t>мкр. 1-й, д. 27</t>
  </si>
  <si>
    <t>мкр. 12-й, д. 29</t>
  </si>
  <si>
    <t>мкр. 1-й, д. 5</t>
  </si>
  <si>
    <t>мкр. 1-й, д. 20</t>
  </si>
  <si>
    <t>мкр. 1-й, д. 19</t>
  </si>
  <si>
    <t>мкр. 1-й, д. 17</t>
  </si>
  <si>
    <t>мкр. 1-й, д. 24</t>
  </si>
  <si>
    <t>мкр. 1-й, д. 29</t>
  </si>
  <si>
    <t>мкр. 1-й, д. 26</t>
  </si>
  <si>
    <t>мкр. 3-й, д. 1</t>
  </si>
  <si>
    <t>мкр. 1-й, д. 25</t>
  </si>
  <si>
    <t>мкр. 1-й, д. 22</t>
  </si>
  <si>
    <t>мкр. 1-й, д. 7</t>
  </si>
  <si>
    <t>Итого по городу Нефтеюганску</t>
  </si>
  <si>
    <t>п. Куть-Ях, д. 2</t>
  </si>
  <si>
    <t>п. Куть-Ях, д. 3</t>
  </si>
  <si>
    <t>п. Куть-Ях, д. 6</t>
  </si>
  <si>
    <t>п. Куть-Ях, д. 7</t>
  </si>
  <si>
    <t>п. Салым, ул. Привокзальная, д. 1</t>
  </si>
  <si>
    <t>п. Салым, ул. Привокзальная, д. 2</t>
  </si>
  <si>
    <t>п. Салым, ул. Привокзальная, д. 3</t>
  </si>
  <si>
    <t>п. Салым, ул. Привокзальная, д. 4</t>
  </si>
  <si>
    <t>п. Салым, ул. Привокзальная, д. 7</t>
  </si>
  <si>
    <t>п. Салым, ул. Привокзальная, д. 9</t>
  </si>
  <si>
    <t>Нефтеюганский район</t>
  </si>
  <si>
    <t>б-р. Комсомольский, д. 1А</t>
  </si>
  <si>
    <t>ул. Ленина, д. 1</t>
  </si>
  <si>
    <t>ул. Ленина, д. 3</t>
  </si>
  <si>
    <t>ул. Менделеева, д. 2</t>
  </si>
  <si>
    <t>ул. Менделеева, д. 6</t>
  </si>
  <si>
    <t>ул. Менделеева, д. 8а</t>
  </si>
  <si>
    <t>ул. Менделеева, д. 16</t>
  </si>
  <si>
    <t>ул. Менделеева, д. 18</t>
  </si>
  <si>
    <t>ул. Менделеева, д. 22</t>
  </si>
  <si>
    <t>ул. Мира, д. 4</t>
  </si>
  <si>
    <t>ул. Нефтяников, д. 1</t>
  </si>
  <si>
    <t>ул. Нефтяников, д. 3</t>
  </si>
  <si>
    <t>ул. Омская, д. 6</t>
  </si>
  <si>
    <t>ул. Омская, д. 8</t>
  </si>
  <si>
    <t>ул. Омская, д. 16</t>
  </si>
  <si>
    <t>ул. Омская, д. 18</t>
  </si>
  <si>
    <t>ул. Омская, д. 18а</t>
  </si>
  <si>
    <t>ул. Омская, д. 20</t>
  </si>
  <si>
    <t>ул. Омская, д. 22</t>
  </si>
  <si>
    <t>ул. Омская, д. 24</t>
  </si>
  <si>
    <t>ул. Пионерская, д. 1</t>
  </si>
  <si>
    <t>ул. Пионерская, д. 7</t>
  </si>
  <si>
    <t>ул. Пионерская, д. 9</t>
  </si>
  <si>
    <t>пр-кт. Победы, д. 7</t>
  </si>
  <si>
    <t>пр-кт. Победы, д. 13</t>
  </si>
  <si>
    <t>пр-кт. Победы, д. 14</t>
  </si>
  <si>
    <t>пер. Рыбников, д. 11</t>
  </si>
  <si>
    <t>ул. 60 лет Октября, д. 1</t>
  </si>
  <si>
    <t>пгт. Излучинск, ул. Набережная, д. 7</t>
  </si>
  <si>
    <t>пгт. Излучинск, ул. Энергетиков, д. 1</t>
  </si>
  <si>
    <t>мкр. 1-й, д. 3</t>
  </si>
  <si>
    <t>3-й, д. 4</t>
  </si>
  <si>
    <t>3-й, д. 10</t>
  </si>
  <si>
    <t>3-й, д. 14</t>
  </si>
  <si>
    <t>пр-кт. Ленина, д. 28</t>
  </si>
  <si>
    <t>пр-кт. Набережный, д. 68</t>
  </si>
  <si>
    <t>пр-кт. Набережный, д. 72</t>
  </si>
  <si>
    <t>пр-кт. Набережный, д. 74</t>
  </si>
  <si>
    <t>пр-кт. Набережный, д. 76</t>
  </si>
  <si>
    <t>пр-кт. Набережный, д. 78</t>
  </si>
  <si>
    <t>проезд. Дружбы, д. 9</t>
  </si>
  <si>
    <t>ул. 30 лет Победы, д. 13</t>
  </si>
  <si>
    <t>ул. 30 лет Победы, д. 5</t>
  </si>
  <si>
    <t>ул. 50 лет ВЛКСМ, д. 5</t>
  </si>
  <si>
    <t>ул. 60 лет Октября, д. 3</t>
  </si>
  <si>
    <t>ул. Губкина, д. 14</t>
  </si>
  <si>
    <t>ул. Губкина, д. 18</t>
  </si>
  <si>
    <t>ул. Майская, д. 13/1</t>
  </si>
  <si>
    <t>ул. Майская, д. 13/2</t>
  </si>
  <si>
    <t>ул. Майская, д. 3</t>
  </si>
  <si>
    <t>ул. Майская, д. 5</t>
  </si>
  <si>
    <t>ул. Майская, д. 7</t>
  </si>
  <si>
    <t>ул. Нефтяников, д. 29А</t>
  </si>
  <si>
    <t>ул. Республики, д. 70</t>
  </si>
  <si>
    <t>ул. Республики, д. 72</t>
  </si>
  <si>
    <t>ул. Республики, д. 74</t>
  </si>
  <si>
    <t>ул. Республики, д. 76</t>
  </si>
  <si>
    <t>ул. Республики, д. 80</t>
  </si>
  <si>
    <t>ул. Сибирская, д. 16/1</t>
  </si>
  <si>
    <t>ул. Энергетиков, д. 35</t>
  </si>
  <si>
    <t>ул. Энергетиков, д. 53</t>
  </si>
  <si>
    <t>ул. Энергетиков, д. 55</t>
  </si>
  <si>
    <t>ул. Энтузиастов, д. 45</t>
  </si>
  <si>
    <t>ул. Энтузиастов, д. 47</t>
  </si>
  <si>
    <t>ул. Энтузиастов, д. 51</t>
  </si>
  <si>
    <t>ул. Энтузиастов, д. 53</t>
  </si>
  <si>
    <t>ул. Энтузиастов, д. 61</t>
  </si>
  <si>
    <t>ул. Лермонтова, д. 5/1</t>
  </si>
  <si>
    <t>ул. Лермонтова, д. 5/2</t>
  </si>
  <si>
    <t>ул. Лермонтова, д. 5</t>
  </si>
  <si>
    <t>Итого по городу Сургуту</t>
  </si>
  <si>
    <t>г. Советский, ул. Киевская д.29</t>
  </si>
  <si>
    <t>г. Советский, ул. Орджоникидзе д.6 корп.Б</t>
  </si>
  <si>
    <t>г. Советский, ул. Киевская д.23</t>
  </si>
  <si>
    <t>г.п. Агириш, ул. Спортивная д.29</t>
  </si>
  <si>
    <t>г.п. Пионерский, пер. Быковца д.6</t>
  </si>
  <si>
    <t>г.п. Пионерский, пер. Быковца д.10</t>
  </si>
  <si>
    <t>г.п. Пионерский, пер. Быковца д.8</t>
  </si>
  <si>
    <t>г.п. Пионерский, ул. Ленина д.36</t>
  </si>
  <si>
    <t>пгт. Федоровский,                                    ул. Ленина, д.2</t>
  </si>
  <si>
    <t>пгт. Федоровский,                                    ул. Ленина, д.4</t>
  </si>
  <si>
    <t>пгт. Федоровский,                                    ул. Строителей, д.12</t>
  </si>
  <si>
    <t>пгт. Белый Яр, ул. Шукшина, д.4</t>
  </si>
  <si>
    <t>пгт. Белый Яр, ул. Лесная, д.11а</t>
  </si>
  <si>
    <t>пгт. Белый Яр, ул. Шукшина, д.3</t>
  </si>
  <si>
    <t>пгт. Белый Яр, ул. Есенина, д.21</t>
  </si>
  <si>
    <t>пгт. Белый Яр, ул. Шукшина, д.5</t>
  </si>
  <si>
    <t>пгт. Белый Яр, ул. Шукшина, д.7</t>
  </si>
  <si>
    <t>пгт. Белый Яр, ул. Шукшина, д.6</t>
  </si>
  <si>
    <t>г. Лянтор, мкр. 4-й, д. 19</t>
  </si>
  <si>
    <t>п. Ульт-Ягун, ул. 35 лет Победы, д. 1</t>
  </si>
  <si>
    <t>п. Ульт-Ягун, ул. 35 лет Победы, д. 2</t>
  </si>
  <si>
    <t>п. Ульт-Ягун, ул. 35 лет Победы, д. 5</t>
  </si>
  <si>
    <t>п. Ульт-Ягун, ул. 35 лет Победы, д. 9</t>
  </si>
  <si>
    <t>Итого по МО Сургутский район</t>
  </si>
  <si>
    <t>ул. Гагарина, д. 103</t>
  </si>
  <si>
    <t>ул. Гагарина, д. 105</t>
  </si>
  <si>
    <t>ул. Гагарина, д. 109</t>
  </si>
  <si>
    <t>ул. Гагарина, д. 109А</t>
  </si>
  <si>
    <t>ул. Гагарина, д. 111</t>
  </si>
  <si>
    <t>ул. Гагарина, д. 115</t>
  </si>
  <si>
    <t>ул. Гагарина, д. 117</t>
  </si>
  <si>
    <t>ул. Гагарина, д. 174</t>
  </si>
  <si>
    <t>ул. Гагарина, д. 33</t>
  </si>
  <si>
    <t>ул. Гагарина, д. 63</t>
  </si>
  <si>
    <t>ул. Дзержинского, д. 18</t>
  </si>
  <si>
    <t>ул. Заречная, д. 4</t>
  </si>
  <si>
    <t>ул. Заречная, д. 8</t>
  </si>
  <si>
    <t>ул. Калинина, д. 27</t>
  </si>
  <si>
    <t>ул. Калинина, д. 31</t>
  </si>
  <si>
    <t>ул. Карла Маркса, д. 1</t>
  </si>
  <si>
    <t>ул. Карла Маркса, д. 3</t>
  </si>
  <si>
    <t>ул. Карла Маркса, д. 6</t>
  </si>
  <si>
    <t>ул. Ключевая, д. 24</t>
  </si>
  <si>
    <t>ул. Ключевая, д. 26</t>
  </si>
  <si>
    <t>ул. Ключевая, д. 28</t>
  </si>
  <si>
    <t>ул. Комсомольская, д. 28</t>
  </si>
  <si>
    <t>ул. Красногвардейская, д. 34</t>
  </si>
  <si>
    <t>ул. Красногвардейская, д. 38</t>
  </si>
  <si>
    <t>ул. Крупской, д. 11</t>
  </si>
  <si>
    <t>ул. Крупской, д. 13</t>
  </si>
  <si>
    <t>ул. Крупской, д. 15</t>
  </si>
  <si>
    <t>ул. Крупской, д. 17</t>
  </si>
  <si>
    <t>ул. Крупской, д. 20</t>
  </si>
  <si>
    <t>ул. Лермонтова, д. 23</t>
  </si>
  <si>
    <t>ул. Лермонтова, д. 27</t>
  </si>
  <si>
    <t>ул. Лермонтова, д. 31А</t>
  </si>
  <si>
    <t>ул. Мира, д. 103</t>
  </si>
  <si>
    <t>ул. Мира, д. 117</t>
  </si>
  <si>
    <t>ул. Мичурина, д. 5</t>
  </si>
  <si>
    <t>ул. Пионерская, д. 98</t>
  </si>
  <si>
    <t>ул. Рознина, д. 64А</t>
  </si>
  <si>
    <t>ул. Спортивная, д. 1</t>
  </si>
  <si>
    <t>ул. Спортивная, д. 3</t>
  </si>
  <si>
    <t>ул. Строителей, д. 61</t>
  </si>
  <si>
    <t>ул. Чкалова, д. 66</t>
  </si>
  <si>
    <t>2016 год</t>
  </si>
  <si>
    <t>ул. Березовская, д. 10А</t>
  </si>
  <si>
    <t>ул. Березовская, д. 23</t>
  </si>
  <si>
    <t>ул. Березовская, д. 24</t>
  </si>
  <si>
    <t>ул. Березовская, д. 8А</t>
  </si>
  <si>
    <t>ул. Ключевая, д. 11</t>
  </si>
  <si>
    <t>ул. Ключевая, д. 22</t>
  </si>
  <si>
    <t>ул. Ключевая, д. 5</t>
  </si>
  <si>
    <t>ул. Ключевая, д. 7</t>
  </si>
  <si>
    <t>ул. Ключевая, д. 9</t>
  </si>
  <si>
    <t>ул. Конева, д. 22</t>
  </si>
  <si>
    <t>ул. Лермонтова, д. 18А</t>
  </si>
  <si>
    <t>ул. Лермонтова, д. 19</t>
  </si>
  <si>
    <t>ул. Лермонтова, д. 30</t>
  </si>
  <si>
    <t>ул. Мира, д. 101А</t>
  </si>
  <si>
    <t>ул. Мира, д. 125</t>
  </si>
  <si>
    <t>ул. Мира, д. 71</t>
  </si>
  <si>
    <t>ул. Мира, д. 72</t>
  </si>
  <si>
    <t>ул. Мира, д. 87Б</t>
  </si>
  <si>
    <t>ул. Мира, д. 89А</t>
  </si>
  <si>
    <t>ул. Пушкина, д. 15А</t>
  </si>
  <si>
    <t>ул. Свободы, д. 40</t>
  </si>
  <si>
    <t>ул. Свободы, д. 42</t>
  </si>
  <si>
    <t>ул. Строителей, д. 99</t>
  </si>
  <si>
    <t>ул. Чкалова, д. 64</t>
  </si>
  <si>
    <t>п. Горноправдинск, ул. Петелина, д. 9</t>
  </si>
  <si>
    <t>п. Горноправдинск, ул. Киевская, д. 8</t>
  </si>
  <si>
    <t>п. Луговской, ул. Гагарина, д. 12</t>
  </si>
  <si>
    <t>п. Луговской, ул. Комсомольская, д. 2</t>
  </si>
  <si>
    <t>ул. 40 лет Победы, д. 3</t>
  </si>
  <si>
    <t>ул. Геологов, д. 13</t>
  </si>
  <si>
    <t>ул. Геологов, д. 9Б</t>
  </si>
  <si>
    <t>ул. Мира, д. 10</t>
  </si>
  <si>
    <t>ул. Попова, д. 8</t>
  </si>
  <si>
    <t>ул. Спортивная, д. 15</t>
  </si>
  <si>
    <t>ул. Таежная, д. 16</t>
  </si>
  <si>
    <t>мкр. Югорск-2, д.8</t>
  </si>
  <si>
    <t>мкр. Югорск-2, д.9</t>
  </si>
  <si>
    <t>ул. Железнодорожная, д 47А</t>
  </si>
  <si>
    <t>ул. Механизаторов, д. 1</t>
  </si>
  <si>
    <t>ул. Механизаторов, д. 5</t>
  </si>
  <si>
    <t>ул. Октябрьская, д. 6</t>
  </si>
  <si>
    <t>мкр. 2, д. 42</t>
  </si>
  <si>
    <t>мкр. 2, д. 43</t>
  </si>
  <si>
    <t>мкр. 2, д. 46</t>
  </si>
  <si>
    <t>мкр. 2, д. 47</t>
  </si>
  <si>
    <t>мкр. 2, д. 48</t>
  </si>
  <si>
    <t>мкр. 2, д. 49</t>
  </si>
  <si>
    <t>мкр. 2, д. 50</t>
  </si>
  <si>
    <t>мкр. 2, д. 51</t>
  </si>
  <si>
    <t>Итого по автономному округу</t>
  </si>
  <si>
    <t>п. Светлый, ул. Первопроходцев, д. 44</t>
  </si>
  <si>
    <t>п. Светлый, ул. Первопроходцев, д. 34</t>
  </si>
  <si>
    <t>п. Светлый, ул. Набережная, д. 19</t>
  </si>
  <si>
    <t>п. Светлый, ул. Набережная, д. 53</t>
  </si>
  <si>
    <t>п. Светлый, ул. Набережная, д. 20</t>
  </si>
  <si>
    <t>п. Светлый, ул. Набережная, д. 16</t>
  </si>
  <si>
    <t>п. Светлый, ул. Первопроходцев, д. 42</t>
  </si>
  <si>
    <t>п. Светлый, ул. Первопроходцев, д. 37</t>
  </si>
  <si>
    <t>п. Светлый, ул. Первопроходцев, д. 36</t>
  </si>
  <si>
    <t>ул. Степана Повха, д. 4</t>
  </si>
  <si>
    <t>пгт. Высокий, ул. Ленина, д. 1</t>
  </si>
  <si>
    <t>пгт. Высокий, ул. Ленина, д. 2</t>
  </si>
  <si>
    <t>пгт. Высокий, ул. Ленина, д. 3</t>
  </si>
  <si>
    <t>пгт. Высокий, ул. Ленина, д. 4</t>
  </si>
  <si>
    <t>ул. Заречная, д. 15</t>
  </si>
  <si>
    <t>ул. Заречная, д. 25</t>
  </si>
  <si>
    <t>ул. Ленина, д. 4, корп. 1</t>
  </si>
  <si>
    <t>ул. Ленина, д. 6</t>
  </si>
  <si>
    <t>ул. Ленина, д. 8</t>
  </si>
  <si>
    <t>ул. Садовая, д. 25</t>
  </si>
  <si>
    <t>п. Куть-Ях, д. 4</t>
  </si>
  <si>
    <t>п. Куть-Ях, д. 5</t>
  </si>
  <si>
    <t>п. Куть-Ях, д. 8</t>
  </si>
  <si>
    <t>ул. Маршала Жукова, д. 2а</t>
  </si>
  <si>
    <t>ул. Маршала Жукова, д. 2б</t>
  </si>
  <si>
    <t>ул. Маршала Жукова, д. 3</t>
  </si>
  <si>
    <t>ул. Маршала Жукова, д. 3А</t>
  </si>
  <si>
    <t>ул. Маршала Жукова, д. 4б</t>
  </si>
  <si>
    <t>ул. Маршала Жукова, д. 5</t>
  </si>
  <si>
    <t>ул. Маршала Жукова, д. 9</t>
  </si>
  <si>
    <t>ул. Менделеева, д. 24</t>
  </si>
  <si>
    <t>ул. Мира, д. 6</t>
  </si>
  <si>
    <t>ул. Мира, д. 10а</t>
  </si>
  <si>
    <t>ул. Мира, д. 12</t>
  </si>
  <si>
    <t>ул. Мира, д. 12а</t>
  </si>
  <si>
    <t>ул. Мира, д. 14</t>
  </si>
  <si>
    <t>ул. Нефтяников, д. 3а</t>
  </si>
  <si>
    <t>пр-кт. Победы, д. 1</t>
  </si>
  <si>
    <t>пр-кт. Победы, д. 8а</t>
  </si>
  <si>
    <t>пр-кт. Победы, д. 12</t>
  </si>
  <si>
    <t>пр-кт. Победы, д. 17</t>
  </si>
  <si>
    <t>пр-кт. Победы, д. 17а</t>
  </si>
  <si>
    <t>пр-кт. Победы, д. 21</t>
  </si>
  <si>
    <t>пгт. Излучинск, ул. Набережная, д. 9</t>
  </si>
  <si>
    <t>Итого по городу  Нягани</t>
  </si>
  <si>
    <t>ул. Ленина д.2</t>
  </si>
  <si>
    <t>3-й, д. 5</t>
  </si>
  <si>
    <t>3-й, д. 9</t>
  </si>
  <si>
    <t>3-й, д. 11</t>
  </si>
  <si>
    <t>3-й, д. 13</t>
  </si>
  <si>
    <t>3-й, д. 15</t>
  </si>
  <si>
    <t>3-й, д. 19</t>
  </si>
  <si>
    <t>1-й, д. 4</t>
  </si>
  <si>
    <t>1-й, д. 5</t>
  </si>
  <si>
    <t>1-й, д. 7</t>
  </si>
  <si>
    <t>1-й, д. 9</t>
  </si>
  <si>
    <t>1-й, д. 15</t>
  </si>
  <si>
    <t>пр-кт. Ленина, д. 61/2</t>
  </si>
  <si>
    <t>пр-кт. Ленина, д. 65</t>
  </si>
  <si>
    <t>пр-кт. Ленина, д. 65/1</t>
  </si>
  <si>
    <t>пр-кт. Ленина, д. 65/2</t>
  </si>
  <si>
    <t>пр-кт. Ленина, д. 67/4</t>
  </si>
  <si>
    <t>пр-кт. Набережный, д. 64</t>
  </si>
  <si>
    <t>проезд. Дружбы, д. 11</t>
  </si>
  <si>
    <t>проезд. Дружбы, д. 12</t>
  </si>
  <si>
    <t>проезд. Дружбы, д. 13</t>
  </si>
  <si>
    <t>проезд. Дружбы, д. 5</t>
  </si>
  <si>
    <t>проезд. Дружбы, д. 8</t>
  </si>
  <si>
    <t>ул. 50 лет ВЛКСМ, д. 13</t>
  </si>
  <si>
    <t>ул. 50 лет ВЛКСМ, д. 3</t>
  </si>
  <si>
    <t>ул. Аэрофлотская, д. 18, корп. 2</t>
  </si>
  <si>
    <t>ул. Григория Кукуевицкого, д. 8/1</t>
  </si>
  <si>
    <t>ул. Губкина, д. 11</t>
  </si>
  <si>
    <t>ул. Губкина, д. 15</t>
  </si>
  <si>
    <t>ул. Губкина, д. 17</t>
  </si>
  <si>
    <t>ул. Губкина, д. 5</t>
  </si>
  <si>
    <t>ул. Губкина, д. 9</t>
  </si>
  <si>
    <t>ул. Московская, д. 32а</t>
  </si>
  <si>
    <t>ул. Нагорная, д. 15</t>
  </si>
  <si>
    <t>ул. Рабочая, д. 31</t>
  </si>
  <si>
    <t>ул. Республики, д. 84</t>
  </si>
  <si>
    <t>ул. Энтузиастов, д. 59</t>
  </si>
  <si>
    <t>г.п. Коммунистический, ул. Медиков д.2</t>
  </si>
  <si>
    <t>пгт. Федоровский,                                    ул. Пионерная, д.19</t>
  </si>
  <si>
    <t>п. Ульт-Ягун, ул. 35 лет Победы, д. 9А</t>
  </si>
  <si>
    <t>с. Локосово, ул. Центральная, д.40</t>
  </si>
  <si>
    <t>с. Локосово, ул. Центральная, д.38</t>
  </si>
  <si>
    <t>с. Локосово, ул. Центральная, д.36</t>
  </si>
  <si>
    <t>мкр. 2, д. 53</t>
  </si>
  <si>
    <t>мкр. 2, д. 55</t>
  </si>
  <si>
    <t>мкр. 2, д. 93</t>
  </si>
  <si>
    <t>Итого по городу Югорск</t>
  </si>
  <si>
    <t>Итого по городу Ураю</t>
  </si>
  <si>
    <t>г.п. Пионерский, ул. Ленина д.35</t>
  </si>
  <si>
    <t>д. Вата, ул. Лесная, д. 18</t>
  </si>
  <si>
    <t>ул. Нефтяников, д. 1А</t>
  </si>
  <si>
    <t>ул. Мелик-Карамова, д. 66</t>
  </si>
  <si>
    <t>ул. Мелик-Карамова, д. 72</t>
  </si>
  <si>
    <t>мкр. 16А, д. 87</t>
  </si>
  <si>
    <t>ул. Маршала Жукова, д. 10</t>
  </si>
  <si>
    <t>ул. Менделеева, д. 4</t>
  </si>
  <si>
    <t>ул. Менделеева, д. 4а</t>
  </si>
  <si>
    <t>ул. Менделеева, д. 10</t>
  </si>
  <si>
    <t>ул. Менделеева, д. 12</t>
  </si>
  <si>
    <t>ул. Мира, д. 24</t>
  </si>
  <si>
    <t>ул. Садовая, д. 33</t>
  </si>
  <si>
    <t>ул. Строителей, д. 101</t>
  </si>
  <si>
    <t>ул. Березовская, д. 12</t>
  </si>
  <si>
    <t>ул. Гагарина, д. 53</t>
  </si>
  <si>
    <t>мкр. 7-й, д. 40Г</t>
  </si>
  <si>
    <t>мкр. 3-й, д. 6</t>
  </si>
  <si>
    <t>мкр. 3-й, д. 2</t>
  </si>
  <si>
    <t>мкр. 3-й, д. 3</t>
  </si>
  <si>
    <t>мкр. 3-й, д. 5</t>
  </si>
  <si>
    <t>ул. Мечникова, д. 13</t>
  </si>
  <si>
    <t>ул. Просвещения, д. 48</t>
  </si>
  <si>
    <t>ул. Комсомольская, д. 7</t>
  </si>
  <si>
    <t>ул. Комсомольская, д. 5</t>
  </si>
  <si>
    <t>ул. Комсомольская, д. 1</t>
  </si>
  <si>
    <t>ул. Мира, д. 16</t>
  </si>
  <si>
    <t>пгт. Федоровский,                                    ул. Ломоносова, д.2</t>
  </si>
  <si>
    <t>пгт. Федоровский,                                    ул.Савуйская, д.11а</t>
  </si>
  <si>
    <t>мкр. 2, д. 26</t>
  </si>
  <si>
    <t>г. Лянтор, мкр. 4-й, д. 3</t>
  </si>
  <si>
    <t>1151.8</t>
  </si>
  <si>
    <t>ул. Ленина, д. 90А</t>
  </si>
  <si>
    <t>ул. Ленинградская, д. 21</t>
  </si>
  <si>
    <t>ул. Таллинская,д. 13</t>
  </si>
  <si>
    <t>ул. Комсомольская, д. 4</t>
  </si>
  <si>
    <t>ул. Молодежная, д. 10</t>
  </si>
  <si>
    <t>ул. Молодежная, д. 11</t>
  </si>
  <si>
    <t>ул. Молодежная, д. 1</t>
  </si>
  <si>
    <t>ул. Молодежная, д. 15</t>
  </si>
  <si>
    <t>ул. Ленина, д..3</t>
  </si>
  <si>
    <t>ул. Комсомольская, д. 2</t>
  </si>
  <si>
    <t>4491.9</t>
  </si>
  <si>
    <t>мкр. 16А, д. 89</t>
  </si>
  <si>
    <t>мкр. 11А, д. 23</t>
  </si>
  <si>
    <t>ул. Ленина, д. 86</t>
  </si>
  <si>
    <t>ул. Вильнюсская, д. 13</t>
  </si>
  <si>
    <t>ул. Вильнюсская, д. 15</t>
  </si>
  <si>
    <t>ул. Нефтяников, д. 9</t>
  </si>
  <si>
    <t>3-й, д. 6</t>
  </si>
  <si>
    <t>3-й, д. 20</t>
  </si>
  <si>
    <t>1123.7</t>
  </si>
  <si>
    <t>мкр. 14-й, д. 9</t>
  </si>
  <si>
    <t>3-й, д. 8</t>
  </si>
  <si>
    <t>г.п. Коммунистический, ул. Тюменская, д.8</t>
  </si>
  <si>
    <t>г. Лянтор, мкр. 6-й, д. 32</t>
  </si>
  <si>
    <t xml:space="preserve">мкр. 1-й, д. 4 </t>
  </si>
  <si>
    <t xml:space="preserve">мкр. 1-й, д. 8 </t>
  </si>
  <si>
    <t>ул. Садовая, д. 72\1</t>
  </si>
  <si>
    <t>пгт. Березово, ул. Шмидта, д. 41</t>
  </si>
  <si>
    <t>ул. Ленина, д. 90</t>
  </si>
  <si>
    <t>мкр. 5-й Солнечный, д. 4</t>
  </si>
  <si>
    <t>ул. Омская, д. 20 А</t>
  </si>
  <si>
    <t>ул. Пионерская, д. 13А</t>
  </si>
  <si>
    <t>пр-кт. Победы, д. 6А</t>
  </si>
  <si>
    <t>пр-кт. Победы, д. 6 Б</t>
  </si>
  <si>
    <t>пр-кт. Победы, д. 10 А</t>
  </si>
  <si>
    <t>ул. Омская, д. 6А</t>
  </si>
  <si>
    <t>пр-кт. Победы, д. 1А</t>
  </si>
  <si>
    <t>пр-кт. Победы, д. 14 А</t>
  </si>
  <si>
    <t>пр-кт. Победы, д. 14 Б</t>
  </si>
  <si>
    <t>ул. Гагарина, д. 109 А</t>
  </si>
  <si>
    <t>1-й, д. 3</t>
  </si>
  <si>
    <t>ул. 30 лет Победы, д. 3</t>
  </si>
  <si>
    <t>пр-кт. Победы, д. 6Б</t>
  </si>
  <si>
    <t>ул. Менделеева, д. 4Б</t>
  </si>
  <si>
    <t>ул. Ленина, д. 1А</t>
  </si>
  <si>
    <t>ул. Менделеева, д. 2А</t>
  </si>
  <si>
    <t>ул. Менделеева, д. 6Б</t>
  </si>
  <si>
    <t>ул. Менделеева, д. 8А</t>
  </si>
  <si>
    <t>ул. Мира, д. 6А</t>
  </si>
  <si>
    <t>ул. Мира, д. 8А</t>
  </si>
  <si>
    <t>ул. Нефтяников, д. 1Б</t>
  </si>
  <si>
    <t>ул. Омская, д. 18А</t>
  </si>
  <si>
    <t>ул. Омская, д. 22А</t>
  </si>
  <si>
    <t>пр-кт. Победы, д. 3А</t>
  </si>
  <si>
    <t>пр-кт. Победы, д. 7А</t>
  </si>
  <si>
    <t>пр-кт. Победы, д. 9А</t>
  </si>
  <si>
    <t>пр-кт. Победы, д. 10А</t>
  </si>
  <si>
    <t>пр-кт. Победы, д. 11А</t>
  </si>
  <si>
    <t>пр-кт. Победы, д. 13А</t>
  </si>
  <si>
    <t>пр-кт. Победы, д. 14А</t>
  </si>
  <si>
    <t>пр-кт. Победы, д. 14Б</t>
  </si>
  <si>
    <t>ул. 60 лет Октября, д. 5Б</t>
  </si>
  <si>
    <t>ул. 60 лет Октября, д. 7А</t>
  </si>
  <si>
    <t>пр-кт. Мира, д. 40</t>
  </si>
  <si>
    <t>п. Салым,                                   ул. Привокзальная,  д. 6</t>
  </si>
  <si>
    <t>мкр. 10-й, д. 31</t>
  </si>
  <si>
    <t>мкр. 13-й, д. 18</t>
  </si>
  <si>
    <t>д. Сайгатина, ул. Школьная, д. 4</t>
  </si>
  <si>
    <t>ул. Пионерская, д. 139</t>
  </si>
  <si>
    <t>п. Светлый, ул. Первопроходцев, д. 62</t>
  </si>
  <si>
    <t>ул. Дружбы Народов, д. 39</t>
  </si>
  <si>
    <t>п. Юбилейный, ул. Лесная, д. 1</t>
  </si>
  <si>
    <t>мкр. 2-й, д. 19</t>
  </si>
  <si>
    <t>ул. Грибная, д. 8</t>
  </si>
  <si>
    <t>Итого по городу Пыть-Яху</t>
  </si>
  <si>
    <t>ул. Маяковского, д. 4</t>
  </si>
  <si>
    <t>ремонт внутридомовых инженерных сетей</t>
  </si>
  <si>
    <t>3-й, д. 1</t>
  </si>
  <si>
    <t>пр-кт. Пролетарский, д. 7/1</t>
  </si>
  <si>
    <t>мкр. 5-й Солнечный, д. 2А</t>
  </si>
  <si>
    <t>теплоснабжение</t>
  </si>
  <si>
    <t>Всего по автономному округу на 2015 год</t>
  </si>
  <si>
    <t>ул. Студенческая, д. 32</t>
  </si>
  <si>
    <t>пгт. Куминский, ул. Гагарина, д. 30</t>
  </si>
  <si>
    <t>пгт. Куминский, ул. Гагарина, д. 32</t>
  </si>
  <si>
    <t>пгт. Куминский, ул. Гагарина, д. 34</t>
  </si>
  <si>
    <t>пгт. Куминский, ул. Комарова, д. 10</t>
  </si>
  <si>
    <t>пгт. Куминский, ул. Комарова, д. 18</t>
  </si>
  <si>
    <t>пгт. Куминский, ул. Комарова, д. 23</t>
  </si>
  <si>
    <t>пгт. Куминский, ул. Комарова, д. 24</t>
  </si>
  <si>
    <t>пгт. Куминский, ул. Комарова, д. 26</t>
  </si>
  <si>
    <t>пгт. Куминский, ул. Комарова, д. 3</t>
  </si>
  <si>
    <t>пгт. Куминский, ул. Комарова, д. 7</t>
  </si>
  <si>
    <t>пгт. Мортка, ул. Ленина, д. 7</t>
  </si>
  <si>
    <t>ул. Парковая, д. 1</t>
  </si>
  <si>
    <t>ул. Парковая, д. 5</t>
  </si>
  <si>
    <t>ул. Парковая, д. 7</t>
  </si>
  <si>
    <t>ул. Парковая, д. 7А</t>
  </si>
  <si>
    <t>ул. Первостроителей, д. 2</t>
  </si>
  <si>
    <t>ул. Первомайская, д. 2</t>
  </si>
  <si>
    <t xml:space="preserve">  ул. Садовая, д. 24, корп. 3</t>
  </si>
  <si>
    <t>мкр. 13-й, д. 29</t>
  </si>
  <si>
    <t>мкр. 13-й, д. 30</t>
  </si>
  <si>
    <t>мкр. 13-й, д. 40</t>
  </si>
  <si>
    <t>мкр. 14-й, д. 48</t>
  </si>
  <si>
    <t>мкр. 16-й, д. 45</t>
  </si>
  <si>
    <t>мкр. 16-й, д. 6</t>
  </si>
  <si>
    <t>мкр. 16-й, д. 9</t>
  </si>
  <si>
    <t>мкр. 2-й, д. 15</t>
  </si>
  <si>
    <t>мкр. 2-й, д. 21</t>
  </si>
  <si>
    <t>мкр. 6-й, д. 56</t>
  </si>
  <si>
    <t>мкр. 8-й, д. 22</t>
  </si>
  <si>
    <t>п. Куть-Ях, д. 1</t>
  </si>
  <si>
    <t>п. Салым, ул. Привокзальная, д. 10</t>
  </si>
  <si>
    <t>п. Салым, ул. Привокзальная, д. 11</t>
  </si>
  <si>
    <t>п. Салым, ул. Привокзальная, д. 8</t>
  </si>
  <si>
    <t>п. Сентябрьский, д. 17</t>
  </si>
  <si>
    <t>с. Чеускино, ул. Новая, д. 1</t>
  </si>
  <si>
    <t>с. Чеускино, ул. Новая, д. 5</t>
  </si>
  <si>
    <t>с. Чеускино, ул. Новая, д. 8</t>
  </si>
  <si>
    <t>ул. Интернациональная, д. 30</t>
  </si>
  <si>
    <t>мкр. 1-й, д. 37</t>
  </si>
  <si>
    <t>мкр. 1-й, д. 50</t>
  </si>
  <si>
    <t>мкр. 1-й, д. 51</t>
  </si>
  <si>
    <t>мкр. 2-й, д. 1</t>
  </si>
  <si>
    <t>мкр. 2-й, д. 14</t>
  </si>
  <si>
    <t>мкр. 2-й, д. 16</t>
  </si>
  <si>
    <t>мкр. 2-й, д. 20</t>
  </si>
  <si>
    <t>мкр. 2-й, д. 23</t>
  </si>
  <si>
    <t>мкр. 2-й, д. 24</t>
  </si>
  <si>
    <t>мкр. 2-й, д. 43</t>
  </si>
  <si>
    <t>мкр. 2-й, д. 44</t>
  </si>
  <si>
    <t>ул. Мира, д. 9А</t>
  </si>
  <si>
    <t>ул. Уральская, д. 19</t>
  </si>
  <si>
    <t>п. Унъюган, мкр. 40 лет Победы, д. 23.</t>
  </si>
  <si>
    <t>п. Унъюган, мкр. 40 лет Победы, д. 24.</t>
  </si>
  <si>
    <t>п. Унъюган, мкр. 40 лет Победы, д. 25.</t>
  </si>
  <si>
    <t>п. Унъюган, мкр. 40 лет Победы, д. 26.</t>
  </si>
  <si>
    <t>п. Унъюган, мкр. 40 лет Победы, д. 7.</t>
  </si>
  <si>
    <t>п. Унъюган, ул. Матросова, д. 18</t>
  </si>
  <si>
    <t>п. Унъюган, ул. Матросова, д. 6</t>
  </si>
  <si>
    <t>п. Унъюган, ул. Менделеева, д. 4 А</t>
  </si>
  <si>
    <t>п. Унъюган, ул. Одесская, д. 5</t>
  </si>
  <si>
    <t>п. Унъюган, ул. Тюменская, д. 65а</t>
  </si>
  <si>
    <t>пгт. Приобье, мкр. Газовиков, д. 6б</t>
  </si>
  <si>
    <t>пгт. Приобье, ул. Строителей, д. 54</t>
  </si>
  <si>
    <t>пгт. Приобье, ул. Строителей, д. 57</t>
  </si>
  <si>
    <t>ул. Ленина, д. 12</t>
  </si>
  <si>
    <t>ул. Ленина, д. 14</t>
  </si>
  <si>
    <t>ул. Ленина, д. 16</t>
  </si>
  <si>
    <t>ул. Мира, д. 1</t>
  </si>
  <si>
    <t>ул. Мира, д. 5</t>
  </si>
  <si>
    <t>ул. Мира, д. 7</t>
  </si>
  <si>
    <t>ул. Таежная, д. 10</t>
  </si>
  <si>
    <t>ул. Таежная, д. 12</t>
  </si>
  <si>
    <t>мкр. 5-й Солнечный, д. 27</t>
  </si>
  <si>
    <t>мкр. 5-й Солнечный, д. 6</t>
  </si>
  <si>
    <t>г. Советский, ул. Гастелло, д. 2</t>
  </si>
  <si>
    <t>г. Советский, ул. Железнодорожная, д. 4</t>
  </si>
  <si>
    <t>г. Советский, ул. Железнодорожная, д. 16</t>
  </si>
  <si>
    <t>г. Советский, ул. Железнодорожная, д. 18</t>
  </si>
  <si>
    <t>г. Советский, ул. Киевская, д. 29</t>
  </si>
  <si>
    <t>г.п.Советский, ул. Ленина, д. 1</t>
  </si>
  <si>
    <t>ул. Быстринская, д. 6</t>
  </si>
  <si>
    <t>ул. Быстринская, д. 10</t>
  </si>
  <si>
    <t>ул. Просвещения, д. 52</t>
  </si>
  <si>
    <t>п. Солнечный, пер. Трассовый, д. 6а</t>
  </si>
  <si>
    <t>пгт. Белый Яр, пер. Манежный, д. 16</t>
  </si>
  <si>
    <t>пгт. Белый Яр, ул. Есенина, д. 40</t>
  </si>
  <si>
    <t>пгт. Белый Яр, ул. Есенина, д. 41</t>
  </si>
  <si>
    <t>пгт. Белый Яр, ул. Лесная, д. 3А</t>
  </si>
  <si>
    <t>пгт. Белый Яр, ул. Островского, д. 8</t>
  </si>
  <si>
    <t>пгт. Белый Яр, ул. Островского, д. 10</t>
  </si>
  <si>
    <t>пгт. Федоровский, проезд. Промышленный, д. 22</t>
  </si>
  <si>
    <t>мкр. Югорск-2, д. 1</t>
  </si>
  <si>
    <t>мкр. Югорск-2, д. 2</t>
  </si>
  <si>
    <t>мкр. Югорск-2, д. 4</t>
  </si>
  <si>
    <t>мкр. Югорск-2, д. 6</t>
  </si>
  <si>
    <t xml:space="preserve">ул. 40 лет Победы, д. 1 </t>
  </si>
  <si>
    <t xml:space="preserve">ул. 40 лет Победы, д. 2 </t>
  </si>
  <si>
    <t>ул. 40 лет Победы, д. 5</t>
  </si>
  <si>
    <t>ул. Железнодорожная, д. 45</t>
  </si>
  <si>
    <t>ул. Буряка, д. 3 А</t>
  </si>
  <si>
    <t>мкр. 2, д. 79</t>
  </si>
  <si>
    <t>мкр. 5-й Солнечный, д. 2</t>
  </si>
  <si>
    <t>мкр. 5-й Солнечный, д. 1</t>
  </si>
  <si>
    <t>мкр. 5-й Солнечный, д. 16</t>
  </si>
  <si>
    <t>ул. 30 лет Победы, д. 54</t>
  </si>
  <si>
    <t>1-й, д. 30</t>
  </si>
  <si>
    <t>ул. Лермонтова, д. 20</t>
  </si>
  <si>
    <t>г. Белоярский,мкр. 3, д. 6</t>
  </si>
  <si>
    <t>г. Белоярский,мкр. 3, д. 9</t>
  </si>
  <si>
    <t>г. Белоярский,мкр. 3, д. 22</t>
  </si>
  <si>
    <t>мкр. 1-й Центральный, д. 1</t>
  </si>
  <si>
    <t>мкр. 1-й Центральный, д. 3</t>
  </si>
  <si>
    <t>мкр. 1-й Центральный, д. 4</t>
  </si>
  <si>
    <t>мкр. 1-й Центральный, д. 5</t>
  </si>
  <si>
    <t>мкр. 1-й Центральный, д. 7</t>
  </si>
  <si>
    <t>г. Советский, ул. 50 лет Пионерии, д. 1</t>
  </si>
  <si>
    <t>г. Советский, ул. 50 лет Пионерии, д. 2</t>
  </si>
  <si>
    <t>г. Белоярский,мкр. 3, д. 10</t>
  </si>
  <si>
    <t>г. Белоярский,мкр. 3, д. 11</t>
  </si>
  <si>
    <t>г. Белоярский,мкр. 3, д. 12</t>
  </si>
  <si>
    <t>г. Белоярский,ул. Центральная, д. 5</t>
  </si>
  <si>
    <t>г. Белоярский,мкр. 3, д. 17</t>
  </si>
  <si>
    <t>ул. Березовская, д. 8Б</t>
  </si>
  <si>
    <t>пр-кт. Победы, д. 21а</t>
  </si>
  <si>
    <t xml:space="preserve">мкр. 1-й, д. 11 </t>
  </si>
  <si>
    <t xml:space="preserve">II. Виды работ  по капитальному ремонту общего имущества в многоквартирных домах,  выполняемых в рамках краткосрочного плана реализации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</si>
</sst>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2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</font>
    <font>
      <sz val="9"/>
      <name val="Calibri"/>
      <family val="2"/>
    </font>
    <font>
      <sz val="1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</font>
    <font>
      <sz val="11"/>
      <name val="Times New Roman"/>
      <family val="1"/>
      <charset val="204"/>
    </font>
    <font>
      <b/>
      <sz val="9"/>
      <name val="Calibri"/>
      <family val="2"/>
    </font>
    <font>
      <sz val="9"/>
      <color indexed="8"/>
      <name val="Calibri"/>
      <family val="2"/>
    </font>
    <font>
      <sz val="9"/>
      <color indexed="10"/>
      <name val="Calibri"/>
      <family val="2"/>
    </font>
    <font>
      <sz val="8"/>
      <name val="Calibri"/>
      <family val="2"/>
    </font>
    <font>
      <sz val="11"/>
      <color theme="1"/>
      <name val="Calibri"/>
      <family val="2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3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</cellStyleXfs>
  <cellXfs count="213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9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/>
    <xf numFmtId="4" fontId="24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Fill="1"/>
    <xf numFmtId="4" fontId="22" fillId="0" borderId="0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9" fillId="0" borderId="0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5" fontId="24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/>
    <xf numFmtId="4" fontId="1" fillId="0" borderId="1" xfId="0" applyNumberFormat="1" applyFont="1" applyFill="1" applyBorder="1" applyAlignment="1">
      <alignment horizontal="left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2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/>
    <xf numFmtId="4" fontId="1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left" vertical="center" wrapText="1"/>
    </xf>
    <xf numFmtId="0" fontId="1" fillId="0" borderId="0" xfId="1" applyFont="1" applyFill="1"/>
    <xf numFmtId="165" fontId="2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4" fontId="1" fillId="0" borderId="1" xfId="0" applyNumberFormat="1" applyFont="1" applyFill="1" applyBorder="1" applyAlignment="1">
      <alignment horizontal="left" vertical="center"/>
    </xf>
    <xf numFmtId="0" fontId="14" fillId="0" borderId="0" xfId="0" applyFont="1" applyFill="1"/>
    <xf numFmtId="0" fontId="9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/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20" fillId="0" borderId="0" xfId="0" applyFont="1" applyFill="1"/>
    <xf numFmtId="0" fontId="16" fillId="0" borderId="0" xfId="0" applyFont="1" applyFill="1"/>
    <xf numFmtId="0" fontId="8" fillId="0" borderId="0" xfId="0" applyFont="1" applyFill="1" applyAlignment="1">
      <alignment wrapText="1"/>
    </xf>
    <xf numFmtId="0" fontId="7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0" fontId="0" fillId="0" borderId="0" xfId="0" applyFill="1" applyBorder="1"/>
    <xf numFmtId="4" fontId="1" fillId="0" borderId="1" xfId="8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 applyAlignment="1">
      <alignment horizontal="center"/>
    </xf>
    <xf numFmtId="165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wrapText="1"/>
    </xf>
    <xf numFmtId="4" fontId="1" fillId="0" borderId="1" xfId="9" applyNumberFormat="1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9" fillId="3" borderId="0" xfId="0" applyFont="1" applyFill="1" applyBorder="1"/>
    <xf numFmtId="0" fontId="1" fillId="3" borderId="0" xfId="0" applyFont="1" applyFill="1" applyAlignment="1">
      <alignment wrapText="1"/>
    </xf>
    <xf numFmtId="1" fontId="0" fillId="0" borderId="0" xfId="0" applyNumberFormat="1" applyFill="1" applyBorder="1"/>
    <xf numFmtId="1" fontId="0" fillId="0" borderId="0" xfId="0" applyNumberFormat="1" applyFill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0" fillId="0" borderId="0" xfId="0" applyFill="1" applyBorder="1" applyAlignment="1">
      <alignment wrapText="1"/>
    </xf>
    <xf numFmtId="1" fontId="0" fillId="0" borderId="0" xfId="0" applyNumberForma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4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/>
    </xf>
    <xf numFmtId="2" fontId="23" fillId="0" borderId="4" xfId="0" applyNumberFormat="1" applyFont="1" applyFill="1" applyBorder="1" applyAlignment="1">
      <alignment horizontal="center" vertical="center"/>
    </xf>
    <xf numFmtId="2" fontId="23" fillId="0" borderId="3" xfId="0" applyNumberFormat="1" applyFont="1" applyFill="1" applyBorder="1" applyAlignment="1">
      <alignment horizontal="center" vertical="center"/>
    </xf>
    <xf numFmtId="2" fontId="23" fillId="0" borderId="2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Alignment="1">
      <alignment horizontal="center" vertical="center"/>
    </xf>
    <xf numFmtId="2" fontId="21" fillId="0" borderId="4" xfId="0" applyNumberFormat="1" applyFont="1" applyFill="1" applyBorder="1" applyAlignment="1">
      <alignment horizontal="center" vertical="center" wrapText="1"/>
    </xf>
    <xf numFmtId="2" fontId="21" fillId="0" borderId="2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3" fillId="4" borderId="4" xfId="0" applyNumberFormat="1" applyFont="1" applyFill="1" applyBorder="1" applyAlignment="1">
      <alignment horizontal="center" vertical="center"/>
    </xf>
    <xf numFmtId="4" fontId="23" fillId="4" borderId="3" xfId="0" applyNumberFormat="1" applyFont="1" applyFill="1" applyBorder="1" applyAlignment="1">
      <alignment horizontal="center" vertical="center"/>
    </xf>
    <xf numFmtId="4" fontId="23" fillId="4" borderId="2" xfId="0" applyNumberFormat="1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4" fontId="21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top" wrapText="1"/>
    </xf>
    <xf numFmtId="3" fontId="23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3" xfId="8"/>
    <cellStyle name="Обычный 5" xfId="2"/>
    <cellStyle name="Обычный 6" xfId="3"/>
    <cellStyle name="Обычный 7" xfId="4"/>
    <cellStyle name="Обычный 8" xfId="5"/>
    <cellStyle name="Обычный 9" xfId="6"/>
    <cellStyle name="Финансовый" xfId="9" builtinId="3"/>
    <cellStyle name="Финансовый 2" xfId="7"/>
  </cellStyles>
  <dxfs count="0"/>
  <tableStyles count="0" defaultTableStyle="TableStyleMedium2" defaultPivotStyle="PivotStyleMedium9"/>
  <colors>
    <mruColors>
      <color rgb="FF71FF71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008"/>
  <sheetViews>
    <sheetView tabSelected="1" zoomScale="85" zoomScaleNormal="85" workbookViewId="0">
      <pane ySplit="6" topLeftCell="A793" activePane="bottomLeft" state="frozen"/>
      <selection pane="bottomLeft" activeCell="F1017" sqref="F1017"/>
    </sheetView>
  </sheetViews>
  <sheetFormatPr defaultRowHeight="15" x14ac:dyDescent="0.25"/>
  <cols>
    <col min="1" max="1" width="4.7109375" style="24" customWidth="1"/>
    <col min="2" max="2" width="29.7109375" style="10" customWidth="1"/>
    <col min="3" max="3" width="20.140625" style="13" customWidth="1"/>
    <col min="4" max="4" width="14.28515625" style="157" bestFit="1" customWidth="1"/>
    <col min="5" max="5" width="13.85546875" style="157" bestFit="1" customWidth="1"/>
    <col min="6" max="6" width="13.140625" style="157" customWidth="1"/>
    <col min="7" max="7" width="15.140625" style="157" customWidth="1"/>
    <col min="8" max="8" width="13.85546875" style="157" bestFit="1" customWidth="1"/>
    <col min="9" max="9" width="11.7109375" style="157" bestFit="1" customWidth="1"/>
    <col min="10" max="10" width="8.7109375" style="29" bestFit="1" customWidth="1"/>
    <col min="11" max="11" width="13.85546875" style="157" bestFit="1" customWidth="1"/>
    <col min="12" max="12" width="11.42578125" style="157" bestFit="1" customWidth="1"/>
    <col min="13" max="13" width="13.85546875" style="157" bestFit="1" customWidth="1"/>
    <col min="14" max="14" width="11.42578125" style="157" customWidth="1"/>
    <col min="15" max="15" width="16.42578125" style="157" customWidth="1"/>
    <col min="16" max="16" width="12.85546875" style="157" customWidth="1"/>
    <col min="17" max="17" width="16.42578125" style="157" customWidth="1"/>
    <col min="18" max="18" width="11.140625" style="157" customWidth="1"/>
    <col min="19" max="19" width="13.7109375" style="14" customWidth="1"/>
    <col min="20" max="20" width="30.42578125" style="138" customWidth="1"/>
    <col min="21" max="37" width="9.140625" style="121"/>
    <col min="38" max="16384" width="9.140625" style="123"/>
  </cols>
  <sheetData>
    <row r="1" spans="1:37" ht="25.5" customHeight="1" x14ac:dyDescent="0.25">
      <c r="D1" s="177"/>
      <c r="E1" s="177"/>
      <c r="F1" s="177"/>
      <c r="G1" s="177"/>
    </row>
    <row r="2" spans="1:37" ht="20.25" customHeight="1" x14ac:dyDescent="0.25">
      <c r="A2" s="203" t="s">
        <v>838</v>
      </c>
      <c r="B2" s="203"/>
      <c r="C2" s="203"/>
      <c r="D2" s="204"/>
      <c r="E2" s="204"/>
      <c r="F2" s="204"/>
      <c r="G2" s="204"/>
      <c r="H2" s="204"/>
      <c r="I2" s="204"/>
      <c r="J2" s="205"/>
      <c r="K2" s="205"/>
      <c r="L2" s="204"/>
      <c r="M2" s="204"/>
      <c r="N2" s="204"/>
      <c r="O2" s="204"/>
      <c r="P2" s="204"/>
      <c r="Q2" s="204"/>
      <c r="R2" s="204"/>
      <c r="S2" s="204"/>
    </row>
    <row r="3" spans="1:37" x14ac:dyDescent="0.25">
      <c r="A3" s="206" t="s">
        <v>0</v>
      </c>
      <c r="B3" s="207" t="s">
        <v>1</v>
      </c>
      <c r="C3" s="200" t="s">
        <v>2</v>
      </c>
      <c r="D3" s="208" t="s">
        <v>3</v>
      </c>
      <c r="E3" s="208"/>
      <c r="F3" s="208"/>
      <c r="G3" s="208"/>
      <c r="H3" s="208"/>
      <c r="I3" s="208"/>
      <c r="J3" s="209"/>
      <c r="K3" s="209"/>
      <c r="L3" s="208"/>
      <c r="M3" s="208"/>
      <c r="N3" s="208"/>
      <c r="O3" s="208"/>
      <c r="P3" s="208"/>
      <c r="Q3" s="208"/>
      <c r="R3" s="208"/>
      <c r="S3" s="208"/>
    </row>
    <row r="4" spans="1:37" ht="15" customHeight="1" x14ac:dyDescent="0.25">
      <c r="A4" s="206"/>
      <c r="B4" s="207"/>
      <c r="C4" s="200"/>
      <c r="D4" s="200" t="s">
        <v>706</v>
      </c>
      <c r="E4" s="200"/>
      <c r="F4" s="200"/>
      <c r="G4" s="200"/>
      <c r="H4" s="200"/>
      <c r="I4" s="200"/>
      <c r="J4" s="212" t="s">
        <v>4</v>
      </c>
      <c r="K4" s="212"/>
      <c r="L4" s="200" t="s">
        <v>5</v>
      </c>
      <c r="M4" s="200"/>
      <c r="N4" s="200" t="s">
        <v>6</v>
      </c>
      <c r="O4" s="200"/>
      <c r="P4" s="200" t="s">
        <v>7</v>
      </c>
      <c r="Q4" s="200"/>
      <c r="R4" s="200" t="s">
        <v>8</v>
      </c>
      <c r="S4" s="200"/>
    </row>
    <row r="5" spans="1:37" ht="24" x14ac:dyDescent="0.25">
      <c r="A5" s="206"/>
      <c r="B5" s="207"/>
      <c r="C5" s="200"/>
      <c r="D5" s="7" t="s">
        <v>14</v>
      </c>
      <c r="E5" s="7" t="s">
        <v>710</v>
      </c>
      <c r="F5" s="7" t="s">
        <v>15</v>
      </c>
      <c r="G5" s="7" t="s">
        <v>16</v>
      </c>
      <c r="H5" s="7" t="s">
        <v>17</v>
      </c>
      <c r="I5" s="7" t="s">
        <v>18</v>
      </c>
      <c r="J5" s="212"/>
      <c r="K5" s="212"/>
      <c r="L5" s="200"/>
      <c r="M5" s="200"/>
      <c r="N5" s="200"/>
      <c r="O5" s="200"/>
      <c r="P5" s="200"/>
      <c r="Q5" s="200"/>
      <c r="R5" s="200"/>
      <c r="S5" s="200"/>
    </row>
    <row r="6" spans="1:37" x14ac:dyDescent="0.25">
      <c r="A6" s="206"/>
      <c r="B6" s="207"/>
      <c r="C6" s="152" t="s">
        <v>9</v>
      </c>
      <c r="D6" s="152" t="s">
        <v>9</v>
      </c>
      <c r="E6" s="152" t="s">
        <v>9</v>
      </c>
      <c r="F6" s="152" t="s">
        <v>9</v>
      </c>
      <c r="G6" s="152" t="s">
        <v>9</v>
      </c>
      <c r="H6" s="152" t="s">
        <v>9</v>
      </c>
      <c r="I6" s="152" t="s">
        <v>9</v>
      </c>
      <c r="J6" s="156" t="s">
        <v>10</v>
      </c>
      <c r="K6" s="152" t="s">
        <v>9</v>
      </c>
      <c r="L6" s="152" t="s">
        <v>11</v>
      </c>
      <c r="M6" s="152" t="s">
        <v>9</v>
      </c>
      <c r="N6" s="152" t="s">
        <v>11</v>
      </c>
      <c r="O6" s="152" t="s">
        <v>9</v>
      </c>
      <c r="P6" s="152" t="s">
        <v>11</v>
      </c>
      <c r="Q6" s="152" t="s">
        <v>9</v>
      </c>
      <c r="R6" s="152" t="s">
        <v>12</v>
      </c>
      <c r="S6" s="152" t="s">
        <v>9</v>
      </c>
    </row>
    <row r="7" spans="1:37" s="135" customFormat="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139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</row>
    <row r="8" spans="1:37" s="125" customFormat="1" ht="24" hidden="1" x14ac:dyDescent="0.2">
      <c r="A8" s="22">
        <f>A356+A722+A1005</f>
        <v>862</v>
      </c>
      <c r="B8" s="148" t="s">
        <v>19</v>
      </c>
      <c r="C8" s="150">
        <f>ROUND(SUM(D8+E8+F8+G8+H8+I8+K8+M8+O8+Q8+S8),2)</f>
        <v>4374588280.7600002</v>
      </c>
      <c r="D8" s="8">
        <f t="shared" ref="D8:S8" si="0">D10+D359+D725</f>
        <v>232095425.39000002</v>
      </c>
      <c r="E8" s="8">
        <f t="shared" si="0"/>
        <v>686223977.78000009</v>
      </c>
      <c r="F8" s="8">
        <f t="shared" si="0"/>
        <v>189413829.0758</v>
      </c>
      <c r="G8" s="8">
        <f t="shared" si="0"/>
        <v>114166938.0042</v>
      </c>
      <c r="H8" s="8">
        <f t="shared" si="0"/>
        <v>194144477.53999999</v>
      </c>
      <c r="I8" s="8">
        <f t="shared" si="0"/>
        <v>15823855.08</v>
      </c>
      <c r="J8" s="17">
        <f t="shared" si="0"/>
        <v>170</v>
      </c>
      <c r="K8" s="8">
        <f t="shared" si="0"/>
        <v>294400557.01999998</v>
      </c>
      <c r="L8" s="8">
        <f t="shared" si="0"/>
        <v>353201.97</v>
      </c>
      <c r="M8" s="8">
        <f t="shared" si="0"/>
        <v>1144341781.77</v>
      </c>
      <c r="N8" s="8">
        <f t="shared" si="0"/>
        <v>45153.18</v>
      </c>
      <c r="O8" s="8">
        <f t="shared" si="0"/>
        <v>88312490.75</v>
      </c>
      <c r="P8" s="8">
        <f t="shared" si="0"/>
        <v>529559.49</v>
      </c>
      <c r="Q8" s="8">
        <f t="shared" si="0"/>
        <v>1411185393.4299998</v>
      </c>
      <c r="R8" s="8">
        <f t="shared" si="0"/>
        <v>4516.28</v>
      </c>
      <c r="S8" s="8">
        <f t="shared" si="0"/>
        <v>4479554.92</v>
      </c>
      <c r="T8" s="140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</row>
    <row r="9" spans="1:37" s="2" customFormat="1" ht="15.75" x14ac:dyDescent="0.25">
      <c r="A9" s="202" t="s">
        <v>13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141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 s="1" customFormat="1" ht="26.25" hidden="1" customHeight="1" x14ac:dyDescent="0.25">
      <c r="A10" s="173" t="s">
        <v>20</v>
      </c>
      <c r="B10" s="174"/>
      <c r="C10" s="23">
        <f>ROUND(SUM(D10+E10+F10+G10+H10+I10+K10+M10+O10+Q10+S10),2)</f>
        <v>996493362.55999994</v>
      </c>
      <c r="D10" s="15">
        <f t="shared" ref="D10:S10" si="1">ROUND(SUM(D14+D27+D32+D51+D56+D88+D102+D113+D140+D146+D156+D168+D175+D179+D187+D239+D248+D275+D288+D345+D351+D357),2)</f>
        <v>58348554.119999997</v>
      </c>
      <c r="E10" s="15">
        <f t="shared" si="1"/>
        <v>116346930.8</v>
      </c>
      <c r="F10" s="15">
        <f t="shared" si="1"/>
        <v>43532112.960000001</v>
      </c>
      <c r="G10" s="15">
        <f t="shared" si="1"/>
        <v>28816730.43</v>
      </c>
      <c r="H10" s="15">
        <f t="shared" si="1"/>
        <v>31858632.469999999</v>
      </c>
      <c r="I10" s="15">
        <f t="shared" si="1"/>
        <v>5226809.42</v>
      </c>
      <c r="J10" s="30">
        <f t="shared" si="1"/>
        <v>62</v>
      </c>
      <c r="K10" s="8">
        <f t="shared" si="1"/>
        <v>110442498.87</v>
      </c>
      <c r="L10" s="16">
        <f t="shared" si="1"/>
        <v>116765.75999999999</v>
      </c>
      <c r="M10" s="15">
        <f t="shared" si="1"/>
        <v>302756739.68000001</v>
      </c>
      <c r="N10" s="17">
        <f t="shared" si="1"/>
        <v>1347.2</v>
      </c>
      <c r="O10" s="15">
        <f t="shared" si="1"/>
        <v>960367.59</v>
      </c>
      <c r="P10" s="16">
        <f t="shared" si="1"/>
        <v>138153.19</v>
      </c>
      <c r="Q10" s="15">
        <f t="shared" si="1"/>
        <v>298203986.22000003</v>
      </c>
      <c r="R10" s="21">
        <f t="shared" si="1"/>
        <v>0</v>
      </c>
      <c r="S10" s="15">
        <f t="shared" si="1"/>
        <v>0</v>
      </c>
      <c r="T10" s="142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7" s="2" customFormat="1" ht="15.75" hidden="1" x14ac:dyDescent="0.25">
      <c r="A11" s="187" t="s">
        <v>21</v>
      </c>
      <c r="B11" s="187"/>
      <c r="C11" s="187"/>
      <c r="D11" s="18"/>
      <c r="E11" s="19"/>
      <c r="F11" s="19"/>
      <c r="G11" s="19"/>
      <c r="H11" s="19"/>
      <c r="I11" s="19"/>
      <c r="J11" s="154"/>
      <c r="K11" s="153"/>
      <c r="L11" s="20"/>
      <c r="M11" s="19"/>
      <c r="N11" s="9"/>
      <c r="O11" s="19"/>
      <c r="P11" s="20"/>
      <c r="Q11" s="19"/>
      <c r="R11" s="9"/>
      <c r="S11" s="19"/>
      <c r="T11" s="142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5"/>
      <c r="AH11" s="5"/>
      <c r="AI11" s="5"/>
      <c r="AJ11" s="5"/>
    </row>
    <row r="12" spans="1:37" s="2" customFormat="1" hidden="1" x14ac:dyDescent="0.25">
      <c r="A12" s="33">
        <v>1</v>
      </c>
      <c r="B12" s="34" t="s">
        <v>833</v>
      </c>
      <c r="C12" s="35">
        <f>ROUND(SUM(D12+E12+F12+G12+H12+I12+K12+M12+O12+Q12+S12),2)</f>
        <v>10832974.66</v>
      </c>
      <c r="D12" s="36">
        <v>1893976.98</v>
      </c>
      <c r="E12" s="36">
        <v>5382099.7000000002</v>
      </c>
      <c r="F12" s="36">
        <v>1615143.22</v>
      </c>
      <c r="G12" s="36">
        <v>484674.9</v>
      </c>
      <c r="H12" s="36">
        <v>1457079.86</v>
      </c>
      <c r="I12" s="36">
        <v>0</v>
      </c>
      <c r="J12" s="37">
        <v>0</v>
      </c>
      <c r="K12" s="2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142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5"/>
      <c r="AG12" s="5"/>
      <c r="AH12" s="5"/>
      <c r="AI12" s="5"/>
      <c r="AJ12" s="5"/>
    </row>
    <row r="13" spans="1:37" s="2" customFormat="1" hidden="1" x14ac:dyDescent="0.25">
      <c r="A13" s="33">
        <v>2</v>
      </c>
      <c r="B13" s="38" t="s">
        <v>834</v>
      </c>
      <c r="C13" s="35">
        <f>ROUND(SUM(D13+E13+F13+G13+H13+I13+K13+M13+O13+Q13+S13),2)</f>
        <v>4516554.99</v>
      </c>
      <c r="D13" s="36">
        <v>1752409.23</v>
      </c>
      <c r="E13" s="36">
        <v>0</v>
      </c>
      <c r="F13" s="36">
        <v>967166.36</v>
      </c>
      <c r="G13" s="36">
        <v>483583.18</v>
      </c>
      <c r="H13" s="36">
        <v>1313396.22</v>
      </c>
      <c r="I13" s="36">
        <v>0</v>
      </c>
      <c r="J13" s="37">
        <v>0</v>
      </c>
      <c r="K13" s="2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142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5"/>
      <c r="AH13" s="5"/>
      <c r="AI13" s="5"/>
      <c r="AJ13" s="5"/>
    </row>
    <row r="14" spans="1:37" s="1" customFormat="1" ht="29.25" hidden="1" customHeight="1" x14ac:dyDescent="0.25">
      <c r="A14" s="173" t="s">
        <v>22</v>
      </c>
      <c r="B14" s="174"/>
      <c r="C14" s="15">
        <f>ROUND(SUM(D14+E14+F14+G14+H14+I14+K14+M14+O14+Q14+S14),2)</f>
        <v>15349529.65</v>
      </c>
      <c r="D14" s="21">
        <f>ROUND(SUM(D12:D13),2)</f>
        <v>3646386.21</v>
      </c>
      <c r="E14" s="21">
        <f t="shared" ref="E14:S14" si="2">ROUND(SUM(E12:E13),2)</f>
        <v>5382099.7000000002</v>
      </c>
      <c r="F14" s="21">
        <f t="shared" si="2"/>
        <v>2582309.58</v>
      </c>
      <c r="G14" s="21">
        <f t="shared" si="2"/>
        <v>968258.08</v>
      </c>
      <c r="H14" s="21">
        <f t="shared" si="2"/>
        <v>2770476.08</v>
      </c>
      <c r="I14" s="21">
        <f t="shared" si="2"/>
        <v>0</v>
      </c>
      <c r="J14" s="30">
        <f t="shared" si="2"/>
        <v>0</v>
      </c>
      <c r="K14" s="8">
        <f t="shared" si="2"/>
        <v>0</v>
      </c>
      <c r="L14" s="21">
        <f t="shared" si="2"/>
        <v>0</v>
      </c>
      <c r="M14" s="21">
        <f t="shared" si="2"/>
        <v>0</v>
      </c>
      <c r="N14" s="36">
        <f t="shared" si="2"/>
        <v>0</v>
      </c>
      <c r="O14" s="36">
        <f t="shared" si="2"/>
        <v>0</v>
      </c>
      <c r="P14" s="21">
        <f t="shared" si="2"/>
        <v>0</v>
      </c>
      <c r="Q14" s="21">
        <f t="shared" si="2"/>
        <v>0</v>
      </c>
      <c r="R14" s="21">
        <f t="shared" si="2"/>
        <v>0</v>
      </c>
      <c r="S14" s="21">
        <f t="shared" si="2"/>
        <v>0</v>
      </c>
      <c r="T14" s="142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7" s="2" customFormat="1" ht="15.75" hidden="1" x14ac:dyDescent="0.25">
      <c r="A15" s="187" t="s">
        <v>93</v>
      </c>
      <c r="B15" s="187"/>
      <c r="C15" s="187"/>
      <c r="D15" s="39"/>
      <c r="E15" s="40"/>
      <c r="F15" s="40"/>
      <c r="G15" s="40"/>
      <c r="H15" s="40"/>
      <c r="I15" s="40"/>
      <c r="J15" s="32"/>
      <c r="K15" s="12"/>
      <c r="L15" s="41"/>
      <c r="M15" s="40"/>
      <c r="N15" s="36"/>
      <c r="O15" s="36"/>
      <c r="P15" s="41"/>
      <c r="Q15" s="40"/>
      <c r="R15" s="42"/>
      <c r="S15" s="40"/>
      <c r="T15" s="14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5"/>
      <c r="AH15" s="5"/>
      <c r="AI15" s="5"/>
      <c r="AJ15" s="5"/>
    </row>
    <row r="16" spans="1:37" s="45" customFormat="1" hidden="1" x14ac:dyDescent="0.25">
      <c r="A16" s="33">
        <v>3</v>
      </c>
      <c r="B16" s="43" t="s">
        <v>23</v>
      </c>
      <c r="C16" s="35">
        <f t="shared" ref="C16:C26" si="3">ROUND(SUM(D16+E16+F16+G16+H16+I16+K16+M16+O16+Q16+S16),2)</f>
        <v>1307704.3200000001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7">
        <v>0</v>
      </c>
      <c r="K16" s="26">
        <v>0</v>
      </c>
      <c r="L16" s="36">
        <v>650</v>
      </c>
      <c r="M16" s="36">
        <v>1307704.3200000001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142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4"/>
      <c r="AG16" s="44"/>
      <c r="AH16" s="44"/>
      <c r="AI16" s="44"/>
      <c r="AJ16" s="44"/>
    </row>
    <row r="17" spans="1:36" s="45" customFormat="1" hidden="1" x14ac:dyDescent="0.25">
      <c r="A17" s="33">
        <v>4</v>
      </c>
      <c r="B17" s="43" t="s">
        <v>24</v>
      </c>
      <c r="C17" s="35">
        <f t="shared" si="3"/>
        <v>1315043.26</v>
      </c>
      <c r="D17" s="36">
        <v>0</v>
      </c>
      <c r="E17" s="36">
        <v>0</v>
      </c>
      <c r="F17" s="36">
        <v>0</v>
      </c>
      <c r="G17" s="36">
        <v>0</v>
      </c>
      <c r="H17" s="36">
        <v>240192.66999999998</v>
      </c>
      <c r="I17" s="36">
        <v>0</v>
      </c>
      <c r="J17" s="37">
        <v>0</v>
      </c>
      <c r="K17" s="26">
        <v>0</v>
      </c>
      <c r="L17" s="36">
        <v>741</v>
      </c>
      <c r="M17" s="36">
        <v>1074850.5900000001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142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4"/>
      <c r="AG17" s="44"/>
      <c r="AH17" s="44"/>
      <c r="AI17" s="44"/>
      <c r="AJ17" s="44"/>
    </row>
    <row r="18" spans="1:36" s="45" customFormat="1" hidden="1" x14ac:dyDescent="0.25">
      <c r="A18" s="33">
        <v>5</v>
      </c>
      <c r="B18" s="43" t="s">
        <v>26</v>
      </c>
      <c r="C18" s="35">
        <f t="shared" si="3"/>
        <v>166635.95000000001</v>
      </c>
      <c r="D18" s="36">
        <v>0</v>
      </c>
      <c r="E18" s="36">
        <v>0</v>
      </c>
      <c r="F18" s="36">
        <v>0</v>
      </c>
      <c r="G18" s="36">
        <v>0</v>
      </c>
      <c r="H18" s="36">
        <v>166635.95000000001</v>
      </c>
      <c r="I18" s="36">
        <v>0</v>
      </c>
      <c r="J18" s="37">
        <v>0</v>
      </c>
      <c r="K18" s="2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142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4"/>
      <c r="AG18" s="44"/>
      <c r="AH18" s="44"/>
      <c r="AI18" s="44"/>
      <c r="AJ18" s="44"/>
    </row>
    <row r="19" spans="1:36" s="45" customFormat="1" hidden="1" x14ac:dyDescent="0.25">
      <c r="A19" s="33">
        <v>6</v>
      </c>
      <c r="B19" s="43" t="s">
        <v>25</v>
      </c>
      <c r="C19" s="35">
        <f t="shared" si="3"/>
        <v>1309082.56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7">
        <v>0</v>
      </c>
      <c r="K19" s="26">
        <v>0</v>
      </c>
      <c r="L19" s="36">
        <v>638</v>
      </c>
      <c r="M19" s="36">
        <v>1309082.56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142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4"/>
      <c r="AG19" s="44"/>
      <c r="AH19" s="44"/>
      <c r="AI19" s="44"/>
      <c r="AJ19" s="44"/>
    </row>
    <row r="20" spans="1:36" s="50" customFormat="1" hidden="1" x14ac:dyDescent="0.25">
      <c r="A20" s="33">
        <v>7</v>
      </c>
      <c r="B20" s="46" t="s">
        <v>224</v>
      </c>
      <c r="C20" s="47">
        <f t="shared" si="3"/>
        <v>1351568.28</v>
      </c>
      <c r="D20" s="36">
        <v>0</v>
      </c>
      <c r="E20" s="28">
        <v>673512.08</v>
      </c>
      <c r="F20" s="36">
        <v>213768.38</v>
      </c>
      <c r="G20" s="36">
        <v>110645.42</v>
      </c>
      <c r="H20" s="28">
        <v>100303.48</v>
      </c>
      <c r="I20" s="28">
        <v>253338.92</v>
      </c>
      <c r="J20" s="154">
        <v>0</v>
      </c>
      <c r="K20" s="26">
        <v>0</v>
      </c>
      <c r="L20" s="48">
        <v>0</v>
      </c>
      <c r="M20" s="36">
        <v>0</v>
      </c>
      <c r="N20" s="36">
        <v>0</v>
      </c>
      <c r="O20" s="36">
        <v>0</v>
      </c>
      <c r="P20" s="48">
        <v>0</v>
      </c>
      <c r="Q20" s="36">
        <v>0</v>
      </c>
      <c r="R20" s="48">
        <v>0</v>
      </c>
      <c r="S20" s="36">
        <v>0</v>
      </c>
      <c r="T20" s="142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9"/>
      <c r="AG20" s="49"/>
      <c r="AH20" s="49"/>
      <c r="AI20" s="49"/>
      <c r="AJ20" s="49"/>
    </row>
    <row r="21" spans="1:36" s="50" customFormat="1" hidden="1" x14ac:dyDescent="0.25">
      <c r="A21" s="33">
        <v>8</v>
      </c>
      <c r="B21" s="46" t="s">
        <v>226</v>
      </c>
      <c r="C21" s="47">
        <f t="shared" si="3"/>
        <v>1199504.22</v>
      </c>
      <c r="D21" s="28">
        <v>247604.97</v>
      </c>
      <c r="E21" s="28">
        <v>591600.55000000005</v>
      </c>
      <c r="F21" s="36">
        <v>0</v>
      </c>
      <c r="G21" s="36">
        <v>0</v>
      </c>
      <c r="H21" s="28">
        <v>83404.62</v>
      </c>
      <c r="I21" s="28">
        <v>276894.08000000002</v>
      </c>
      <c r="J21" s="154">
        <v>0</v>
      </c>
      <c r="K21" s="26">
        <v>0</v>
      </c>
      <c r="L21" s="48">
        <v>0</v>
      </c>
      <c r="M21" s="36">
        <v>0</v>
      </c>
      <c r="N21" s="36">
        <v>0</v>
      </c>
      <c r="O21" s="36">
        <v>0</v>
      </c>
      <c r="P21" s="48">
        <v>0</v>
      </c>
      <c r="Q21" s="36">
        <v>0</v>
      </c>
      <c r="R21" s="48">
        <v>0</v>
      </c>
      <c r="S21" s="36">
        <v>0</v>
      </c>
      <c r="T21" s="142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9"/>
      <c r="AG21" s="49"/>
      <c r="AH21" s="49"/>
      <c r="AI21" s="49"/>
      <c r="AJ21" s="49"/>
    </row>
    <row r="22" spans="1:36" s="50" customFormat="1" hidden="1" x14ac:dyDescent="0.25">
      <c r="A22" s="33">
        <v>9</v>
      </c>
      <c r="B22" s="46" t="s">
        <v>227</v>
      </c>
      <c r="C22" s="47">
        <f t="shared" si="3"/>
        <v>1084175.43</v>
      </c>
      <c r="D22" s="28">
        <v>246178.78</v>
      </c>
      <c r="E22" s="28">
        <v>591614.12</v>
      </c>
      <c r="F22" s="36">
        <v>161735.97</v>
      </c>
      <c r="G22" s="36">
        <v>84646.56</v>
      </c>
      <c r="H22" s="36">
        <v>0</v>
      </c>
      <c r="I22" s="36">
        <v>0</v>
      </c>
      <c r="J22" s="154">
        <v>0</v>
      </c>
      <c r="K22" s="26">
        <v>0</v>
      </c>
      <c r="L22" s="48">
        <v>0</v>
      </c>
      <c r="M22" s="36">
        <v>0</v>
      </c>
      <c r="N22" s="36">
        <v>0</v>
      </c>
      <c r="O22" s="36">
        <v>0</v>
      </c>
      <c r="P22" s="48">
        <v>0</v>
      </c>
      <c r="Q22" s="36">
        <v>0</v>
      </c>
      <c r="R22" s="48">
        <v>0</v>
      </c>
      <c r="S22" s="36">
        <v>0</v>
      </c>
      <c r="T22" s="142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9"/>
      <c r="AG22" s="49"/>
      <c r="AH22" s="49"/>
      <c r="AI22" s="49"/>
      <c r="AJ22" s="49"/>
    </row>
    <row r="23" spans="1:36" s="50" customFormat="1" hidden="1" x14ac:dyDescent="0.25">
      <c r="A23" s="33">
        <v>10</v>
      </c>
      <c r="B23" s="46" t="s">
        <v>229</v>
      </c>
      <c r="C23" s="47">
        <f t="shared" si="3"/>
        <v>591408.22</v>
      </c>
      <c r="D23" s="28">
        <v>235834.40999999997</v>
      </c>
      <c r="E23" s="36">
        <v>0</v>
      </c>
      <c r="F23" s="36">
        <v>177581.52</v>
      </c>
      <c r="G23" s="36">
        <v>93047.9</v>
      </c>
      <c r="H23" s="28">
        <v>84944.39</v>
      </c>
      <c r="I23" s="36">
        <v>0</v>
      </c>
      <c r="J23" s="154">
        <v>0</v>
      </c>
      <c r="K23" s="26">
        <v>0</v>
      </c>
      <c r="L23" s="48">
        <v>0</v>
      </c>
      <c r="M23" s="36">
        <v>0</v>
      </c>
      <c r="N23" s="36">
        <v>0</v>
      </c>
      <c r="O23" s="36">
        <v>0</v>
      </c>
      <c r="P23" s="48">
        <v>0</v>
      </c>
      <c r="Q23" s="36">
        <v>0</v>
      </c>
      <c r="R23" s="48">
        <v>0</v>
      </c>
      <c r="S23" s="36">
        <v>0</v>
      </c>
      <c r="T23" s="142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9"/>
      <c r="AG23" s="49"/>
      <c r="AH23" s="49"/>
      <c r="AI23" s="49"/>
      <c r="AJ23" s="49"/>
    </row>
    <row r="24" spans="1:36" s="50" customFormat="1" hidden="1" x14ac:dyDescent="0.25">
      <c r="A24" s="33">
        <v>11</v>
      </c>
      <c r="B24" s="46" t="s">
        <v>230</v>
      </c>
      <c r="C24" s="47">
        <f t="shared" si="3"/>
        <v>1127961.08</v>
      </c>
      <c r="D24" s="36">
        <v>0</v>
      </c>
      <c r="E24" s="28">
        <v>673556.11</v>
      </c>
      <c r="F24" s="36">
        <v>220869.81</v>
      </c>
      <c r="G24" s="36">
        <v>114205.29</v>
      </c>
      <c r="H24" s="28">
        <v>119329.87</v>
      </c>
      <c r="I24" s="36">
        <v>0</v>
      </c>
      <c r="J24" s="154">
        <v>0</v>
      </c>
      <c r="K24" s="26">
        <v>0</v>
      </c>
      <c r="L24" s="48">
        <v>0</v>
      </c>
      <c r="M24" s="36">
        <v>0</v>
      </c>
      <c r="N24" s="36">
        <v>0</v>
      </c>
      <c r="O24" s="36">
        <v>0</v>
      </c>
      <c r="P24" s="48">
        <v>0</v>
      </c>
      <c r="Q24" s="36">
        <v>0</v>
      </c>
      <c r="R24" s="48">
        <v>0</v>
      </c>
      <c r="S24" s="36">
        <v>0</v>
      </c>
      <c r="T24" s="142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9"/>
      <c r="AG24" s="49"/>
      <c r="AH24" s="49"/>
      <c r="AI24" s="49"/>
      <c r="AJ24" s="49"/>
    </row>
    <row r="25" spans="1:36" s="50" customFormat="1" hidden="1" x14ac:dyDescent="0.25">
      <c r="A25" s="33">
        <v>12</v>
      </c>
      <c r="B25" s="46" t="s">
        <v>231</v>
      </c>
      <c r="C25" s="47">
        <f t="shared" si="3"/>
        <v>358657.4</v>
      </c>
      <c r="D25" s="28">
        <v>238982.75</v>
      </c>
      <c r="E25" s="36">
        <v>0</v>
      </c>
      <c r="F25" s="36">
        <v>0</v>
      </c>
      <c r="G25" s="36">
        <v>0</v>
      </c>
      <c r="H25" s="28">
        <v>119674.65</v>
      </c>
      <c r="I25" s="36">
        <v>0</v>
      </c>
      <c r="J25" s="154">
        <v>0</v>
      </c>
      <c r="K25" s="26">
        <v>0</v>
      </c>
      <c r="L25" s="48">
        <v>0</v>
      </c>
      <c r="M25" s="36">
        <v>0</v>
      </c>
      <c r="N25" s="36">
        <v>0</v>
      </c>
      <c r="O25" s="36">
        <v>0</v>
      </c>
      <c r="P25" s="48">
        <v>0</v>
      </c>
      <c r="Q25" s="36">
        <v>0</v>
      </c>
      <c r="R25" s="48">
        <v>0</v>
      </c>
      <c r="S25" s="36">
        <v>0</v>
      </c>
      <c r="T25" s="142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9"/>
      <c r="AG25" s="49"/>
      <c r="AH25" s="49"/>
      <c r="AI25" s="49"/>
      <c r="AJ25" s="49"/>
    </row>
    <row r="26" spans="1:36" s="50" customFormat="1" hidden="1" x14ac:dyDescent="0.25">
      <c r="A26" s="33">
        <v>13</v>
      </c>
      <c r="B26" s="43" t="s">
        <v>233</v>
      </c>
      <c r="C26" s="47">
        <f t="shared" si="3"/>
        <v>1160067.44</v>
      </c>
      <c r="D26" s="28">
        <v>203703.86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4">
        <v>0</v>
      </c>
      <c r="K26" s="26">
        <v>0</v>
      </c>
      <c r="L26" s="28">
        <v>280</v>
      </c>
      <c r="M26" s="28">
        <v>956363.58</v>
      </c>
      <c r="N26" s="36">
        <v>0</v>
      </c>
      <c r="O26" s="36">
        <v>0</v>
      </c>
      <c r="P26" s="48">
        <v>0</v>
      </c>
      <c r="Q26" s="36">
        <v>0</v>
      </c>
      <c r="R26" s="48">
        <v>0</v>
      </c>
      <c r="S26" s="36">
        <v>0</v>
      </c>
      <c r="T26" s="14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9"/>
      <c r="AG26" s="49"/>
      <c r="AH26" s="49"/>
      <c r="AI26" s="49"/>
      <c r="AJ26" s="49"/>
    </row>
    <row r="27" spans="1:36" s="1" customFormat="1" ht="27.75" hidden="1" customHeight="1" x14ac:dyDescent="0.25">
      <c r="A27" s="161" t="s">
        <v>27</v>
      </c>
      <c r="B27" s="161"/>
      <c r="C27" s="15">
        <f>ROUND(SUM(D27+E27+F27+G27+H27+I27+K27+M27+O27+Q27+S27),2)</f>
        <v>10971808.16</v>
      </c>
      <c r="D27" s="21">
        <f>ROUND(SUM(D16:D26),2)</f>
        <v>1172304.77</v>
      </c>
      <c r="E27" s="21">
        <f t="shared" ref="E27:S27" si="4">ROUND(SUM(E16:E26),2)</f>
        <v>2530282.86</v>
      </c>
      <c r="F27" s="21">
        <f t="shared" si="4"/>
        <v>773955.68</v>
      </c>
      <c r="G27" s="21">
        <f t="shared" si="4"/>
        <v>402545.17</v>
      </c>
      <c r="H27" s="21">
        <f t="shared" si="4"/>
        <v>914485.63</v>
      </c>
      <c r="I27" s="21">
        <f t="shared" si="4"/>
        <v>530233</v>
      </c>
      <c r="J27" s="30">
        <f t="shared" si="4"/>
        <v>0</v>
      </c>
      <c r="K27" s="8">
        <f t="shared" si="4"/>
        <v>0</v>
      </c>
      <c r="L27" s="21">
        <f t="shared" si="4"/>
        <v>2309</v>
      </c>
      <c r="M27" s="21">
        <f t="shared" si="4"/>
        <v>4648001.05</v>
      </c>
      <c r="N27" s="36">
        <f t="shared" si="4"/>
        <v>0</v>
      </c>
      <c r="O27" s="36">
        <f t="shared" si="4"/>
        <v>0</v>
      </c>
      <c r="P27" s="21">
        <f t="shared" si="4"/>
        <v>0</v>
      </c>
      <c r="Q27" s="21">
        <f t="shared" si="4"/>
        <v>0</v>
      </c>
      <c r="R27" s="21">
        <f t="shared" si="4"/>
        <v>0</v>
      </c>
      <c r="S27" s="21">
        <f t="shared" si="4"/>
        <v>0</v>
      </c>
      <c r="T27" s="142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s="2" customFormat="1" ht="15.75" hidden="1" x14ac:dyDescent="0.25">
      <c r="A28" s="196" t="s">
        <v>28</v>
      </c>
      <c r="B28" s="196"/>
      <c r="C28" s="196"/>
      <c r="D28" s="39"/>
      <c r="E28" s="40"/>
      <c r="F28" s="40"/>
      <c r="G28" s="40"/>
      <c r="H28" s="40"/>
      <c r="I28" s="40"/>
      <c r="J28" s="32"/>
      <c r="K28" s="12"/>
      <c r="L28" s="41"/>
      <c r="M28" s="40"/>
      <c r="N28" s="36"/>
      <c r="O28" s="36"/>
      <c r="P28" s="41"/>
      <c r="Q28" s="40"/>
      <c r="R28" s="42"/>
      <c r="S28" s="40"/>
      <c r="T28" s="142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5"/>
      <c r="AG28" s="5"/>
      <c r="AH28" s="5"/>
      <c r="AI28" s="5"/>
      <c r="AJ28" s="5"/>
    </row>
    <row r="29" spans="1:36" s="27" customFormat="1" hidden="1" x14ac:dyDescent="0.25">
      <c r="A29" s="51">
        <v>14</v>
      </c>
      <c r="B29" s="34" t="s">
        <v>716</v>
      </c>
      <c r="C29" s="47">
        <f>ROUND(SUM(D29+E29+F29+G29+H29+I29+K29+M29+O29+Q29+S29),2)</f>
        <v>1130026.77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2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297</v>
      </c>
      <c r="Q29" s="36">
        <v>1130026.77</v>
      </c>
      <c r="R29" s="36">
        <v>0</v>
      </c>
      <c r="S29" s="36">
        <v>0</v>
      </c>
      <c r="T29" s="142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52"/>
      <c r="AG29" s="52"/>
      <c r="AH29" s="52"/>
      <c r="AI29" s="52"/>
      <c r="AJ29" s="52"/>
    </row>
    <row r="30" spans="1:36" s="27" customFormat="1" hidden="1" x14ac:dyDescent="0.25">
      <c r="A30" s="51">
        <v>15</v>
      </c>
      <c r="B30" s="34" t="s">
        <v>722</v>
      </c>
      <c r="C30" s="47">
        <f>ROUND(SUM(D30+E30+F30+G30+H30+I30+K30+M30+O30+Q30+S30),2)</f>
        <v>1298347.78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7">
        <v>0</v>
      </c>
      <c r="K30" s="2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297</v>
      </c>
      <c r="Q30" s="36">
        <v>1298347.78</v>
      </c>
      <c r="R30" s="36">
        <v>0</v>
      </c>
      <c r="S30" s="36">
        <v>0</v>
      </c>
      <c r="T30" s="142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52"/>
      <c r="AG30" s="52"/>
      <c r="AH30" s="52"/>
      <c r="AI30" s="52"/>
      <c r="AJ30" s="52"/>
    </row>
    <row r="31" spans="1:36" s="54" customFormat="1" hidden="1" x14ac:dyDescent="0.25">
      <c r="A31" s="51">
        <v>16</v>
      </c>
      <c r="B31" s="43" t="s">
        <v>717</v>
      </c>
      <c r="C31" s="47">
        <f>ROUND(SUM(D31+E31+F31+G31+H31+I31+K31+M31+O31+Q31+S31),2)</f>
        <v>924371.2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7">
        <v>0</v>
      </c>
      <c r="K31" s="26">
        <v>0</v>
      </c>
      <c r="L31" s="48">
        <v>0</v>
      </c>
      <c r="M31" s="36">
        <v>0</v>
      </c>
      <c r="N31" s="36">
        <v>0</v>
      </c>
      <c r="O31" s="36">
        <v>0</v>
      </c>
      <c r="P31" s="36">
        <v>210</v>
      </c>
      <c r="Q31" s="36">
        <v>924371.2</v>
      </c>
      <c r="R31" s="48">
        <v>0</v>
      </c>
      <c r="S31" s="36">
        <v>0</v>
      </c>
      <c r="T31" s="142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3"/>
      <c r="AG31" s="53"/>
      <c r="AH31" s="53"/>
      <c r="AI31" s="53"/>
      <c r="AJ31" s="53"/>
    </row>
    <row r="32" spans="1:36" s="1" customFormat="1" ht="30.75" hidden="1" customHeight="1" x14ac:dyDescent="0.25">
      <c r="A32" s="161" t="s">
        <v>29</v>
      </c>
      <c r="B32" s="161"/>
      <c r="C32" s="15">
        <f>ROUND(SUM(D32+E32+F32+G32+H32+I32+K32+M32+O32+Q32+S32),2)</f>
        <v>3352745.75</v>
      </c>
      <c r="D32" s="21">
        <f t="shared" ref="D32:S32" si="5">ROUND(SUM(D29:D31),2)</f>
        <v>0</v>
      </c>
      <c r="E32" s="21">
        <f t="shared" si="5"/>
        <v>0</v>
      </c>
      <c r="F32" s="21">
        <f t="shared" si="5"/>
        <v>0</v>
      </c>
      <c r="G32" s="21">
        <f t="shared" si="5"/>
        <v>0</v>
      </c>
      <c r="H32" s="21">
        <f t="shared" si="5"/>
        <v>0</v>
      </c>
      <c r="I32" s="21">
        <f t="shared" si="5"/>
        <v>0</v>
      </c>
      <c r="J32" s="30">
        <f t="shared" si="5"/>
        <v>0</v>
      </c>
      <c r="K32" s="8">
        <f t="shared" si="5"/>
        <v>0</v>
      </c>
      <c r="L32" s="21">
        <f t="shared" si="5"/>
        <v>0</v>
      </c>
      <c r="M32" s="21">
        <f t="shared" si="5"/>
        <v>0</v>
      </c>
      <c r="N32" s="36">
        <f t="shared" si="5"/>
        <v>0</v>
      </c>
      <c r="O32" s="36">
        <f t="shared" si="5"/>
        <v>0</v>
      </c>
      <c r="P32" s="21">
        <f t="shared" si="5"/>
        <v>804</v>
      </c>
      <c r="Q32" s="21">
        <f t="shared" si="5"/>
        <v>3352745.75</v>
      </c>
      <c r="R32" s="21">
        <f t="shared" si="5"/>
        <v>0</v>
      </c>
      <c r="S32" s="21">
        <f t="shared" si="5"/>
        <v>0</v>
      </c>
      <c r="T32" s="142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s="2" customFormat="1" ht="15.75" hidden="1" x14ac:dyDescent="0.25">
      <c r="A33" s="196" t="s">
        <v>43</v>
      </c>
      <c r="B33" s="196"/>
      <c r="C33" s="196"/>
      <c r="D33" s="39"/>
      <c r="E33" s="40"/>
      <c r="F33" s="40"/>
      <c r="G33" s="40"/>
      <c r="H33" s="40"/>
      <c r="I33" s="40"/>
      <c r="J33" s="32"/>
      <c r="K33" s="12"/>
      <c r="L33" s="41"/>
      <c r="M33" s="40"/>
      <c r="N33" s="36"/>
      <c r="O33" s="36"/>
      <c r="P33" s="41"/>
      <c r="Q33" s="40"/>
      <c r="R33" s="42"/>
      <c r="S33" s="40"/>
      <c r="T33" s="142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5"/>
      <c r="AG33" s="5"/>
      <c r="AH33" s="5"/>
      <c r="AI33" s="5"/>
      <c r="AJ33" s="5"/>
    </row>
    <row r="34" spans="1:36" s="45" customFormat="1" hidden="1" x14ac:dyDescent="0.25">
      <c r="A34" s="33">
        <v>17</v>
      </c>
      <c r="B34" s="43" t="s">
        <v>30</v>
      </c>
      <c r="C34" s="35">
        <f t="shared" ref="C34:C50" si="6">ROUND(SUM(D34+E34+F34+G34+H34+I34+K34+M34+O34+Q34+S34),2)</f>
        <v>5644312.9900000002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7">
        <v>3</v>
      </c>
      <c r="K34" s="26">
        <v>5644312.9900000002</v>
      </c>
      <c r="L34" s="36">
        <v>0</v>
      </c>
      <c r="M34" s="35">
        <v>0</v>
      </c>
      <c r="N34" s="36">
        <v>0</v>
      </c>
      <c r="O34" s="36">
        <v>0</v>
      </c>
      <c r="P34" s="36">
        <v>0</v>
      </c>
      <c r="Q34" s="35">
        <v>0</v>
      </c>
      <c r="R34" s="36">
        <v>0</v>
      </c>
      <c r="S34" s="35">
        <v>0</v>
      </c>
      <c r="T34" s="142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4"/>
      <c r="AG34" s="44"/>
      <c r="AH34" s="44"/>
      <c r="AI34" s="44"/>
      <c r="AJ34" s="44"/>
    </row>
    <row r="35" spans="1:36" s="45" customFormat="1" hidden="1" x14ac:dyDescent="0.25">
      <c r="A35" s="33">
        <v>18</v>
      </c>
      <c r="B35" s="43" t="s">
        <v>31</v>
      </c>
      <c r="C35" s="35">
        <f t="shared" si="6"/>
        <v>5360644.57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7">
        <v>3</v>
      </c>
      <c r="K35" s="26">
        <v>5360644.57</v>
      </c>
      <c r="L35" s="36">
        <v>0</v>
      </c>
      <c r="M35" s="35">
        <v>0</v>
      </c>
      <c r="N35" s="36">
        <v>0</v>
      </c>
      <c r="O35" s="36">
        <v>0</v>
      </c>
      <c r="P35" s="36">
        <v>0</v>
      </c>
      <c r="Q35" s="35">
        <v>0</v>
      </c>
      <c r="R35" s="36">
        <v>0</v>
      </c>
      <c r="S35" s="35">
        <v>0</v>
      </c>
      <c r="T35" s="142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4"/>
      <c r="AG35" s="44"/>
      <c r="AH35" s="44"/>
      <c r="AI35" s="44"/>
      <c r="AJ35" s="44"/>
    </row>
    <row r="36" spans="1:36" s="45" customFormat="1" hidden="1" x14ac:dyDescent="0.25">
      <c r="A36" s="33">
        <v>19</v>
      </c>
      <c r="B36" s="43" t="s">
        <v>32</v>
      </c>
      <c r="C36" s="35">
        <f t="shared" si="6"/>
        <v>5326049.33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7">
        <v>3</v>
      </c>
      <c r="K36" s="26">
        <v>5326049.33</v>
      </c>
      <c r="L36" s="36">
        <v>0</v>
      </c>
      <c r="M36" s="35">
        <v>0</v>
      </c>
      <c r="N36" s="36">
        <v>0</v>
      </c>
      <c r="O36" s="36">
        <v>0</v>
      </c>
      <c r="P36" s="36">
        <v>0</v>
      </c>
      <c r="Q36" s="35">
        <v>0</v>
      </c>
      <c r="R36" s="36">
        <v>0</v>
      </c>
      <c r="S36" s="35">
        <v>0</v>
      </c>
      <c r="T36" s="142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4"/>
      <c r="AG36" s="44"/>
      <c r="AH36" s="44"/>
      <c r="AI36" s="44"/>
      <c r="AJ36" s="44"/>
    </row>
    <row r="37" spans="1:36" s="45" customFormat="1" hidden="1" x14ac:dyDescent="0.25">
      <c r="A37" s="33">
        <v>20</v>
      </c>
      <c r="B37" s="43" t="s">
        <v>33</v>
      </c>
      <c r="C37" s="35">
        <f t="shared" si="6"/>
        <v>3725983.43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7">
        <v>2</v>
      </c>
      <c r="K37" s="26">
        <v>3725983.43</v>
      </c>
      <c r="L37" s="36">
        <v>0</v>
      </c>
      <c r="M37" s="35">
        <v>0</v>
      </c>
      <c r="N37" s="36">
        <v>0</v>
      </c>
      <c r="O37" s="36">
        <v>0</v>
      </c>
      <c r="P37" s="36">
        <v>0</v>
      </c>
      <c r="Q37" s="35">
        <v>0</v>
      </c>
      <c r="R37" s="36">
        <v>0</v>
      </c>
      <c r="S37" s="35">
        <v>0</v>
      </c>
      <c r="T37" s="14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4"/>
      <c r="AG37" s="44"/>
      <c r="AH37" s="44"/>
      <c r="AI37" s="44"/>
      <c r="AJ37" s="44"/>
    </row>
    <row r="38" spans="1:36" s="45" customFormat="1" hidden="1" x14ac:dyDescent="0.25">
      <c r="A38" s="33">
        <v>21</v>
      </c>
      <c r="B38" s="43" t="s">
        <v>34</v>
      </c>
      <c r="C38" s="35">
        <f t="shared" si="6"/>
        <v>5132727.03</v>
      </c>
      <c r="D38" s="36">
        <v>0</v>
      </c>
      <c r="E38" s="28">
        <v>0</v>
      </c>
      <c r="F38" s="28">
        <v>790307.37</v>
      </c>
      <c r="G38" s="28">
        <v>418434.27</v>
      </c>
      <c r="H38" s="36">
        <v>0</v>
      </c>
      <c r="I38" s="36">
        <v>0</v>
      </c>
      <c r="J38" s="37">
        <v>0</v>
      </c>
      <c r="K38" s="26">
        <v>0</v>
      </c>
      <c r="L38" s="36">
        <v>1055.7</v>
      </c>
      <c r="M38" s="36">
        <v>871082.15</v>
      </c>
      <c r="N38" s="36">
        <v>0</v>
      </c>
      <c r="O38" s="36">
        <v>0</v>
      </c>
      <c r="P38" s="28">
        <v>1167.28</v>
      </c>
      <c r="Q38" s="28">
        <v>3052903.24</v>
      </c>
      <c r="R38" s="36">
        <v>0</v>
      </c>
      <c r="S38" s="36">
        <v>0</v>
      </c>
      <c r="T38" s="142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4"/>
      <c r="AG38" s="44"/>
      <c r="AH38" s="44"/>
      <c r="AI38" s="44"/>
      <c r="AJ38" s="44"/>
    </row>
    <row r="39" spans="1:36" s="45" customFormat="1" hidden="1" x14ac:dyDescent="0.25">
      <c r="A39" s="33">
        <v>22</v>
      </c>
      <c r="B39" s="43" t="s">
        <v>35</v>
      </c>
      <c r="C39" s="35">
        <f t="shared" si="6"/>
        <v>2167014.38</v>
      </c>
      <c r="D39" s="36">
        <v>0</v>
      </c>
      <c r="E39" s="28">
        <v>375848.08</v>
      </c>
      <c r="F39" s="36">
        <v>0</v>
      </c>
      <c r="G39" s="36">
        <v>0</v>
      </c>
      <c r="H39" s="28">
        <v>47880.69</v>
      </c>
      <c r="I39" s="36">
        <v>0</v>
      </c>
      <c r="J39" s="37">
        <v>0</v>
      </c>
      <c r="K39" s="26">
        <v>0</v>
      </c>
      <c r="L39" s="36">
        <v>548.5</v>
      </c>
      <c r="M39" s="36">
        <v>623195.07999999996</v>
      </c>
      <c r="N39" s="36">
        <v>0</v>
      </c>
      <c r="O39" s="36">
        <v>0</v>
      </c>
      <c r="P39" s="28">
        <v>516.84</v>
      </c>
      <c r="Q39" s="28">
        <v>1120090.53</v>
      </c>
      <c r="R39" s="36">
        <v>0</v>
      </c>
      <c r="S39" s="36">
        <v>0</v>
      </c>
      <c r="T39" s="142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4"/>
      <c r="AG39" s="44"/>
      <c r="AH39" s="44"/>
      <c r="AI39" s="44"/>
      <c r="AJ39" s="44"/>
    </row>
    <row r="40" spans="1:36" s="45" customFormat="1" hidden="1" x14ac:dyDescent="0.25">
      <c r="A40" s="33">
        <v>23</v>
      </c>
      <c r="B40" s="43" t="s">
        <v>36</v>
      </c>
      <c r="C40" s="35">
        <f t="shared" si="6"/>
        <v>2587763.36</v>
      </c>
      <c r="D40" s="28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7">
        <v>0</v>
      </c>
      <c r="K40" s="26">
        <v>0</v>
      </c>
      <c r="L40" s="36">
        <v>767</v>
      </c>
      <c r="M40" s="36">
        <v>881097.93</v>
      </c>
      <c r="N40" s="36">
        <v>0</v>
      </c>
      <c r="O40" s="36">
        <v>0</v>
      </c>
      <c r="P40" s="28">
        <v>693.36</v>
      </c>
      <c r="Q40" s="28">
        <v>1706665.43</v>
      </c>
      <c r="R40" s="36">
        <v>0</v>
      </c>
      <c r="S40" s="36">
        <v>0</v>
      </c>
      <c r="T40" s="142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4"/>
      <c r="AG40" s="44"/>
      <c r="AH40" s="44"/>
      <c r="AI40" s="44"/>
      <c r="AJ40" s="44"/>
    </row>
    <row r="41" spans="1:36" s="45" customFormat="1" hidden="1" x14ac:dyDescent="0.25">
      <c r="A41" s="33">
        <v>24</v>
      </c>
      <c r="B41" s="43" t="s">
        <v>37</v>
      </c>
      <c r="C41" s="35">
        <f t="shared" si="6"/>
        <v>2617158.75</v>
      </c>
      <c r="D41" s="28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7">
        <v>0</v>
      </c>
      <c r="K41" s="26">
        <v>0</v>
      </c>
      <c r="L41" s="36">
        <v>766.5</v>
      </c>
      <c r="M41" s="36">
        <v>960596.16</v>
      </c>
      <c r="N41" s="36">
        <v>0</v>
      </c>
      <c r="O41" s="36">
        <v>0</v>
      </c>
      <c r="P41" s="28">
        <v>693.36</v>
      </c>
      <c r="Q41" s="28">
        <v>1656562.59</v>
      </c>
      <c r="R41" s="36">
        <v>0</v>
      </c>
      <c r="S41" s="36">
        <v>0</v>
      </c>
      <c r="T41" s="142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4"/>
      <c r="AG41" s="44"/>
      <c r="AH41" s="44"/>
      <c r="AI41" s="44"/>
      <c r="AJ41" s="44"/>
    </row>
    <row r="42" spans="1:36" s="45" customFormat="1" hidden="1" x14ac:dyDescent="0.25">
      <c r="A42" s="33">
        <v>25</v>
      </c>
      <c r="B42" s="43" t="s">
        <v>38</v>
      </c>
      <c r="C42" s="35">
        <f t="shared" si="6"/>
        <v>2605054.85</v>
      </c>
      <c r="D42" s="28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7">
        <v>0</v>
      </c>
      <c r="K42" s="26">
        <v>0</v>
      </c>
      <c r="L42" s="36">
        <v>766.5</v>
      </c>
      <c r="M42" s="36">
        <v>948492.26</v>
      </c>
      <c r="N42" s="36">
        <v>0</v>
      </c>
      <c r="O42" s="36">
        <v>0</v>
      </c>
      <c r="P42" s="28">
        <v>693.36</v>
      </c>
      <c r="Q42" s="28">
        <v>1656562.59</v>
      </c>
      <c r="R42" s="36">
        <v>0</v>
      </c>
      <c r="S42" s="36">
        <v>0</v>
      </c>
      <c r="T42" s="142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4"/>
      <c r="AG42" s="44"/>
      <c r="AH42" s="44"/>
      <c r="AI42" s="44"/>
      <c r="AJ42" s="44"/>
    </row>
    <row r="43" spans="1:36" s="45" customFormat="1" hidden="1" x14ac:dyDescent="0.25">
      <c r="A43" s="33">
        <v>26</v>
      </c>
      <c r="B43" s="43" t="s">
        <v>39</v>
      </c>
      <c r="C43" s="35">
        <f t="shared" si="6"/>
        <v>1773751.47</v>
      </c>
      <c r="D43" s="28">
        <v>0</v>
      </c>
      <c r="E43" s="36">
        <v>0</v>
      </c>
      <c r="F43" s="36">
        <v>0</v>
      </c>
      <c r="G43" s="36">
        <v>0</v>
      </c>
      <c r="H43" s="28">
        <v>47823.69</v>
      </c>
      <c r="I43" s="36">
        <v>0</v>
      </c>
      <c r="J43" s="37">
        <v>0</v>
      </c>
      <c r="K43" s="26">
        <v>0</v>
      </c>
      <c r="L43" s="36">
        <v>548.5</v>
      </c>
      <c r="M43" s="36">
        <v>567120.07999999996</v>
      </c>
      <c r="N43" s="36">
        <v>0</v>
      </c>
      <c r="O43" s="36">
        <v>0</v>
      </c>
      <c r="P43" s="28">
        <v>516.84</v>
      </c>
      <c r="Q43" s="28">
        <v>1158807.7</v>
      </c>
      <c r="R43" s="36">
        <v>0</v>
      </c>
      <c r="S43" s="36">
        <v>0</v>
      </c>
      <c r="T43" s="142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4"/>
      <c r="AG43" s="44"/>
      <c r="AH43" s="44"/>
      <c r="AI43" s="44"/>
      <c r="AJ43" s="44"/>
    </row>
    <row r="44" spans="1:36" s="45" customFormat="1" hidden="1" x14ac:dyDescent="0.25">
      <c r="A44" s="33">
        <v>27</v>
      </c>
      <c r="B44" s="43" t="s">
        <v>40</v>
      </c>
      <c r="C44" s="35">
        <f t="shared" si="6"/>
        <v>2816418.04</v>
      </c>
      <c r="D44" s="36">
        <v>0</v>
      </c>
      <c r="E44" s="28">
        <v>425284.03</v>
      </c>
      <c r="F44" s="36">
        <v>0</v>
      </c>
      <c r="G44" s="36">
        <v>0</v>
      </c>
      <c r="H44" s="36">
        <v>0</v>
      </c>
      <c r="I44" s="36">
        <v>0</v>
      </c>
      <c r="J44" s="37">
        <v>0</v>
      </c>
      <c r="K44" s="26">
        <v>0</v>
      </c>
      <c r="L44" s="36">
        <v>766.5</v>
      </c>
      <c r="M44" s="36">
        <v>887240.08</v>
      </c>
      <c r="N44" s="36">
        <v>0</v>
      </c>
      <c r="O44" s="36">
        <v>0</v>
      </c>
      <c r="P44" s="28">
        <v>693.36</v>
      </c>
      <c r="Q44" s="28">
        <v>1503893.93</v>
      </c>
      <c r="R44" s="36">
        <v>0</v>
      </c>
      <c r="S44" s="36">
        <v>0</v>
      </c>
      <c r="T44" s="142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4"/>
      <c r="AG44" s="44"/>
      <c r="AH44" s="44"/>
      <c r="AI44" s="44"/>
      <c r="AJ44" s="44"/>
    </row>
    <row r="45" spans="1:36" s="50" customFormat="1" ht="15" hidden="1" customHeight="1" x14ac:dyDescent="0.25">
      <c r="A45" s="33">
        <v>28</v>
      </c>
      <c r="B45" s="43" t="s">
        <v>245</v>
      </c>
      <c r="C45" s="35">
        <f t="shared" si="6"/>
        <v>489134.98</v>
      </c>
      <c r="D45" s="28">
        <v>0</v>
      </c>
      <c r="E45" s="28">
        <v>424144.48</v>
      </c>
      <c r="F45" s="28">
        <v>0</v>
      </c>
      <c r="G45" s="28">
        <v>0</v>
      </c>
      <c r="H45" s="28">
        <v>64990.5</v>
      </c>
      <c r="I45" s="28">
        <v>0</v>
      </c>
      <c r="J45" s="31">
        <v>0</v>
      </c>
      <c r="K45" s="7">
        <v>0</v>
      </c>
      <c r="L45" s="28">
        <v>0</v>
      </c>
      <c r="M45" s="28">
        <v>0</v>
      </c>
      <c r="N45" s="36">
        <v>0</v>
      </c>
      <c r="O45" s="36">
        <v>0</v>
      </c>
      <c r="P45" s="28">
        <v>0</v>
      </c>
      <c r="Q45" s="28">
        <v>0</v>
      </c>
      <c r="R45" s="28">
        <v>0</v>
      </c>
      <c r="S45" s="28">
        <v>0</v>
      </c>
      <c r="T45" s="142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9"/>
      <c r="AG45" s="49"/>
      <c r="AH45" s="49"/>
      <c r="AI45" s="49"/>
      <c r="AJ45" s="49"/>
    </row>
    <row r="46" spans="1:36" s="50" customFormat="1" hidden="1" x14ac:dyDescent="0.25">
      <c r="A46" s="33">
        <v>29</v>
      </c>
      <c r="B46" s="43" t="s">
        <v>246</v>
      </c>
      <c r="C46" s="35">
        <f t="shared" si="6"/>
        <v>2242207.92</v>
      </c>
      <c r="D46" s="28">
        <v>0</v>
      </c>
      <c r="E46" s="28">
        <v>389359.01</v>
      </c>
      <c r="F46" s="28">
        <v>0</v>
      </c>
      <c r="G46" s="28">
        <v>0</v>
      </c>
      <c r="H46" s="28">
        <v>47880.69</v>
      </c>
      <c r="I46" s="28">
        <v>0</v>
      </c>
      <c r="J46" s="31">
        <v>0</v>
      </c>
      <c r="K46" s="7">
        <v>0</v>
      </c>
      <c r="L46" s="28">
        <v>548.5</v>
      </c>
      <c r="M46" s="55">
        <v>580456.73</v>
      </c>
      <c r="N46" s="36">
        <v>0</v>
      </c>
      <c r="O46" s="36">
        <v>0</v>
      </c>
      <c r="P46" s="28">
        <v>516.84</v>
      </c>
      <c r="Q46" s="28">
        <v>1224511.49</v>
      </c>
      <c r="R46" s="28">
        <v>0</v>
      </c>
      <c r="S46" s="28">
        <v>0</v>
      </c>
      <c r="T46" s="142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9"/>
      <c r="AG46" s="49"/>
      <c r="AH46" s="49"/>
      <c r="AI46" s="49"/>
      <c r="AJ46" s="49"/>
    </row>
    <row r="47" spans="1:36" s="50" customFormat="1" hidden="1" x14ac:dyDescent="0.25">
      <c r="A47" s="33">
        <v>30</v>
      </c>
      <c r="B47" s="43" t="s">
        <v>247</v>
      </c>
      <c r="C47" s="35">
        <f t="shared" si="6"/>
        <v>2950775.36</v>
      </c>
      <c r="D47" s="28">
        <v>0</v>
      </c>
      <c r="E47" s="55">
        <v>339848.99</v>
      </c>
      <c r="F47" s="28">
        <v>0</v>
      </c>
      <c r="G47" s="28">
        <v>0</v>
      </c>
      <c r="H47" s="28">
        <v>65048.5</v>
      </c>
      <c r="I47" s="28">
        <v>0</v>
      </c>
      <c r="J47" s="31">
        <v>0</v>
      </c>
      <c r="K47" s="7">
        <v>0</v>
      </c>
      <c r="L47" s="28">
        <v>766.5</v>
      </c>
      <c r="M47" s="28">
        <v>881788.92</v>
      </c>
      <c r="N47" s="36">
        <v>0</v>
      </c>
      <c r="O47" s="36">
        <v>0</v>
      </c>
      <c r="P47" s="28">
        <v>693.36</v>
      </c>
      <c r="Q47" s="28">
        <v>1664088.95</v>
      </c>
      <c r="R47" s="28">
        <v>0</v>
      </c>
      <c r="S47" s="28">
        <v>0</v>
      </c>
      <c r="T47" s="142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9"/>
      <c r="AG47" s="49"/>
      <c r="AH47" s="49"/>
      <c r="AI47" s="49"/>
      <c r="AJ47" s="49"/>
    </row>
    <row r="48" spans="1:36" s="50" customFormat="1" hidden="1" x14ac:dyDescent="0.25">
      <c r="A48" s="33">
        <v>31</v>
      </c>
      <c r="B48" s="43" t="s">
        <v>248</v>
      </c>
      <c r="C48" s="35">
        <f t="shared" si="6"/>
        <v>2185729.84</v>
      </c>
      <c r="D48" s="28">
        <v>0</v>
      </c>
      <c r="E48" s="28">
        <v>334266.21999999997</v>
      </c>
      <c r="F48" s="28">
        <v>0</v>
      </c>
      <c r="G48" s="28">
        <v>0</v>
      </c>
      <c r="H48" s="28">
        <v>47880.69</v>
      </c>
      <c r="I48" s="28">
        <v>0</v>
      </c>
      <c r="J48" s="31">
        <v>0</v>
      </c>
      <c r="K48" s="7">
        <v>0</v>
      </c>
      <c r="L48" s="28">
        <v>548.84</v>
      </c>
      <c r="M48" s="55">
        <v>580456.73</v>
      </c>
      <c r="N48" s="36">
        <v>0</v>
      </c>
      <c r="O48" s="36">
        <v>0</v>
      </c>
      <c r="P48" s="28">
        <v>516.84</v>
      </c>
      <c r="Q48" s="28">
        <v>1223126.2</v>
      </c>
      <c r="R48" s="28">
        <v>0</v>
      </c>
      <c r="S48" s="28">
        <v>0</v>
      </c>
      <c r="T48" s="14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9"/>
      <c r="AG48" s="49"/>
      <c r="AH48" s="49"/>
      <c r="AI48" s="49"/>
      <c r="AJ48" s="49"/>
    </row>
    <row r="49" spans="1:36" s="50" customFormat="1" hidden="1" x14ac:dyDescent="0.25">
      <c r="A49" s="33">
        <v>32</v>
      </c>
      <c r="B49" s="43" t="s">
        <v>249</v>
      </c>
      <c r="C49" s="35">
        <f t="shared" si="6"/>
        <v>2141404.1600000001</v>
      </c>
      <c r="D49" s="28">
        <v>0</v>
      </c>
      <c r="E49" s="55">
        <v>389359.01</v>
      </c>
      <c r="F49" s="28">
        <v>0</v>
      </c>
      <c r="G49" s="28">
        <v>0</v>
      </c>
      <c r="H49" s="28">
        <v>47880.69</v>
      </c>
      <c r="I49" s="28">
        <v>0</v>
      </c>
      <c r="J49" s="31">
        <v>0</v>
      </c>
      <c r="K49" s="7">
        <v>0</v>
      </c>
      <c r="L49" s="28">
        <v>548.5</v>
      </c>
      <c r="M49" s="28">
        <v>584073.93000000005</v>
      </c>
      <c r="N49" s="36">
        <v>0</v>
      </c>
      <c r="O49" s="36">
        <v>0</v>
      </c>
      <c r="P49" s="28">
        <v>516.84</v>
      </c>
      <c r="Q49" s="28">
        <v>1120090.53</v>
      </c>
      <c r="R49" s="28">
        <v>0</v>
      </c>
      <c r="S49" s="28">
        <v>0</v>
      </c>
      <c r="T49" s="142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9"/>
      <c r="AG49" s="49"/>
      <c r="AH49" s="49"/>
      <c r="AI49" s="49"/>
      <c r="AJ49" s="49"/>
    </row>
    <row r="50" spans="1:36" s="50" customFormat="1" hidden="1" x14ac:dyDescent="0.25">
      <c r="A50" s="33">
        <v>33</v>
      </c>
      <c r="B50" s="43" t="s">
        <v>250</v>
      </c>
      <c r="C50" s="35">
        <f t="shared" si="6"/>
        <v>3034421.93</v>
      </c>
      <c r="D50" s="28">
        <v>0</v>
      </c>
      <c r="E50" s="28">
        <v>363972.58</v>
      </c>
      <c r="F50" s="28">
        <v>0</v>
      </c>
      <c r="G50" s="28">
        <v>0</v>
      </c>
      <c r="H50" s="28">
        <v>65048.5</v>
      </c>
      <c r="I50" s="28">
        <v>0</v>
      </c>
      <c r="J50" s="31">
        <v>0</v>
      </c>
      <c r="K50" s="7">
        <v>0</v>
      </c>
      <c r="L50" s="28">
        <v>766.5</v>
      </c>
      <c r="M50" s="28">
        <v>949183.26</v>
      </c>
      <c r="N50" s="36">
        <v>0</v>
      </c>
      <c r="O50" s="36">
        <v>0</v>
      </c>
      <c r="P50" s="28">
        <v>693.36</v>
      </c>
      <c r="Q50" s="28">
        <v>1656217.59</v>
      </c>
      <c r="R50" s="28">
        <v>0</v>
      </c>
      <c r="S50" s="28">
        <v>0</v>
      </c>
      <c r="T50" s="142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9"/>
      <c r="AG50" s="49"/>
      <c r="AH50" s="49"/>
      <c r="AI50" s="49"/>
      <c r="AJ50" s="49"/>
    </row>
    <row r="51" spans="1:36" s="3" customFormat="1" ht="22.5" hidden="1" customHeight="1" x14ac:dyDescent="0.25">
      <c r="A51" s="189" t="s">
        <v>41</v>
      </c>
      <c r="B51" s="189"/>
      <c r="C51" s="15">
        <f>ROUND(SUM(D51+E51+F51+G51+H51+I51+K51+M51+O51+Q51+S51),2)</f>
        <v>52800552.390000001</v>
      </c>
      <c r="D51" s="15">
        <f t="shared" ref="D51:S51" si="7">ROUND(SUM(D34:D50),2)</f>
        <v>0</v>
      </c>
      <c r="E51" s="15">
        <f t="shared" si="7"/>
        <v>3042082.4</v>
      </c>
      <c r="F51" s="15">
        <f t="shared" si="7"/>
        <v>790307.37</v>
      </c>
      <c r="G51" s="15">
        <f t="shared" si="7"/>
        <v>418434.27</v>
      </c>
      <c r="H51" s="15">
        <f t="shared" si="7"/>
        <v>434433.95</v>
      </c>
      <c r="I51" s="15">
        <f t="shared" si="7"/>
        <v>0</v>
      </c>
      <c r="J51" s="30">
        <f t="shared" si="7"/>
        <v>11</v>
      </c>
      <c r="K51" s="8">
        <f t="shared" si="7"/>
        <v>20056990.32</v>
      </c>
      <c r="L51" s="15">
        <f t="shared" si="7"/>
        <v>8398.0400000000009</v>
      </c>
      <c r="M51" s="15">
        <f t="shared" si="7"/>
        <v>9314783.3100000005</v>
      </c>
      <c r="N51" s="36">
        <f t="shared" si="7"/>
        <v>0</v>
      </c>
      <c r="O51" s="36">
        <f t="shared" si="7"/>
        <v>0</v>
      </c>
      <c r="P51" s="15">
        <f t="shared" si="7"/>
        <v>7911.64</v>
      </c>
      <c r="Q51" s="15">
        <f t="shared" si="7"/>
        <v>18743520.77</v>
      </c>
      <c r="R51" s="21">
        <v>0</v>
      </c>
      <c r="S51" s="15">
        <f t="shared" si="7"/>
        <v>0</v>
      </c>
      <c r="T51" s="142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6"/>
      <c r="AG51" s="6"/>
      <c r="AH51" s="6"/>
      <c r="AI51" s="6"/>
      <c r="AJ51" s="6"/>
    </row>
    <row r="52" spans="1:36" s="2" customFormat="1" ht="15.75" hidden="1" x14ac:dyDescent="0.25">
      <c r="A52" s="187" t="s">
        <v>42</v>
      </c>
      <c r="B52" s="187"/>
      <c r="C52" s="187"/>
      <c r="D52" s="39"/>
      <c r="E52" s="40"/>
      <c r="F52" s="40"/>
      <c r="G52" s="40"/>
      <c r="H52" s="40"/>
      <c r="I52" s="40"/>
      <c r="J52" s="32"/>
      <c r="K52" s="12"/>
      <c r="L52" s="41"/>
      <c r="M52" s="40"/>
      <c r="N52" s="36"/>
      <c r="O52" s="36"/>
      <c r="P52" s="41"/>
      <c r="Q52" s="40"/>
      <c r="R52" s="42"/>
      <c r="S52" s="40"/>
      <c r="T52" s="142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5"/>
      <c r="AG52" s="5"/>
      <c r="AH52" s="5"/>
      <c r="AI52" s="5"/>
      <c r="AJ52" s="5"/>
    </row>
    <row r="53" spans="1:36" s="54" customFormat="1" hidden="1" x14ac:dyDescent="0.25">
      <c r="A53" s="33">
        <v>34</v>
      </c>
      <c r="B53" s="56" t="s">
        <v>724</v>
      </c>
      <c r="C53" s="35">
        <f>ROUND(SUM(D53+E53+F53+G53+H53+I53+K53+M53+O53+Q53+S53),2)</f>
        <v>17081627.100000001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7">
        <v>2</v>
      </c>
      <c r="K53" s="7">
        <v>3475780.05</v>
      </c>
      <c r="L53" s="57">
        <v>2144</v>
      </c>
      <c r="M53" s="35">
        <v>6301817.5300000003</v>
      </c>
      <c r="N53" s="36">
        <v>0</v>
      </c>
      <c r="O53" s="36">
        <v>0</v>
      </c>
      <c r="P53" s="57">
        <v>9177.5</v>
      </c>
      <c r="Q53" s="35">
        <v>7304029.5199999996</v>
      </c>
      <c r="R53" s="36">
        <v>0</v>
      </c>
      <c r="S53" s="35">
        <v>0</v>
      </c>
      <c r="T53" s="142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53"/>
      <c r="AG53" s="53"/>
      <c r="AH53" s="53"/>
      <c r="AI53" s="53"/>
      <c r="AJ53" s="53"/>
    </row>
    <row r="54" spans="1:36" s="60" customFormat="1" hidden="1" x14ac:dyDescent="0.25">
      <c r="A54" s="58">
        <v>35</v>
      </c>
      <c r="B54" s="34" t="s">
        <v>726</v>
      </c>
      <c r="C54" s="47">
        <f>ROUND(SUM(D54+E54+F54+G54+H54+I54+K54+M54+O54+Q54+S54),2)</f>
        <v>5644709.5899999999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31">
        <v>0</v>
      </c>
      <c r="K54" s="7">
        <v>0</v>
      </c>
      <c r="L54" s="28">
        <v>697</v>
      </c>
      <c r="M54" s="28">
        <v>1892128.08</v>
      </c>
      <c r="N54" s="36">
        <v>0</v>
      </c>
      <c r="O54" s="36">
        <v>0</v>
      </c>
      <c r="P54" s="28">
        <v>3429.1</v>
      </c>
      <c r="Q54" s="28">
        <v>3752581.51</v>
      </c>
      <c r="R54" s="28">
        <v>0</v>
      </c>
      <c r="S54" s="28">
        <v>0</v>
      </c>
      <c r="T54" s="142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59"/>
      <c r="AG54" s="59"/>
      <c r="AH54" s="59"/>
      <c r="AI54" s="59"/>
      <c r="AJ54" s="59"/>
    </row>
    <row r="55" spans="1:36" s="60" customFormat="1" hidden="1" x14ac:dyDescent="0.25">
      <c r="A55" s="58">
        <v>36</v>
      </c>
      <c r="B55" s="34" t="s">
        <v>254</v>
      </c>
      <c r="C55" s="47">
        <f>ROUND(SUM(D55+E55+F55+G55+H55+I55+K55+M55+O55+Q55+S55),2)</f>
        <v>10378514.449999999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31">
        <v>0</v>
      </c>
      <c r="K55" s="7">
        <v>0</v>
      </c>
      <c r="L55" s="28">
        <v>2000</v>
      </c>
      <c r="M55" s="28">
        <v>5286743.51</v>
      </c>
      <c r="N55" s="36">
        <v>0</v>
      </c>
      <c r="O55" s="36">
        <v>0</v>
      </c>
      <c r="P55" s="28">
        <v>4834.3500000000004</v>
      </c>
      <c r="Q55" s="28">
        <v>5091770.9399999995</v>
      </c>
      <c r="R55" s="28">
        <v>0</v>
      </c>
      <c r="S55" s="28">
        <v>0</v>
      </c>
      <c r="T55" s="142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59"/>
      <c r="AG55" s="59"/>
      <c r="AH55" s="59"/>
      <c r="AI55" s="59"/>
      <c r="AJ55" s="59"/>
    </row>
    <row r="56" spans="1:36" s="2" customFormat="1" ht="24.75" hidden="1" customHeight="1" x14ac:dyDescent="0.25">
      <c r="A56" s="189" t="s">
        <v>255</v>
      </c>
      <c r="B56" s="189"/>
      <c r="C56" s="15">
        <f>ROUND(SUM(D56+E56+F56+G56+H56+I56+K56+M56+O56+Q56+S56),2)</f>
        <v>33104851.140000001</v>
      </c>
      <c r="D56" s="15">
        <f t="shared" ref="D56:S56" si="8">SUM(D53:D55)</f>
        <v>0</v>
      </c>
      <c r="E56" s="15">
        <f t="shared" si="8"/>
        <v>0</v>
      </c>
      <c r="F56" s="15">
        <f t="shared" si="8"/>
        <v>0</v>
      </c>
      <c r="G56" s="15">
        <f t="shared" si="8"/>
        <v>0</v>
      </c>
      <c r="H56" s="15">
        <f t="shared" si="8"/>
        <v>0</v>
      </c>
      <c r="I56" s="15">
        <f t="shared" si="8"/>
        <v>0</v>
      </c>
      <c r="J56" s="30">
        <f t="shared" si="8"/>
        <v>2</v>
      </c>
      <c r="K56" s="8">
        <f t="shared" si="8"/>
        <v>3475780.05</v>
      </c>
      <c r="L56" s="15">
        <f t="shared" si="8"/>
        <v>4841</v>
      </c>
      <c r="M56" s="15">
        <f t="shared" si="8"/>
        <v>13480689.120000001</v>
      </c>
      <c r="N56" s="36">
        <f t="shared" si="8"/>
        <v>0</v>
      </c>
      <c r="O56" s="36">
        <f t="shared" si="8"/>
        <v>0</v>
      </c>
      <c r="P56" s="15">
        <f t="shared" si="8"/>
        <v>17440.95</v>
      </c>
      <c r="Q56" s="15">
        <f t="shared" si="8"/>
        <v>16148381.969999999</v>
      </c>
      <c r="R56" s="21">
        <f t="shared" si="8"/>
        <v>0</v>
      </c>
      <c r="S56" s="15">
        <f t="shared" si="8"/>
        <v>0</v>
      </c>
      <c r="T56" s="142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5"/>
      <c r="AG56" s="5"/>
      <c r="AH56" s="5"/>
      <c r="AI56" s="5"/>
      <c r="AJ56" s="5"/>
    </row>
    <row r="57" spans="1:36" s="2" customFormat="1" ht="15.75" hidden="1" x14ac:dyDescent="0.25">
      <c r="A57" s="196" t="s">
        <v>63</v>
      </c>
      <c r="B57" s="196"/>
      <c r="C57" s="196"/>
      <c r="D57" s="39"/>
      <c r="E57" s="40"/>
      <c r="F57" s="40"/>
      <c r="G57" s="40"/>
      <c r="H57" s="40"/>
      <c r="I57" s="40"/>
      <c r="J57" s="32"/>
      <c r="K57" s="12"/>
      <c r="L57" s="41"/>
      <c r="M57" s="40"/>
      <c r="N57" s="36"/>
      <c r="O57" s="36"/>
      <c r="P57" s="41"/>
      <c r="Q57" s="40"/>
      <c r="R57" s="42"/>
      <c r="S57" s="40"/>
      <c r="T57" s="142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5"/>
      <c r="AG57" s="5"/>
      <c r="AH57" s="5"/>
      <c r="AI57" s="5"/>
      <c r="AJ57" s="5"/>
    </row>
    <row r="58" spans="1:36" s="54" customFormat="1" hidden="1" x14ac:dyDescent="0.25">
      <c r="A58" s="33">
        <v>37</v>
      </c>
      <c r="B58" s="61" t="s">
        <v>44</v>
      </c>
      <c r="C58" s="47">
        <f t="shared" ref="C58:C87" si="9">ROUND(SUM(D58+E58+F58+G58+H58+I58+K58+M58+O58+Q58+S58),2)</f>
        <v>1402747.5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1">
        <v>0</v>
      </c>
      <c r="K58" s="26">
        <v>0</v>
      </c>
      <c r="L58" s="28">
        <v>486</v>
      </c>
      <c r="M58" s="28">
        <v>1402747.5</v>
      </c>
      <c r="N58" s="36">
        <v>0</v>
      </c>
      <c r="O58" s="36">
        <v>0</v>
      </c>
      <c r="P58" s="28">
        <v>0</v>
      </c>
      <c r="Q58" s="36">
        <v>0</v>
      </c>
      <c r="R58" s="28">
        <v>0</v>
      </c>
      <c r="S58" s="36">
        <v>0</v>
      </c>
      <c r="T58" s="142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53"/>
      <c r="AG58" s="53"/>
      <c r="AH58" s="53"/>
      <c r="AI58" s="53"/>
      <c r="AJ58" s="53"/>
    </row>
    <row r="59" spans="1:36" s="54" customFormat="1" hidden="1" x14ac:dyDescent="0.25">
      <c r="A59" s="33">
        <v>38</v>
      </c>
      <c r="B59" s="61" t="s">
        <v>45</v>
      </c>
      <c r="C59" s="47">
        <f>ROUND(SUM(D59+E59+F59+G59+H59+I59+K59+M59+O59+Q59+S59),2)</f>
        <v>1710417.81</v>
      </c>
      <c r="D59" s="28">
        <v>0</v>
      </c>
      <c r="E59" s="36">
        <v>0</v>
      </c>
      <c r="F59" s="36">
        <v>0</v>
      </c>
      <c r="G59" s="36">
        <v>0</v>
      </c>
      <c r="H59" s="28">
        <v>259196.18</v>
      </c>
      <c r="I59" s="36">
        <v>0</v>
      </c>
      <c r="J59" s="31">
        <v>0</v>
      </c>
      <c r="K59" s="26">
        <v>0</v>
      </c>
      <c r="L59" s="28">
        <v>496</v>
      </c>
      <c r="M59" s="28">
        <v>1451221.6300000001</v>
      </c>
      <c r="N59" s="36">
        <v>0</v>
      </c>
      <c r="O59" s="36">
        <v>0</v>
      </c>
      <c r="P59" s="28">
        <v>0</v>
      </c>
      <c r="Q59" s="36">
        <v>0</v>
      </c>
      <c r="R59" s="28">
        <v>0</v>
      </c>
      <c r="S59" s="36">
        <v>0</v>
      </c>
      <c r="T59" s="142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53"/>
      <c r="AG59" s="53"/>
      <c r="AH59" s="53"/>
      <c r="AI59" s="53"/>
      <c r="AJ59" s="53"/>
    </row>
    <row r="60" spans="1:36" s="54" customFormat="1" hidden="1" x14ac:dyDescent="0.25">
      <c r="A60" s="33">
        <v>39</v>
      </c>
      <c r="B60" s="61" t="s">
        <v>46</v>
      </c>
      <c r="C60" s="47">
        <f t="shared" si="9"/>
        <v>1567943.24</v>
      </c>
      <c r="D60" s="28">
        <v>0</v>
      </c>
      <c r="E60" s="36">
        <v>0</v>
      </c>
      <c r="F60" s="36">
        <v>0</v>
      </c>
      <c r="G60" s="28">
        <v>116652.61</v>
      </c>
      <c r="H60" s="36">
        <v>0</v>
      </c>
      <c r="I60" s="36">
        <v>0</v>
      </c>
      <c r="J60" s="31">
        <v>0</v>
      </c>
      <c r="K60" s="26">
        <v>0</v>
      </c>
      <c r="L60" s="28">
        <v>496</v>
      </c>
      <c r="M60" s="28">
        <v>1451290.6300000001</v>
      </c>
      <c r="N60" s="36">
        <v>0</v>
      </c>
      <c r="O60" s="36">
        <v>0</v>
      </c>
      <c r="P60" s="28">
        <v>0</v>
      </c>
      <c r="Q60" s="36">
        <v>0</v>
      </c>
      <c r="R60" s="28">
        <v>0</v>
      </c>
      <c r="S60" s="36">
        <v>0</v>
      </c>
      <c r="T60" s="142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53"/>
      <c r="AG60" s="53"/>
      <c r="AH60" s="53"/>
      <c r="AI60" s="53"/>
      <c r="AJ60" s="53"/>
    </row>
    <row r="61" spans="1:36" s="54" customFormat="1" hidden="1" x14ac:dyDescent="0.25">
      <c r="A61" s="33">
        <v>40</v>
      </c>
      <c r="B61" s="34" t="s">
        <v>729</v>
      </c>
      <c r="C61" s="47">
        <f t="shared" si="9"/>
        <v>1662241.52</v>
      </c>
      <c r="D61" s="28">
        <v>187558.6</v>
      </c>
      <c r="E61" s="28">
        <v>0</v>
      </c>
      <c r="F61" s="36">
        <v>0</v>
      </c>
      <c r="G61" s="36">
        <v>0</v>
      </c>
      <c r="H61" s="36">
        <v>0</v>
      </c>
      <c r="I61" s="36">
        <v>0</v>
      </c>
      <c r="J61" s="31">
        <v>0</v>
      </c>
      <c r="K61" s="26">
        <v>0</v>
      </c>
      <c r="L61" s="28">
        <v>596.6</v>
      </c>
      <c r="M61" s="28">
        <v>1474682.9200000002</v>
      </c>
      <c r="N61" s="36">
        <v>0</v>
      </c>
      <c r="O61" s="36">
        <v>0</v>
      </c>
      <c r="P61" s="28">
        <v>0</v>
      </c>
      <c r="Q61" s="36">
        <v>0</v>
      </c>
      <c r="R61" s="28">
        <v>0</v>
      </c>
      <c r="S61" s="36">
        <v>0</v>
      </c>
      <c r="T61" s="142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53"/>
      <c r="AG61" s="53"/>
      <c r="AH61" s="53"/>
      <c r="AI61" s="53"/>
      <c r="AJ61" s="53"/>
    </row>
    <row r="62" spans="1:36" s="54" customFormat="1" hidden="1" x14ac:dyDescent="0.25">
      <c r="A62" s="33">
        <v>41</v>
      </c>
      <c r="B62" s="61" t="s">
        <v>47</v>
      </c>
      <c r="C62" s="47">
        <f t="shared" si="9"/>
        <v>1441671.17</v>
      </c>
      <c r="D62" s="36">
        <v>0</v>
      </c>
      <c r="E62" s="36">
        <v>0</v>
      </c>
      <c r="F62" s="36">
        <v>0</v>
      </c>
      <c r="G62" s="28">
        <v>140065.37</v>
      </c>
      <c r="H62" s="36">
        <v>0</v>
      </c>
      <c r="I62" s="36">
        <v>0</v>
      </c>
      <c r="J62" s="31">
        <v>0</v>
      </c>
      <c r="K62" s="26">
        <v>0</v>
      </c>
      <c r="L62" s="28">
        <v>385.4</v>
      </c>
      <c r="M62" s="28">
        <v>1301605.8</v>
      </c>
      <c r="N62" s="36">
        <v>0</v>
      </c>
      <c r="O62" s="36">
        <v>0</v>
      </c>
      <c r="P62" s="28">
        <v>0</v>
      </c>
      <c r="Q62" s="36">
        <v>0</v>
      </c>
      <c r="R62" s="28">
        <v>0</v>
      </c>
      <c r="S62" s="36">
        <v>0</v>
      </c>
      <c r="T62" s="142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53"/>
      <c r="AG62" s="53"/>
      <c r="AH62" s="53"/>
      <c r="AI62" s="53"/>
      <c r="AJ62" s="53"/>
    </row>
    <row r="63" spans="1:36" s="54" customFormat="1" hidden="1" x14ac:dyDescent="0.25">
      <c r="A63" s="33">
        <v>42</v>
      </c>
      <c r="B63" s="61" t="s">
        <v>48</v>
      </c>
      <c r="C63" s="47">
        <f t="shared" si="9"/>
        <v>1524834.71</v>
      </c>
      <c r="D63" s="36">
        <v>0</v>
      </c>
      <c r="E63" s="36">
        <v>0</v>
      </c>
      <c r="F63" s="36">
        <v>0</v>
      </c>
      <c r="G63" s="36">
        <v>0</v>
      </c>
      <c r="H63" s="28">
        <v>225257.98</v>
      </c>
      <c r="I63" s="36">
        <v>0</v>
      </c>
      <c r="J63" s="31">
        <v>0</v>
      </c>
      <c r="K63" s="26">
        <v>0</v>
      </c>
      <c r="L63" s="28">
        <v>385.4</v>
      </c>
      <c r="M63" s="28">
        <v>1299576.73</v>
      </c>
      <c r="N63" s="36">
        <v>0</v>
      </c>
      <c r="O63" s="36">
        <v>0</v>
      </c>
      <c r="P63" s="28">
        <v>0</v>
      </c>
      <c r="Q63" s="36">
        <v>0</v>
      </c>
      <c r="R63" s="28">
        <v>0</v>
      </c>
      <c r="S63" s="36">
        <v>0</v>
      </c>
      <c r="T63" s="142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53"/>
      <c r="AG63" s="53"/>
      <c r="AH63" s="53"/>
      <c r="AI63" s="53"/>
      <c r="AJ63" s="53"/>
    </row>
    <row r="64" spans="1:36" s="54" customFormat="1" hidden="1" x14ac:dyDescent="0.25">
      <c r="A64" s="33">
        <v>43</v>
      </c>
      <c r="B64" s="61" t="s">
        <v>49</v>
      </c>
      <c r="C64" s="47">
        <f t="shared" si="9"/>
        <v>1457929.79</v>
      </c>
      <c r="D64" s="36">
        <v>0</v>
      </c>
      <c r="E64" s="36">
        <v>0</v>
      </c>
      <c r="F64" s="36">
        <v>0</v>
      </c>
      <c r="G64" s="36">
        <v>0</v>
      </c>
      <c r="H64" s="28">
        <v>0</v>
      </c>
      <c r="I64" s="36">
        <v>0</v>
      </c>
      <c r="J64" s="31">
        <v>0</v>
      </c>
      <c r="K64" s="26">
        <v>0</v>
      </c>
      <c r="L64" s="28">
        <v>386.6</v>
      </c>
      <c r="M64" s="28">
        <v>1457929.79</v>
      </c>
      <c r="N64" s="36">
        <v>0</v>
      </c>
      <c r="O64" s="36">
        <v>0</v>
      </c>
      <c r="P64" s="28">
        <v>0</v>
      </c>
      <c r="Q64" s="36">
        <v>0</v>
      </c>
      <c r="R64" s="28">
        <v>0</v>
      </c>
      <c r="S64" s="36">
        <v>0</v>
      </c>
      <c r="T64" s="142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53"/>
      <c r="AG64" s="53"/>
      <c r="AH64" s="53"/>
      <c r="AI64" s="53"/>
      <c r="AJ64" s="53"/>
    </row>
    <row r="65" spans="1:36" s="54" customFormat="1" hidden="1" x14ac:dyDescent="0.25">
      <c r="A65" s="33">
        <v>44</v>
      </c>
      <c r="B65" s="61" t="s">
        <v>51</v>
      </c>
      <c r="C65" s="47">
        <f t="shared" si="9"/>
        <v>1574028.84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1">
        <v>0</v>
      </c>
      <c r="K65" s="26">
        <v>0</v>
      </c>
      <c r="L65" s="28">
        <v>596</v>
      </c>
      <c r="M65" s="55">
        <f>1482861.43+28374.78+26446.63+36346</f>
        <v>1574028.8399999999</v>
      </c>
      <c r="N65" s="36">
        <v>0</v>
      </c>
      <c r="O65" s="36">
        <v>0</v>
      </c>
      <c r="P65" s="28">
        <v>0</v>
      </c>
      <c r="Q65" s="28">
        <v>0</v>
      </c>
      <c r="R65" s="28">
        <v>0</v>
      </c>
      <c r="S65" s="36">
        <v>0</v>
      </c>
      <c r="T65" s="142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53"/>
      <c r="AG65" s="53"/>
      <c r="AH65" s="53"/>
      <c r="AI65" s="53"/>
      <c r="AJ65" s="53"/>
    </row>
    <row r="66" spans="1:36" s="54" customFormat="1" hidden="1" x14ac:dyDescent="0.25">
      <c r="A66" s="33">
        <v>45</v>
      </c>
      <c r="B66" s="61" t="s">
        <v>52</v>
      </c>
      <c r="C66" s="47">
        <f t="shared" si="9"/>
        <v>1577207.87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1">
        <v>0</v>
      </c>
      <c r="K66" s="26">
        <v>0</v>
      </c>
      <c r="L66" s="28">
        <v>496</v>
      </c>
      <c r="M66" s="55">
        <v>1577207.87</v>
      </c>
      <c r="N66" s="36">
        <v>0</v>
      </c>
      <c r="O66" s="36">
        <v>0</v>
      </c>
      <c r="P66" s="28">
        <v>0</v>
      </c>
      <c r="Q66" s="36">
        <v>0</v>
      </c>
      <c r="R66" s="28">
        <v>0</v>
      </c>
      <c r="S66" s="36">
        <v>0</v>
      </c>
      <c r="T66" s="142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53"/>
      <c r="AG66" s="53"/>
      <c r="AH66" s="53"/>
      <c r="AI66" s="53"/>
      <c r="AJ66" s="53"/>
    </row>
    <row r="67" spans="1:36" s="54" customFormat="1" hidden="1" x14ac:dyDescent="0.25">
      <c r="A67" s="33">
        <v>46</v>
      </c>
      <c r="B67" s="61" t="s">
        <v>53</v>
      </c>
      <c r="C67" s="47">
        <f t="shared" si="9"/>
        <v>1586191.76</v>
      </c>
      <c r="D67" s="28">
        <v>234197.94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1">
        <v>0</v>
      </c>
      <c r="K67" s="26">
        <v>0</v>
      </c>
      <c r="L67" s="28">
        <v>386.6</v>
      </c>
      <c r="M67" s="28">
        <v>1351993.8199999998</v>
      </c>
      <c r="N67" s="36">
        <v>0</v>
      </c>
      <c r="O67" s="36">
        <v>0</v>
      </c>
      <c r="P67" s="28">
        <v>0</v>
      </c>
      <c r="Q67" s="36">
        <v>0</v>
      </c>
      <c r="R67" s="28">
        <v>0</v>
      </c>
      <c r="S67" s="36">
        <v>0</v>
      </c>
      <c r="T67" s="142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53"/>
      <c r="AG67" s="53"/>
      <c r="AH67" s="53"/>
      <c r="AI67" s="53"/>
      <c r="AJ67" s="53"/>
    </row>
    <row r="68" spans="1:36" s="54" customFormat="1" hidden="1" x14ac:dyDescent="0.25">
      <c r="A68" s="33">
        <v>47</v>
      </c>
      <c r="B68" s="61" t="s">
        <v>54</v>
      </c>
      <c r="C68" s="47">
        <f t="shared" si="9"/>
        <v>1602127.3</v>
      </c>
      <c r="D68" s="28">
        <v>246611.83000000002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1">
        <v>0</v>
      </c>
      <c r="K68" s="26">
        <v>0</v>
      </c>
      <c r="L68" s="28">
        <v>386.6</v>
      </c>
      <c r="M68" s="28">
        <v>1355515.47</v>
      </c>
      <c r="N68" s="36">
        <v>0</v>
      </c>
      <c r="O68" s="36">
        <v>0</v>
      </c>
      <c r="P68" s="28">
        <v>0</v>
      </c>
      <c r="Q68" s="36">
        <v>0</v>
      </c>
      <c r="R68" s="28">
        <v>0</v>
      </c>
      <c r="S68" s="28">
        <v>0</v>
      </c>
      <c r="T68" s="142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53"/>
      <c r="AG68" s="53"/>
      <c r="AH68" s="53"/>
      <c r="AI68" s="53"/>
      <c r="AJ68" s="53"/>
    </row>
    <row r="69" spans="1:36" s="54" customFormat="1" hidden="1" x14ac:dyDescent="0.25">
      <c r="A69" s="33">
        <v>48</v>
      </c>
      <c r="B69" s="61" t="s">
        <v>55</v>
      </c>
      <c r="C69" s="47">
        <f t="shared" si="9"/>
        <v>1195337.3</v>
      </c>
      <c r="D69" s="36">
        <v>0</v>
      </c>
      <c r="E69" s="36">
        <v>0</v>
      </c>
      <c r="F69" s="36">
        <v>0</v>
      </c>
      <c r="G69" s="36">
        <v>68848.710000000006</v>
      </c>
      <c r="H69" s="36">
        <v>122560.76</v>
      </c>
      <c r="I69" s="36">
        <v>0</v>
      </c>
      <c r="J69" s="31">
        <v>0</v>
      </c>
      <c r="K69" s="26">
        <v>0</v>
      </c>
      <c r="L69" s="28">
        <v>280</v>
      </c>
      <c r="M69" s="28">
        <v>1003927.83</v>
      </c>
      <c r="N69" s="36">
        <v>0</v>
      </c>
      <c r="O69" s="36">
        <v>0</v>
      </c>
      <c r="P69" s="28">
        <v>0</v>
      </c>
      <c r="Q69" s="36">
        <v>0</v>
      </c>
      <c r="R69" s="28">
        <v>0</v>
      </c>
      <c r="S69" s="36">
        <v>0</v>
      </c>
      <c r="T69" s="142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53"/>
      <c r="AG69" s="53"/>
      <c r="AH69" s="53"/>
      <c r="AI69" s="53"/>
      <c r="AJ69" s="53"/>
    </row>
    <row r="70" spans="1:36" s="54" customFormat="1" hidden="1" x14ac:dyDescent="0.25">
      <c r="A70" s="33">
        <v>49</v>
      </c>
      <c r="B70" s="61" t="s">
        <v>56</v>
      </c>
      <c r="C70" s="47">
        <f t="shared" si="9"/>
        <v>1376472.79</v>
      </c>
      <c r="D70" s="36">
        <v>0</v>
      </c>
      <c r="E70" s="36">
        <v>0</v>
      </c>
      <c r="F70" s="36">
        <v>0</v>
      </c>
      <c r="G70" s="36">
        <v>80692.680000000008</v>
      </c>
      <c r="H70" s="36">
        <v>0</v>
      </c>
      <c r="I70" s="36">
        <v>0</v>
      </c>
      <c r="J70" s="31">
        <v>0</v>
      </c>
      <c r="K70" s="26">
        <v>0</v>
      </c>
      <c r="L70" s="28">
        <v>386.6</v>
      </c>
      <c r="M70" s="28">
        <v>1295780.1099999999</v>
      </c>
      <c r="N70" s="36">
        <v>0</v>
      </c>
      <c r="O70" s="36">
        <v>0</v>
      </c>
      <c r="P70" s="28">
        <v>0</v>
      </c>
      <c r="Q70" s="36">
        <v>0</v>
      </c>
      <c r="R70" s="28">
        <v>0</v>
      </c>
      <c r="S70" s="36">
        <v>0</v>
      </c>
      <c r="T70" s="142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53"/>
      <c r="AG70" s="53"/>
      <c r="AH70" s="53"/>
      <c r="AI70" s="53"/>
      <c r="AJ70" s="53"/>
    </row>
    <row r="71" spans="1:36" s="54" customFormat="1" hidden="1" x14ac:dyDescent="0.25">
      <c r="A71" s="33">
        <v>50</v>
      </c>
      <c r="B71" s="61" t="s">
        <v>57</v>
      </c>
      <c r="C71" s="47">
        <f t="shared" si="9"/>
        <v>1378757.24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1">
        <v>0</v>
      </c>
      <c r="K71" s="26">
        <v>0</v>
      </c>
      <c r="L71" s="28">
        <v>386.6</v>
      </c>
      <c r="M71" s="28">
        <v>1378757.24</v>
      </c>
      <c r="N71" s="36">
        <v>0</v>
      </c>
      <c r="O71" s="36">
        <v>0</v>
      </c>
      <c r="P71" s="28">
        <v>0</v>
      </c>
      <c r="Q71" s="36">
        <v>0</v>
      </c>
      <c r="R71" s="28">
        <v>0</v>
      </c>
      <c r="S71" s="36">
        <v>0</v>
      </c>
      <c r="T71" s="142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53"/>
      <c r="AG71" s="53"/>
      <c r="AH71" s="53"/>
      <c r="AI71" s="53"/>
      <c r="AJ71" s="53"/>
    </row>
    <row r="72" spans="1:36" s="54" customFormat="1" hidden="1" x14ac:dyDescent="0.25">
      <c r="A72" s="33">
        <v>51</v>
      </c>
      <c r="B72" s="61" t="s">
        <v>58</v>
      </c>
      <c r="C72" s="47">
        <f t="shared" si="9"/>
        <v>1229881.08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1">
        <v>0</v>
      </c>
      <c r="K72" s="26">
        <v>0</v>
      </c>
      <c r="L72" s="28">
        <v>371.6</v>
      </c>
      <c r="M72" s="55">
        <f>1209389.09+20491.99</f>
        <v>1229881.08</v>
      </c>
      <c r="N72" s="36">
        <v>0</v>
      </c>
      <c r="O72" s="36">
        <v>0</v>
      </c>
      <c r="P72" s="28">
        <v>0</v>
      </c>
      <c r="Q72" s="36">
        <v>0</v>
      </c>
      <c r="R72" s="28">
        <v>0</v>
      </c>
      <c r="S72" s="36">
        <v>0</v>
      </c>
      <c r="T72" s="142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53"/>
      <c r="AG72" s="53"/>
      <c r="AH72" s="53"/>
      <c r="AI72" s="53"/>
      <c r="AJ72" s="53"/>
    </row>
    <row r="73" spans="1:36" s="54" customFormat="1" hidden="1" x14ac:dyDescent="0.25">
      <c r="A73" s="33">
        <v>52</v>
      </c>
      <c r="B73" s="56" t="s">
        <v>59</v>
      </c>
      <c r="C73" s="47">
        <f t="shared" si="9"/>
        <v>1249882.76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1">
        <v>0</v>
      </c>
      <c r="K73" s="26">
        <v>0</v>
      </c>
      <c r="L73" s="28">
        <v>376.6</v>
      </c>
      <c r="M73" s="28">
        <v>1249882.76</v>
      </c>
      <c r="N73" s="36">
        <v>0</v>
      </c>
      <c r="O73" s="36">
        <v>0</v>
      </c>
      <c r="P73" s="28">
        <v>0</v>
      </c>
      <c r="Q73" s="36">
        <v>0</v>
      </c>
      <c r="R73" s="28">
        <v>0</v>
      </c>
      <c r="S73" s="36">
        <v>0</v>
      </c>
      <c r="T73" s="142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53"/>
      <c r="AG73" s="53"/>
      <c r="AH73" s="53"/>
      <c r="AI73" s="53"/>
      <c r="AJ73" s="53"/>
    </row>
    <row r="74" spans="1:36" s="54" customFormat="1" hidden="1" x14ac:dyDescent="0.25">
      <c r="A74" s="33">
        <v>53</v>
      </c>
      <c r="B74" s="61" t="s">
        <v>60</v>
      </c>
      <c r="C74" s="47">
        <f t="shared" si="9"/>
        <v>1316181.93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1">
        <v>0</v>
      </c>
      <c r="K74" s="26">
        <v>0</v>
      </c>
      <c r="L74" s="28">
        <v>346</v>
      </c>
      <c r="M74" s="28">
        <v>1316181.93</v>
      </c>
      <c r="N74" s="36">
        <v>0</v>
      </c>
      <c r="O74" s="36">
        <v>0</v>
      </c>
      <c r="P74" s="28">
        <v>0</v>
      </c>
      <c r="Q74" s="36">
        <v>0</v>
      </c>
      <c r="R74" s="28">
        <v>0</v>
      </c>
      <c r="S74" s="36">
        <v>0</v>
      </c>
      <c r="T74" s="142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53"/>
      <c r="AG74" s="53"/>
      <c r="AH74" s="53"/>
      <c r="AI74" s="53"/>
      <c r="AJ74" s="53"/>
    </row>
    <row r="75" spans="1:36" s="54" customFormat="1" hidden="1" x14ac:dyDescent="0.25">
      <c r="A75" s="33">
        <v>54</v>
      </c>
      <c r="B75" s="62" t="s">
        <v>61</v>
      </c>
      <c r="C75" s="47">
        <f t="shared" si="9"/>
        <v>1198665.8500000001</v>
      </c>
      <c r="D75" s="36">
        <v>0</v>
      </c>
      <c r="E75" s="28">
        <v>0</v>
      </c>
      <c r="F75" s="36">
        <v>0</v>
      </c>
      <c r="G75" s="36">
        <v>0</v>
      </c>
      <c r="H75" s="36">
        <v>0</v>
      </c>
      <c r="I75" s="36">
        <v>0</v>
      </c>
      <c r="J75" s="31">
        <v>0</v>
      </c>
      <c r="K75" s="26">
        <v>0</v>
      </c>
      <c r="L75" s="28">
        <v>386.6</v>
      </c>
      <c r="M75" s="28">
        <v>1198665.8500000001</v>
      </c>
      <c r="N75" s="36">
        <v>0</v>
      </c>
      <c r="O75" s="36">
        <v>0</v>
      </c>
      <c r="P75" s="28">
        <v>0</v>
      </c>
      <c r="Q75" s="36">
        <v>0</v>
      </c>
      <c r="R75" s="28">
        <v>0</v>
      </c>
      <c r="S75" s="36">
        <v>0</v>
      </c>
      <c r="T75" s="142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53"/>
      <c r="AG75" s="53"/>
      <c r="AH75" s="53"/>
      <c r="AI75" s="53"/>
      <c r="AJ75" s="53"/>
    </row>
    <row r="76" spans="1:36" s="54" customFormat="1" hidden="1" x14ac:dyDescent="0.25">
      <c r="A76" s="33">
        <v>55</v>
      </c>
      <c r="B76" s="62" t="s">
        <v>62</v>
      </c>
      <c r="C76" s="47">
        <f t="shared" si="9"/>
        <v>1089735.76</v>
      </c>
      <c r="D76" s="36">
        <v>0</v>
      </c>
      <c r="E76" s="28">
        <v>0</v>
      </c>
      <c r="F76" s="36">
        <v>0</v>
      </c>
      <c r="G76" s="36">
        <v>0</v>
      </c>
      <c r="H76" s="36">
        <v>0</v>
      </c>
      <c r="I76" s="36">
        <v>0</v>
      </c>
      <c r="J76" s="31">
        <v>0</v>
      </c>
      <c r="K76" s="26">
        <v>0</v>
      </c>
      <c r="L76" s="28">
        <v>289</v>
      </c>
      <c r="M76" s="28">
        <v>1089735.76</v>
      </c>
      <c r="N76" s="36">
        <v>0</v>
      </c>
      <c r="O76" s="36">
        <v>0</v>
      </c>
      <c r="P76" s="28">
        <v>0</v>
      </c>
      <c r="Q76" s="36">
        <v>0</v>
      </c>
      <c r="R76" s="28">
        <v>0</v>
      </c>
      <c r="S76" s="36">
        <v>0</v>
      </c>
      <c r="T76" s="142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53"/>
      <c r="AG76" s="53"/>
      <c r="AH76" s="53"/>
      <c r="AI76" s="53"/>
      <c r="AJ76" s="53"/>
    </row>
    <row r="77" spans="1:36" s="60" customFormat="1" hidden="1" x14ac:dyDescent="0.25">
      <c r="A77" s="33">
        <v>56</v>
      </c>
      <c r="B77" s="34" t="s">
        <v>256</v>
      </c>
      <c r="C77" s="47">
        <f t="shared" si="9"/>
        <v>1512176.42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31">
        <v>0</v>
      </c>
      <c r="K77" s="7">
        <v>0</v>
      </c>
      <c r="L77" s="28">
        <v>365</v>
      </c>
      <c r="M77" s="28">
        <v>1512176.42</v>
      </c>
      <c r="N77" s="36">
        <v>0</v>
      </c>
      <c r="O77" s="36">
        <v>0</v>
      </c>
      <c r="P77" s="28">
        <v>0</v>
      </c>
      <c r="Q77" s="28">
        <v>0</v>
      </c>
      <c r="R77" s="28">
        <v>0</v>
      </c>
      <c r="S77" s="28">
        <v>0</v>
      </c>
      <c r="T77" s="142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59"/>
      <c r="AG77" s="59"/>
      <c r="AH77" s="59"/>
      <c r="AI77" s="59"/>
      <c r="AJ77" s="59"/>
    </row>
    <row r="78" spans="1:36" s="60" customFormat="1" hidden="1" x14ac:dyDescent="0.25">
      <c r="A78" s="33">
        <v>57</v>
      </c>
      <c r="B78" s="34" t="s">
        <v>257</v>
      </c>
      <c r="C78" s="47">
        <f t="shared" si="9"/>
        <v>1303913.49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31">
        <v>0</v>
      </c>
      <c r="K78" s="7">
        <v>0</v>
      </c>
      <c r="L78" s="28">
        <v>368</v>
      </c>
      <c r="M78" s="28">
        <v>1303913.49</v>
      </c>
      <c r="N78" s="36">
        <v>0</v>
      </c>
      <c r="O78" s="36">
        <v>0</v>
      </c>
      <c r="P78" s="28">
        <v>0</v>
      </c>
      <c r="Q78" s="28">
        <v>0</v>
      </c>
      <c r="R78" s="28">
        <v>0</v>
      </c>
      <c r="S78" s="28">
        <v>0</v>
      </c>
      <c r="T78" s="142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59"/>
      <c r="AG78" s="59"/>
      <c r="AH78" s="59"/>
      <c r="AI78" s="59"/>
      <c r="AJ78" s="59"/>
    </row>
    <row r="79" spans="1:36" s="60" customFormat="1" hidden="1" x14ac:dyDescent="0.25">
      <c r="A79" s="33">
        <v>58</v>
      </c>
      <c r="B79" s="34" t="s">
        <v>258</v>
      </c>
      <c r="C79" s="47">
        <f t="shared" si="9"/>
        <v>1128154.6399999999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31">
        <v>0</v>
      </c>
      <c r="K79" s="7">
        <v>0</v>
      </c>
      <c r="L79" s="28">
        <v>372</v>
      </c>
      <c r="M79" s="28">
        <v>1128154.6399999999</v>
      </c>
      <c r="N79" s="36">
        <v>0</v>
      </c>
      <c r="O79" s="36">
        <v>0</v>
      </c>
      <c r="P79" s="28">
        <v>0</v>
      </c>
      <c r="Q79" s="28">
        <v>0</v>
      </c>
      <c r="R79" s="28">
        <v>0</v>
      </c>
      <c r="S79" s="28">
        <v>0</v>
      </c>
      <c r="T79" s="142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59"/>
      <c r="AG79" s="59"/>
      <c r="AH79" s="59"/>
      <c r="AI79" s="59"/>
      <c r="AJ79" s="59"/>
    </row>
    <row r="80" spans="1:36" s="60" customFormat="1" hidden="1" x14ac:dyDescent="0.25">
      <c r="A80" s="33">
        <v>59</v>
      </c>
      <c r="B80" s="34" t="s">
        <v>260</v>
      </c>
      <c r="C80" s="47">
        <f t="shared" si="9"/>
        <v>3540411.36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31">
        <v>0</v>
      </c>
      <c r="K80" s="7">
        <v>0</v>
      </c>
      <c r="L80" s="28">
        <v>922.4</v>
      </c>
      <c r="M80" s="55">
        <f>3431494.21+48866+60051.15</f>
        <v>3540411.36</v>
      </c>
      <c r="N80" s="36">
        <v>0</v>
      </c>
      <c r="O80" s="36">
        <v>0</v>
      </c>
      <c r="P80" s="28">
        <v>0</v>
      </c>
      <c r="Q80" s="28">
        <v>0</v>
      </c>
      <c r="R80" s="28">
        <v>0</v>
      </c>
      <c r="S80" s="28">
        <v>0</v>
      </c>
      <c r="T80" s="142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59"/>
      <c r="AG80" s="59"/>
      <c r="AH80" s="59"/>
      <c r="AI80" s="59"/>
      <c r="AJ80" s="59"/>
    </row>
    <row r="81" spans="1:36" s="60" customFormat="1" hidden="1" x14ac:dyDescent="0.25">
      <c r="A81" s="33">
        <v>60</v>
      </c>
      <c r="B81" s="34" t="s">
        <v>261</v>
      </c>
      <c r="C81" s="47">
        <f t="shared" si="9"/>
        <v>4671963.22</v>
      </c>
      <c r="D81" s="28">
        <v>0</v>
      </c>
      <c r="E81" s="28">
        <v>0</v>
      </c>
      <c r="F81" s="28">
        <v>308609.62</v>
      </c>
      <c r="G81" s="28">
        <v>250244.28</v>
      </c>
      <c r="H81" s="28">
        <v>0</v>
      </c>
      <c r="I81" s="28">
        <v>0</v>
      </c>
      <c r="J81" s="31">
        <v>0</v>
      </c>
      <c r="K81" s="7">
        <v>0</v>
      </c>
      <c r="L81" s="28">
        <v>980</v>
      </c>
      <c r="M81" s="28">
        <v>4113109.32</v>
      </c>
      <c r="N81" s="36">
        <v>0</v>
      </c>
      <c r="O81" s="36">
        <v>0</v>
      </c>
      <c r="P81" s="28">
        <v>0</v>
      </c>
      <c r="Q81" s="28">
        <v>0</v>
      </c>
      <c r="R81" s="28">
        <v>0</v>
      </c>
      <c r="S81" s="28">
        <v>0</v>
      </c>
      <c r="T81" s="142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59"/>
      <c r="AG81" s="59"/>
      <c r="AH81" s="59"/>
      <c r="AI81" s="59"/>
      <c r="AJ81" s="59"/>
    </row>
    <row r="82" spans="1:36" s="60" customFormat="1" hidden="1" x14ac:dyDescent="0.25">
      <c r="A82" s="33">
        <v>61</v>
      </c>
      <c r="B82" s="34" t="s">
        <v>262</v>
      </c>
      <c r="C82" s="47">
        <f t="shared" si="9"/>
        <v>3920073.03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31">
        <v>0</v>
      </c>
      <c r="K82" s="7">
        <v>0</v>
      </c>
      <c r="L82" s="28">
        <v>425</v>
      </c>
      <c r="M82" s="28">
        <v>1044657.6799999999</v>
      </c>
      <c r="N82" s="36">
        <v>0</v>
      </c>
      <c r="O82" s="36">
        <v>0</v>
      </c>
      <c r="P82" s="28">
        <v>1225.3</v>
      </c>
      <c r="Q82" s="28">
        <v>2875415.35</v>
      </c>
      <c r="R82" s="28">
        <v>0</v>
      </c>
      <c r="S82" s="28">
        <v>0</v>
      </c>
      <c r="T82" s="142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59"/>
      <c r="AG82" s="59"/>
      <c r="AH82" s="59"/>
      <c r="AI82" s="59"/>
      <c r="AJ82" s="59"/>
    </row>
    <row r="83" spans="1:36" s="60" customFormat="1" hidden="1" x14ac:dyDescent="0.25">
      <c r="A83" s="33">
        <v>62</v>
      </c>
      <c r="B83" s="34" t="s">
        <v>730</v>
      </c>
      <c r="C83" s="47">
        <f t="shared" si="9"/>
        <v>1427797.35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31">
        <v>0</v>
      </c>
      <c r="K83" s="7">
        <v>0</v>
      </c>
      <c r="L83" s="28">
        <v>427</v>
      </c>
      <c r="M83" s="28">
        <v>1427797.35</v>
      </c>
      <c r="N83" s="36">
        <v>0</v>
      </c>
      <c r="O83" s="36">
        <v>0</v>
      </c>
      <c r="P83" s="28">
        <v>0</v>
      </c>
      <c r="Q83" s="28">
        <v>0</v>
      </c>
      <c r="R83" s="28">
        <v>0</v>
      </c>
      <c r="S83" s="28">
        <v>0</v>
      </c>
      <c r="T83" s="142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59"/>
      <c r="AG83" s="59"/>
      <c r="AH83" s="59"/>
      <c r="AI83" s="59"/>
      <c r="AJ83" s="59"/>
    </row>
    <row r="84" spans="1:36" s="60" customFormat="1" hidden="1" x14ac:dyDescent="0.25">
      <c r="A84" s="33">
        <v>63</v>
      </c>
      <c r="B84" s="34" t="s">
        <v>263</v>
      </c>
      <c r="C84" s="47">
        <f t="shared" si="9"/>
        <v>1531236.19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31">
        <v>0</v>
      </c>
      <c r="K84" s="7">
        <v>0</v>
      </c>
      <c r="L84" s="28">
        <v>427</v>
      </c>
      <c r="M84" s="28">
        <v>1531236.19</v>
      </c>
      <c r="N84" s="36">
        <v>0</v>
      </c>
      <c r="O84" s="36">
        <v>0</v>
      </c>
      <c r="P84" s="28">
        <v>0</v>
      </c>
      <c r="Q84" s="28">
        <v>0</v>
      </c>
      <c r="R84" s="28">
        <v>0</v>
      </c>
      <c r="S84" s="28">
        <v>0</v>
      </c>
      <c r="T84" s="142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59"/>
      <c r="AG84" s="59"/>
      <c r="AH84" s="59"/>
      <c r="AI84" s="59"/>
      <c r="AJ84" s="59"/>
    </row>
    <row r="85" spans="1:36" s="60" customFormat="1" hidden="1" x14ac:dyDescent="0.25">
      <c r="A85" s="33">
        <v>64</v>
      </c>
      <c r="B85" s="34" t="s">
        <v>264</v>
      </c>
      <c r="C85" s="47">
        <f t="shared" si="9"/>
        <v>1531916.85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31">
        <v>0</v>
      </c>
      <c r="K85" s="7">
        <v>0</v>
      </c>
      <c r="L85" s="28">
        <v>460</v>
      </c>
      <c r="M85" s="28">
        <v>1531916.85</v>
      </c>
      <c r="N85" s="36">
        <v>0</v>
      </c>
      <c r="O85" s="36">
        <v>0</v>
      </c>
      <c r="P85" s="28">
        <v>0</v>
      </c>
      <c r="Q85" s="28">
        <v>0</v>
      </c>
      <c r="R85" s="28">
        <v>0</v>
      </c>
      <c r="S85" s="28">
        <v>0</v>
      </c>
      <c r="T85" s="142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59"/>
      <c r="AG85" s="59"/>
      <c r="AH85" s="59"/>
      <c r="AI85" s="59"/>
      <c r="AJ85" s="59"/>
    </row>
    <row r="86" spans="1:36" s="60" customFormat="1" hidden="1" x14ac:dyDescent="0.25">
      <c r="A86" s="33">
        <v>65</v>
      </c>
      <c r="B86" s="34" t="s">
        <v>274</v>
      </c>
      <c r="C86" s="47">
        <f t="shared" si="9"/>
        <v>1034300.04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31">
        <v>0</v>
      </c>
      <c r="K86" s="7">
        <v>0</v>
      </c>
      <c r="L86" s="28">
        <v>315.3</v>
      </c>
      <c r="M86" s="28">
        <v>1034300.04</v>
      </c>
      <c r="N86" s="36">
        <v>0</v>
      </c>
      <c r="O86" s="36">
        <v>0</v>
      </c>
      <c r="P86" s="28">
        <v>0</v>
      </c>
      <c r="Q86" s="28">
        <v>0</v>
      </c>
      <c r="R86" s="28">
        <v>0</v>
      </c>
      <c r="S86" s="28">
        <v>0</v>
      </c>
      <c r="T86" s="142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59"/>
      <c r="AG86" s="59"/>
      <c r="AH86" s="59"/>
      <c r="AI86" s="59"/>
      <c r="AJ86" s="59"/>
    </row>
    <row r="87" spans="1:36" s="60" customFormat="1" hidden="1" x14ac:dyDescent="0.25">
      <c r="A87" s="33">
        <v>66</v>
      </c>
      <c r="B87" s="34" t="s">
        <v>275</v>
      </c>
      <c r="C87" s="47">
        <f t="shared" si="9"/>
        <v>1051877.77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31">
        <v>0</v>
      </c>
      <c r="K87" s="7">
        <v>0</v>
      </c>
      <c r="L87" s="28">
        <v>315.3</v>
      </c>
      <c r="M87" s="28">
        <v>1051877.77</v>
      </c>
      <c r="N87" s="36">
        <v>0</v>
      </c>
      <c r="O87" s="36">
        <v>0</v>
      </c>
      <c r="P87" s="28">
        <v>0</v>
      </c>
      <c r="Q87" s="28">
        <v>0</v>
      </c>
      <c r="R87" s="28">
        <v>0</v>
      </c>
      <c r="S87" s="28">
        <v>0</v>
      </c>
      <c r="T87" s="142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59"/>
      <c r="AG87" s="59"/>
      <c r="AH87" s="59"/>
      <c r="AI87" s="59"/>
      <c r="AJ87" s="59"/>
    </row>
    <row r="88" spans="1:36" s="1" customFormat="1" ht="27" hidden="1" customHeight="1" x14ac:dyDescent="0.25">
      <c r="A88" s="189" t="s">
        <v>64</v>
      </c>
      <c r="B88" s="189"/>
      <c r="C88" s="15">
        <f>ROUND(SUM(D88+E88+F88+G88+H88+I88+K88+M88+O88+Q88+S88),2)</f>
        <v>49796076.579999998</v>
      </c>
      <c r="D88" s="21">
        <f t="shared" ref="D88:S88" si="10">ROUND(SUM(D58:D87),2)</f>
        <v>668368.37</v>
      </c>
      <c r="E88" s="21">
        <f t="shared" si="10"/>
        <v>0</v>
      </c>
      <c r="F88" s="21">
        <f t="shared" si="10"/>
        <v>308609.62</v>
      </c>
      <c r="G88" s="21">
        <f t="shared" si="10"/>
        <v>656503.65</v>
      </c>
      <c r="H88" s="21">
        <f t="shared" si="10"/>
        <v>607014.92000000004</v>
      </c>
      <c r="I88" s="21">
        <f t="shared" si="10"/>
        <v>0</v>
      </c>
      <c r="J88" s="30">
        <f t="shared" si="10"/>
        <v>0</v>
      </c>
      <c r="K88" s="8">
        <f t="shared" si="10"/>
        <v>0</v>
      </c>
      <c r="L88" s="21">
        <f t="shared" si="10"/>
        <v>13297.2</v>
      </c>
      <c r="M88" s="21">
        <f t="shared" si="10"/>
        <v>44680164.670000002</v>
      </c>
      <c r="N88" s="36">
        <f t="shared" si="10"/>
        <v>0</v>
      </c>
      <c r="O88" s="36">
        <f t="shared" si="10"/>
        <v>0</v>
      </c>
      <c r="P88" s="21">
        <f t="shared" si="10"/>
        <v>1225.3</v>
      </c>
      <c r="Q88" s="21">
        <f t="shared" si="10"/>
        <v>2875415.35</v>
      </c>
      <c r="R88" s="21">
        <f t="shared" si="10"/>
        <v>0</v>
      </c>
      <c r="S88" s="21">
        <f t="shared" si="10"/>
        <v>0</v>
      </c>
      <c r="T88" s="142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s="2" customFormat="1" ht="15.75" x14ac:dyDescent="0.25">
      <c r="A89" s="196" t="s">
        <v>70</v>
      </c>
      <c r="B89" s="196"/>
      <c r="C89" s="196"/>
      <c r="D89" s="39"/>
      <c r="E89" s="40"/>
      <c r="F89" s="40"/>
      <c r="G89" s="40"/>
      <c r="H89" s="40"/>
      <c r="I89" s="40"/>
      <c r="J89" s="32"/>
      <c r="K89" s="12"/>
      <c r="L89" s="41"/>
      <c r="M89" s="40"/>
      <c r="N89" s="36"/>
      <c r="O89" s="36"/>
      <c r="P89" s="41"/>
      <c r="Q89" s="40"/>
      <c r="R89" s="42"/>
      <c r="S89" s="40"/>
      <c r="T89" s="142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5"/>
      <c r="AG89" s="5"/>
      <c r="AH89" s="5"/>
      <c r="AI89" s="5"/>
      <c r="AJ89" s="5"/>
    </row>
    <row r="90" spans="1:36" s="2" customFormat="1" x14ac:dyDescent="0.25">
      <c r="A90" s="33">
        <v>67</v>
      </c>
      <c r="B90" s="63" t="s">
        <v>348</v>
      </c>
      <c r="C90" s="35">
        <f t="shared" ref="C90:C101" si="11">D90+E90+F90+G90+H90+I90+K90+M90+O90+Q90+S90</f>
        <v>361586.06</v>
      </c>
      <c r="D90" s="36">
        <v>0</v>
      </c>
      <c r="E90" s="36">
        <v>361586.06</v>
      </c>
      <c r="F90" s="36">
        <v>0</v>
      </c>
      <c r="G90" s="36">
        <v>0</v>
      </c>
      <c r="H90" s="36">
        <v>0</v>
      </c>
      <c r="I90" s="36">
        <v>0</v>
      </c>
      <c r="J90" s="31">
        <v>0</v>
      </c>
      <c r="K90" s="26">
        <v>0</v>
      </c>
      <c r="L90" s="28">
        <v>0</v>
      </c>
      <c r="M90" s="36">
        <v>0</v>
      </c>
      <c r="N90" s="36">
        <v>0</v>
      </c>
      <c r="O90" s="36">
        <v>0</v>
      </c>
      <c r="P90" s="28">
        <v>0</v>
      </c>
      <c r="Q90" s="36">
        <v>0</v>
      </c>
      <c r="R90" s="28">
        <v>0</v>
      </c>
      <c r="S90" s="36">
        <v>0</v>
      </c>
      <c r="T90" s="142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5"/>
      <c r="AG90" s="5"/>
      <c r="AH90" s="5"/>
      <c r="AI90" s="5"/>
      <c r="AJ90" s="5"/>
    </row>
    <row r="91" spans="1:36" s="2" customFormat="1" x14ac:dyDescent="0.25">
      <c r="A91" s="33">
        <v>68</v>
      </c>
      <c r="B91" s="64" t="s">
        <v>732</v>
      </c>
      <c r="C91" s="35">
        <f t="shared" si="11"/>
        <v>1867797.53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37">
        <v>1</v>
      </c>
      <c r="K91" s="26">
        <v>1867797.53</v>
      </c>
      <c r="L91" s="28">
        <v>0</v>
      </c>
      <c r="M91" s="35">
        <v>0</v>
      </c>
      <c r="N91" s="36">
        <v>0</v>
      </c>
      <c r="O91" s="36">
        <v>0</v>
      </c>
      <c r="P91" s="47">
        <v>0</v>
      </c>
      <c r="Q91" s="47">
        <v>0</v>
      </c>
      <c r="R91" s="36">
        <v>0</v>
      </c>
      <c r="S91" s="47">
        <v>0</v>
      </c>
      <c r="T91" s="142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5"/>
      <c r="AG91" s="5"/>
      <c r="AH91" s="5"/>
      <c r="AI91" s="5"/>
      <c r="AJ91" s="5"/>
    </row>
    <row r="92" spans="1:36" s="2" customFormat="1" x14ac:dyDescent="0.25">
      <c r="A92" s="33">
        <v>69</v>
      </c>
      <c r="B92" s="64" t="s">
        <v>733</v>
      </c>
      <c r="C92" s="35">
        <f t="shared" si="11"/>
        <v>1869489.65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37">
        <v>1</v>
      </c>
      <c r="K92" s="26">
        <v>1869489.65</v>
      </c>
      <c r="L92" s="28">
        <v>0</v>
      </c>
      <c r="M92" s="35">
        <v>0</v>
      </c>
      <c r="N92" s="36">
        <v>0</v>
      </c>
      <c r="O92" s="36">
        <v>0</v>
      </c>
      <c r="P92" s="47">
        <v>0</v>
      </c>
      <c r="Q92" s="47">
        <v>0</v>
      </c>
      <c r="R92" s="36">
        <v>0</v>
      </c>
      <c r="S92" s="47">
        <v>0</v>
      </c>
      <c r="T92" s="142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5"/>
      <c r="AG92" s="5"/>
      <c r="AH92" s="5"/>
      <c r="AI92" s="5"/>
      <c r="AJ92" s="5"/>
    </row>
    <row r="93" spans="1:36" s="2" customFormat="1" x14ac:dyDescent="0.25">
      <c r="A93" s="33">
        <v>70</v>
      </c>
      <c r="B93" s="64" t="s">
        <v>731</v>
      </c>
      <c r="C93" s="35">
        <f t="shared" si="11"/>
        <v>1867578.05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37">
        <v>1</v>
      </c>
      <c r="K93" s="26">
        <v>1867578.05</v>
      </c>
      <c r="L93" s="28">
        <v>0</v>
      </c>
      <c r="M93" s="35">
        <v>0</v>
      </c>
      <c r="N93" s="36">
        <v>0</v>
      </c>
      <c r="O93" s="36">
        <v>0</v>
      </c>
      <c r="P93" s="47">
        <v>0</v>
      </c>
      <c r="Q93" s="47">
        <v>0</v>
      </c>
      <c r="R93" s="36">
        <v>0</v>
      </c>
      <c r="S93" s="47">
        <v>0</v>
      </c>
      <c r="T93" s="142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5"/>
      <c r="AG93" s="5"/>
      <c r="AH93" s="5"/>
      <c r="AI93" s="5"/>
      <c r="AJ93" s="5"/>
    </row>
    <row r="94" spans="1:36" s="2" customFormat="1" x14ac:dyDescent="0.25">
      <c r="A94" s="33">
        <v>71</v>
      </c>
      <c r="B94" s="65" t="s">
        <v>66</v>
      </c>
      <c r="C94" s="35">
        <f t="shared" si="11"/>
        <v>462559.11</v>
      </c>
      <c r="D94" s="47">
        <v>0</v>
      </c>
      <c r="E94" s="47">
        <v>462559.11</v>
      </c>
      <c r="F94" s="47">
        <v>0</v>
      </c>
      <c r="G94" s="47">
        <v>0</v>
      </c>
      <c r="H94" s="47">
        <v>0</v>
      </c>
      <c r="I94" s="47">
        <v>0</v>
      </c>
      <c r="J94" s="37">
        <v>0</v>
      </c>
      <c r="K94" s="26">
        <v>0</v>
      </c>
      <c r="L94" s="28">
        <v>0</v>
      </c>
      <c r="M94" s="36">
        <v>0</v>
      </c>
      <c r="N94" s="36">
        <v>0</v>
      </c>
      <c r="O94" s="36">
        <v>0</v>
      </c>
      <c r="P94" s="47">
        <v>0</v>
      </c>
      <c r="Q94" s="47">
        <v>0</v>
      </c>
      <c r="R94" s="28">
        <v>0</v>
      </c>
      <c r="S94" s="47">
        <v>0</v>
      </c>
      <c r="T94" s="142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5"/>
      <c r="AG94" s="5"/>
      <c r="AH94" s="5"/>
      <c r="AI94" s="5"/>
      <c r="AJ94" s="5"/>
    </row>
    <row r="95" spans="1:36" s="2" customFormat="1" x14ac:dyDescent="0.25">
      <c r="A95" s="33">
        <v>72</v>
      </c>
      <c r="B95" s="65" t="s">
        <v>69</v>
      </c>
      <c r="C95" s="35">
        <f t="shared" si="11"/>
        <v>1869515.61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37">
        <v>1</v>
      </c>
      <c r="K95" s="26">
        <v>1869515.61</v>
      </c>
      <c r="L95" s="28">
        <v>0</v>
      </c>
      <c r="M95" s="35">
        <v>0</v>
      </c>
      <c r="N95" s="36">
        <v>0</v>
      </c>
      <c r="O95" s="36">
        <v>0</v>
      </c>
      <c r="P95" s="47">
        <v>0</v>
      </c>
      <c r="Q95" s="47">
        <v>0</v>
      </c>
      <c r="R95" s="36">
        <v>0</v>
      </c>
      <c r="S95" s="47">
        <v>0</v>
      </c>
      <c r="T95" s="142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5"/>
      <c r="AG95" s="5"/>
      <c r="AH95" s="5"/>
      <c r="AI95" s="5"/>
      <c r="AJ95" s="5"/>
    </row>
    <row r="96" spans="1:36" s="67" customFormat="1" x14ac:dyDescent="0.25">
      <c r="A96" s="33">
        <v>73</v>
      </c>
      <c r="B96" s="65" t="s">
        <v>282</v>
      </c>
      <c r="C96" s="35">
        <f t="shared" si="11"/>
        <v>3807128.99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37">
        <v>2</v>
      </c>
      <c r="K96" s="26">
        <v>3807128.99</v>
      </c>
      <c r="L96" s="28">
        <v>0</v>
      </c>
      <c r="M96" s="47">
        <v>0</v>
      </c>
      <c r="N96" s="36">
        <v>0</v>
      </c>
      <c r="O96" s="36">
        <v>0</v>
      </c>
      <c r="P96" s="47">
        <v>0</v>
      </c>
      <c r="Q96" s="47">
        <v>0</v>
      </c>
      <c r="R96" s="36">
        <v>0</v>
      </c>
      <c r="S96" s="47">
        <v>0</v>
      </c>
      <c r="T96" s="142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66"/>
      <c r="AG96" s="66"/>
      <c r="AH96" s="66"/>
      <c r="AI96" s="66"/>
      <c r="AJ96" s="66"/>
    </row>
    <row r="97" spans="1:36" s="67" customFormat="1" x14ac:dyDescent="0.25">
      <c r="A97" s="33">
        <v>74</v>
      </c>
      <c r="B97" s="65" t="s">
        <v>283</v>
      </c>
      <c r="C97" s="35">
        <f t="shared" si="11"/>
        <v>3807296.59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37">
        <v>2</v>
      </c>
      <c r="K97" s="26">
        <v>3807296.59</v>
      </c>
      <c r="L97" s="28">
        <v>0</v>
      </c>
      <c r="M97" s="47">
        <v>0</v>
      </c>
      <c r="N97" s="36">
        <v>0</v>
      </c>
      <c r="O97" s="36">
        <v>0</v>
      </c>
      <c r="P97" s="47">
        <v>0</v>
      </c>
      <c r="Q97" s="47">
        <v>0</v>
      </c>
      <c r="R97" s="36">
        <v>0</v>
      </c>
      <c r="S97" s="47">
        <v>0</v>
      </c>
      <c r="T97" s="142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66"/>
      <c r="AG97" s="66"/>
      <c r="AH97" s="66"/>
      <c r="AI97" s="66"/>
      <c r="AJ97" s="66"/>
    </row>
    <row r="98" spans="1:36" s="67" customFormat="1" x14ac:dyDescent="0.25">
      <c r="A98" s="33">
        <v>75</v>
      </c>
      <c r="B98" s="65" t="s">
        <v>284</v>
      </c>
      <c r="C98" s="35">
        <f t="shared" si="11"/>
        <v>3941628.07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37">
        <v>2</v>
      </c>
      <c r="K98" s="26">
        <v>3941628.07</v>
      </c>
      <c r="L98" s="28">
        <v>0</v>
      </c>
      <c r="M98" s="47">
        <v>0</v>
      </c>
      <c r="N98" s="36">
        <v>0</v>
      </c>
      <c r="O98" s="36">
        <v>0</v>
      </c>
      <c r="P98" s="47">
        <v>0</v>
      </c>
      <c r="Q98" s="47">
        <v>0</v>
      </c>
      <c r="R98" s="36">
        <v>0</v>
      </c>
      <c r="S98" s="47">
        <v>0</v>
      </c>
      <c r="T98" s="142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66"/>
      <c r="AG98" s="66"/>
      <c r="AH98" s="66"/>
      <c r="AI98" s="66"/>
      <c r="AJ98" s="66"/>
    </row>
    <row r="99" spans="1:36" s="67" customFormat="1" x14ac:dyDescent="0.25">
      <c r="A99" s="33">
        <v>76</v>
      </c>
      <c r="B99" s="65" t="s">
        <v>285</v>
      </c>
      <c r="C99" s="35">
        <f t="shared" si="11"/>
        <v>5765337.9800000004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37">
        <v>3</v>
      </c>
      <c r="K99" s="122">
        <v>5765337.9800000004</v>
      </c>
      <c r="L99" s="28">
        <v>0</v>
      </c>
      <c r="M99" s="47">
        <v>0</v>
      </c>
      <c r="N99" s="36">
        <v>0</v>
      </c>
      <c r="O99" s="36">
        <v>0</v>
      </c>
      <c r="P99" s="47">
        <v>0</v>
      </c>
      <c r="Q99" s="47">
        <v>0</v>
      </c>
      <c r="R99" s="36">
        <v>0</v>
      </c>
      <c r="S99" s="47">
        <v>0</v>
      </c>
      <c r="T99" s="142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66"/>
      <c r="AG99" s="66"/>
      <c r="AH99" s="66"/>
      <c r="AI99" s="66"/>
      <c r="AJ99" s="66"/>
    </row>
    <row r="100" spans="1:36" s="67" customFormat="1" x14ac:dyDescent="0.25">
      <c r="A100" s="33">
        <v>77</v>
      </c>
      <c r="B100" s="65" t="s">
        <v>294</v>
      </c>
      <c r="C100" s="35">
        <f t="shared" si="11"/>
        <v>5645466.0800000001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37">
        <v>3</v>
      </c>
      <c r="K100" s="26">
        <v>5645466.0800000001</v>
      </c>
      <c r="L100" s="28">
        <v>0</v>
      </c>
      <c r="M100" s="47">
        <v>0</v>
      </c>
      <c r="N100" s="36">
        <v>0</v>
      </c>
      <c r="O100" s="36">
        <v>0</v>
      </c>
      <c r="P100" s="47">
        <v>0</v>
      </c>
      <c r="Q100" s="47">
        <v>0</v>
      </c>
      <c r="R100" s="47">
        <v>0</v>
      </c>
      <c r="S100" s="47">
        <v>0</v>
      </c>
      <c r="T100" s="142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66"/>
      <c r="AG100" s="66"/>
      <c r="AH100" s="66"/>
      <c r="AI100" s="66"/>
      <c r="AJ100" s="66"/>
    </row>
    <row r="101" spans="1:36" s="67" customFormat="1" x14ac:dyDescent="0.25">
      <c r="A101" s="33">
        <v>78</v>
      </c>
      <c r="B101" s="65" t="s">
        <v>292</v>
      </c>
      <c r="C101" s="35">
        <f t="shared" si="11"/>
        <v>3941688.27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37">
        <v>2</v>
      </c>
      <c r="K101" s="26">
        <v>3941688.27</v>
      </c>
      <c r="L101" s="28">
        <v>0</v>
      </c>
      <c r="M101" s="47">
        <v>0</v>
      </c>
      <c r="N101" s="36">
        <v>0</v>
      </c>
      <c r="O101" s="36">
        <v>0</v>
      </c>
      <c r="P101" s="47">
        <v>0</v>
      </c>
      <c r="Q101" s="47">
        <v>0</v>
      </c>
      <c r="R101" s="47">
        <v>0</v>
      </c>
      <c r="S101" s="47">
        <v>0</v>
      </c>
      <c r="T101" s="142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66"/>
      <c r="AG101" s="66"/>
      <c r="AH101" s="66"/>
      <c r="AI101" s="66"/>
      <c r="AJ101" s="66"/>
    </row>
    <row r="102" spans="1:36" s="69" customFormat="1" ht="30" customHeight="1" x14ac:dyDescent="0.25">
      <c r="A102" s="161" t="s">
        <v>306</v>
      </c>
      <c r="B102" s="161"/>
      <c r="C102" s="15">
        <f>ROUND(SUM(D102+E102+F102+G102+H102+I102+K102+M102+O102+Q102+S102),2)</f>
        <v>35207071.990000002</v>
      </c>
      <c r="D102" s="47">
        <f t="shared" ref="D102:S102" si="12">ROUND(SUM(D90:D101),2)</f>
        <v>0</v>
      </c>
      <c r="E102" s="47">
        <f t="shared" si="12"/>
        <v>824145.17</v>
      </c>
      <c r="F102" s="47">
        <f t="shared" si="12"/>
        <v>0</v>
      </c>
      <c r="G102" s="47">
        <f t="shared" si="12"/>
        <v>0</v>
      </c>
      <c r="H102" s="47">
        <f t="shared" si="12"/>
        <v>0</v>
      </c>
      <c r="I102" s="47">
        <f t="shared" si="12"/>
        <v>0</v>
      </c>
      <c r="J102" s="37">
        <f t="shared" si="12"/>
        <v>18</v>
      </c>
      <c r="K102" s="8">
        <f t="shared" si="12"/>
        <v>34382926.82</v>
      </c>
      <c r="L102" s="28">
        <f t="shared" si="12"/>
        <v>0</v>
      </c>
      <c r="M102" s="15">
        <f t="shared" si="12"/>
        <v>0</v>
      </c>
      <c r="N102" s="36">
        <f t="shared" si="12"/>
        <v>0</v>
      </c>
      <c r="O102" s="36">
        <f t="shared" si="12"/>
        <v>0</v>
      </c>
      <c r="P102" s="47">
        <f t="shared" si="12"/>
        <v>0</v>
      </c>
      <c r="Q102" s="47">
        <f t="shared" si="12"/>
        <v>0</v>
      </c>
      <c r="R102" s="47">
        <f t="shared" si="12"/>
        <v>0</v>
      </c>
      <c r="S102" s="47">
        <f t="shared" si="12"/>
        <v>0</v>
      </c>
      <c r="T102" s="142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68"/>
      <c r="AG102" s="68"/>
      <c r="AH102" s="68"/>
      <c r="AI102" s="68"/>
      <c r="AJ102" s="68"/>
    </row>
    <row r="103" spans="1:36" s="2" customFormat="1" ht="15.75" hidden="1" x14ac:dyDescent="0.25">
      <c r="A103" s="196" t="s">
        <v>71</v>
      </c>
      <c r="B103" s="196"/>
      <c r="C103" s="196"/>
      <c r="D103" s="47"/>
      <c r="E103" s="47"/>
      <c r="F103" s="47"/>
      <c r="G103" s="47"/>
      <c r="H103" s="47"/>
      <c r="I103" s="47"/>
      <c r="J103" s="37"/>
      <c r="K103" s="12"/>
      <c r="L103" s="70"/>
      <c r="M103" s="40"/>
      <c r="N103" s="36"/>
      <c r="O103" s="36"/>
      <c r="P103" s="47"/>
      <c r="Q103" s="47"/>
      <c r="R103" s="47"/>
      <c r="S103" s="47"/>
      <c r="T103" s="142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5"/>
      <c r="AG103" s="5"/>
      <c r="AH103" s="5"/>
      <c r="AI103" s="5"/>
      <c r="AJ103" s="5"/>
    </row>
    <row r="104" spans="1:36" s="45" customFormat="1" hidden="1" x14ac:dyDescent="0.25">
      <c r="A104" s="33">
        <v>79</v>
      </c>
      <c r="B104" s="34" t="s">
        <v>747</v>
      </c>
      <c r="C104" s="35">
        <f t="shared" ref="C104:C112" si="13">D104+E104+F104+G104+H104+I104+K104+M104+O104+Q104+S104</f>
        <v>588074.38</v>
      </c>
      <c r="D104" s="47">
        <v>0</v>
      </c>
      <c r="E104" s="47">
        <v>0</v>
      </c>
      <c r="F104" s="47">
        <v>0</v>
      </c>
      <c r="G104" s="47">
        <v>0</v>
      </c>
      <c r="H104" s="47">
        <v>588074.38</v>
      </c>
      <c r="I104" s="47">
        <v>0</v>
      </c>
      <c r="J104" s="37">
        <v>0</v>
      </c>
      <c r="K104" s="26">
        <v>0</v>
      </c>
      <c r="L104" s="28">
        <v>0</v>
      </c>
      <c r="M104" s="36">
        <v>0</v>
      </c>
      <c r="N104" s="36">
        <v>0</v>
      </c>
      <c r="O104" s="36">
        <v>0</v>
      </c>
      <c r="P104" s="47">
        <v>0</v>
      </c>
      <c r="Q104" s="47">
        <v>0</v>
      </c>
      <c r="R104" s="47">
        <v>0</v>
      </c>
      <c r="S104" s="47">
        <v>0</v>
      </c>
      <c r="T104" s="142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4"/>
      <c r="AG104" s="44"/>
      <c r="AH104" s="44"/>
      <c r="AI104" s="44"/>
      <c r="AJ104" s="44"/>
    </row>
    <row r="105" spans="1:36" s="45" customFormat="1" hidden="1" x14ac:dyDescent="0.25">
      <c r="A105" s="33">
        <v>80</v>
      </c>
      <c r="B105" s="34" t="s">
        <v>748</v>
      </c>
      <c r="C105" s="35">
        <f t="shared" si="13"/>
        <v>844319.07000000007</v>
      </c>
      <c r="D105" s="47">
        <v>232150.89</v>
      </c>
      <c r="E105" s="47">
        <v>0</v>
      </c>
      <c r="F105" s="47">
        <v>0</v>
      </c>
      <c r="G105" s="47">
        <v>0</v>
      </c>
      <c r="H105" s="47">
        <v>612168.18000000005</v>
      </c>
      <c r="I105" s="47">
        <v>0</v>
      </c>
      <c r="J105" s="37">
        <v>0</v>
      </c>
      <c r="K105" s="26">
        <v>0</v>
      </c>
      <c r="L105" s="28">
        <v>0</v>
      </c>
      <c r="M105" s="36">
        <v>0</v>
      </c>
      <c r="N105" s="36">
        <v>0</v>
      </c>
      <c r="O105" s="36">
        <v>0</v>
      </c>
      <c r="P105" s="47">
        <v>0</v>
      </c>
      <c r="Q105" s="47">
        <v>0</v>
      </c>
      <c r="R105" s="47">
        <v>0</v>
      </c>
      <c r="S105" s="47">
        <v>0</v>
      </c>
      <c r="T105" s="142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4"/>
      <c r="AG105" s="44"/>
      <c r="AH105" s="44"/>
      <c r="AI105" s="44"/>
      <c r="AJ105" s="44"/>
    </row>
    <row r="106" spans="1:36" s="45" customFormat="1" hidden="1" x14ac:dyDescent="0.25">
      <c r="A106" s="33">
        <v>81</v>
      </c>
      <c r="B106" s="34" t="s">
        <v>749</v>
      </c>
      <c r="C106" s="35">
        <f t="shared" si="13"/>
        <v>870348.80000000005</v>
      </c>
      <c r="D106" s="47">
        <v>232317.39</v>
      </c>
      <c r="E106" s="47">
        <v>0</v>
      </c>
      <c r="F106" s="47">
        <v>0</v>
      </c>
      <c r="G106" s="47">
        <v>0</v>
      </c>
      <c r="H106" s="47">
        <v>638031.41</v>
      </c>
      <c r="I106" s="47">
        <v>0</v>
      </c>
      <c r="J106" s="37">
        <v>0</v>
      </c>
      <c r="K106" s="26">
        <v>0</v>
      </c>
      <c r="L106" s="28">
        <v>0</v>
      </c>
      <c r="M106" s="36">
        <v>0</v>
      </c>
      <c r="N106" s="36">
        <v>0</v>
      </c>
      <c r="O106" s="36">
        <v>0</v>
      </c>
      <c r="P106" s="47">
        <v>0</v>
      </c>
      <c r="Q106" s="47">
        <v>0</v>
      </c>
      <c r="R106" s="47">
        <v>0</v>
      </c>
      <c r="S106" s="47">
        <v>0</v>
      </c>
      <c r="T106" s="142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4"/>
      <c r="AG106" s="44"/>
      <c r="AH106" s="44"/>
      <c r="AI106" s="44"/>
      <c r="AJ106" s="44"/>
    </row>
    <row r="107" spans="1:36" s="45" customFormat="1" hidden="1" x14ac:dyDescent="0.25">
      <c r="A107" s="33">
        <v>82</v>
      </c>
      <c r="B107" s="34" t="s">
        <v>311</v>
      </c>
      <c r="C107" s="35">
        <f t="shared" si="13"/>
        <v>1531309.24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37">
        <v>0</v>
      </c>
      <c r="K107" s="26">
        <v>0</v>
      </c>
      <c r="L107" s="28">
        <v>694</v>
      </c>
      <c r="M107" s="36">
        <v>1531309.24</v>
      </c>
      <c r="N107" s="36">
        <v>0</v>
      </c>
      <c r="O107" s="36">
        <v>0</v>
      </c>
      <c r="P107" s="47">
        <v>0</v>
      </c>
      <c r="Q107" s="47">
        <v>0</v>
      </c>
      <c r="R107" s="47">
        <v>0</v>
      </c>
      <c r="S107" s="47">
        <v>0</v>
      </c>
      <c r="T107" s="142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4"/>
      <c r="AG107" s="44"/>
      <c r="AH107" s="44"/>
      <c r="AI107" s="44"/>
      <c r="AJ107" s="44"/>
    </row>
    <row r="108" spans="1:36" s="50" customFormat="1" hidden="1" x14ac:dyDescent="0.25">
      <c r="A108" s="33">
        <v>83</v>
      </c>
      <c r="B108" s="34" t="s">
        <v>313</v>
      </c>
      <c r="C108" s="47">
        <f t="shared" si="13"/>
        <v>1983231.28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37">
        <v>0</v>
      </c>
      <c r="K108" s="7">
        <v>0</v>
      </c>
      <c r="L108" s="28">
        <v>0</v>
      </c>
      <c r="M108" s="28">
        <v>0</v>
      </c>
      <c r="N108" s="36">
        <v>0</v>
      </c>
      <c r="O108" s="36">
        <v>0</v>
      </c>
      <c r="P108" s="47">
        <v>512.1</v>
      </c>
      <c r="Q108" s="47">
        <v>1983231.28</v>
      </c>
      <c r="R108" s="47">
        <v>0</v>
      </c>
      <c r="S108" s="47">
        <v>0</v>
      </c>
      <c r="T108" s="142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9"/>
      <c r="AG108" s="49"/>
      <c r="AH108" s="49"/>
      <c r="AI108" s="49"/>
      <c r="AJ108" s="49"/>
    </row>
    <row r="109" spans="1:36" s="50" customFormat="1" hidden="1" x14ac:dyDescent="0.25">
      <c r="A109" s="33">
        <v>84</v>
      </c>
      <c r="B109" s="34" t="s">
        <v>314</v>
      </c>
      <c r="C109" s="47">
        <f t="shared" si="13"/>
        <v>2576433.9400000004</v>
      </c>
      <c r="D109" s="47">
        <v>0</v>
      </c>
      <c r="E109" s="47">
        <v>901056.68</v>
      </c>
      <c r="F109" s="47">
        <v>0</v>
      </c>
      <c r="G109" s="47">
        <v>0</v>
      </c>
      <c r="H109" s="47">
        <v>176877.65</v>
      </c>
      <c r="I109" s="47">
        <v>0</v>
      </c>
      <c r="J109" s="37">
        <v>0</v>
      </c>
      <c r="K109" s="7">
        <v>0</v>
      </c>
      <c r="L109" s="28">
        <v>691</v>
      </c>
      <c r="M109" s="28">
        <v>1498499.61</v>
      </c>
      <c r="N109" s="36">
        <v>0</v>
      </c>
      <c r="O109" s="36">
        <v>0</v>
      </c>
      <c r="P109" s="47">
        <v>0</v>
      </c>
      <c r="Q109" s="47">
        <v>0</v>
      </c>
      <c r="R109" s="47">
        <v>0</v>
      </c>
      <c r="S109" s="47">
        <v>0</v>
      </c>
      <c r="T109" s="142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9"/>
      <c r="AG109" s="49"/>
      <c r="AH109" s="49"/>
      <c r="AI109" s="49"/>
      <c r="AJ109" s="49"/>
    </row>
    <row r="110" spans="1:36" s="45" customFormat="1" ht="24.75" hidden="1" x14ac:dyDescent="0.25">
      <c r="A110" s="33">
        <v>85</v>
      </c>
      <c r="B110" s="43" t="s">
        <v>694</v>
      </c>
      <c r="C110" s="35">
        <f t="shared" si="13"/>
        <v>1927141.06</v>
      </c>
      <c r="D110" s="47">
        <v>454922.3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37">
        <v>0</v>
      </c>
      <c r="K110" s="26">
        <v>0</v>
      </c>
      <c r="L110" s="28">
        <v>0</v>
      </c>
      <c r="M110" s="36">
        <v>0</v>
      </c>
      <c r="N110" s="36">
        <v>0</v>
      </c>
      <c r="O110" s="36">
        <v>0</v>
      </c>
      <c r="P110" s="47">
        <v>394.2</v>
      </c>
      <c r="Q110" s="47">
        <v>1472218.76</v>
      </c>
      <c r="R110" s="47">
        <v>0</v>
      </c>
      <c r="S110" s="47">
        <v>0</v>
      </c>
      <c r="T110" s="142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4"/>
      <c r="AG110" s="44"/>
      <c r="AH110" s="44"/>
      <c r="AI110" s="44"/>
      <c r="AJ110" s="44"/>
    </row>
    <row r="111" spans="1:36" s="45" customFormat="1" hidden="1" x14ac:dyDescent="0.25">
      <c r="A111" s="33">
        <v>86</v>
      </c>
      <c r="B111" s="43" t="s">
        <v>745</v>
      </c>
      <c r="C111" s="35">
        <f t="shared" si="13"/>
        <v>2097028.66</v>
      </c>
      <c r="D111" s="47">
        <v>448761.5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37">
        <v>0</v>
      </c>
      <c r="K111" s="26">
        <v>0</v>
      </c>
      <c r="L111" s="28">
        <v>0</v>
      </c>
      <c r="M111" s="36">
        <v>0</v>
      </c>
      <c r="N111" s="36">
        <v>0</v>
      </c>
      <c r="O111" s="36">
        <v>0</v>
      </c>
      <c r="P111" s="47">
        <v>395.2</v>
      </c>
      <c r="Q111" s="47">
        <v>1648267.16</v>
      </c>
      <c r="R111" s="47">
        <v>0</v>
      </c>
      <c r="S111" s="47">
        <v>0</v>
      </c>
      <c r="T111" s="142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4"/>
      <c r="AG111" s="44"/>
      <c r="AH111" s="44"/>
      <c r="AI111" s="44"/>
      <c r="AJ111" s="44"/>
    </row>
    <row r="112" spans="1:36" s="45" customFormat="1" hidden="1" x14ac:dyDescent="0.25">
      <c r="A112" s="33">
        <v>87</v>
      </c>
      <c r="B112" s="43" t="s">
        <v>743</v>
      </c>
      <c r="C112" s="35">
        <f t="shared" si="13"/>
        <v>1182639.8400000001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37">
        <v>0</v>
      </c>
      <c r="K112" s="26">
        <v>0</v>
      </c>
      <c r="L112" s="28">
        <v>468</v>
      </c>
      <c r="M112" s="36">
        <v>1182639.8400000001</v>
      </c>
      <c r="N112" s="36">
        <v>0</v>
      </c>
      <c r="O112" s="36">
        <v>0</v>
      </c>
      <c r="P112" s="47">
        <v>0</v>
      </c>
      <c r="Q112" s="47">
        <v>0</v>
      </c>
      <c r="R112" s="47">
        <v>0</v>
      </c>
      <c r="S112" s="47">
        <v>0</v>
      </c>
      <c r="T112" s="142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4"/>
      <c r="AG112" s="44"/>
      <c r="AH112" s="44"/>
      <c r="AI112" s="44"/>
      <c r="AJ112" s="44"/>
    </row>
    <row r="113" spans="1:37" s="3" customFormat="1" ht="30" hidden="1" customHeight="1" x14ac:dyDescent="0.25">
      <c r="A113" s="161" t="s">
        <v>72</v>
      </c>
      <c r="B113" s="161"/>
      <c r="C113" s="15">
        <f>ROUND(SUM(D113+E113+F113+G113+H113+I113+K113+M113+O113+Q113+S113),2)</f>
        <v>13600526.27</v>
      </c>
      <c r="D113" s="71">
        <f t="shared" ref="D113:S113" si="14">ROUND(SUM(D104:D112),2)</f>
        <v>1368152.08</v>
      </c>
      <c r="E113" s="71">
        <f t="shared" si="14"/>
        <v>901056.68</v>
      </c>
      <c r="F113" s="71">
        <f t="shared" si="14"/>
        <v>0</v>
      </c>
      <c r="G113" s="71">
        <f t="shared" si="14"/>
        <v>0</v>
      </c>
      <c r="H113" s="71">
        <f t="shared" si="14"/>
        <v>2015151.62</v>
      </c>
      <c r="I113" s="71">
        <f t="shared" si="14"/>
        <v>0</v>
      </c>
      <c r="J113" s="30">
        <f t="shared" si="14"/>
        <v>0</v>
      </c>
      <c r="K113" s="8">
        <f t="shared" si="14"/>
        <v>0</v>
      </c>
      <c r="L113" s="72">
        <f t="shared" si="14"/>
        <v>1853</v>
      </c>
      <c r="M113" s="21">
        <f t="shared" si="14"/>
        <v>4212448.6900000004</v>
      </c>
      <c r="N113" s="36">
        <f t="shared" si="14"/>
        <v>0</v>
      </c>
      <c r="O113" s="36">
        <f t="shared" si="14"/>
        <v>0</v>
      </c>
      <c r="P113" s="47">
        <f t="shared" si="14"/>
        <v>1301.5</v>
      </c>
      <c r="Q113" s="47">
        <f t="shared" si="14"/>
        <v>5103717.2</v>
      </c>
      <c r="R113" s="47">
        <f t="shared" si="14"/>
        <v>0</v>
      </c>
      <c r="S113" s="47">
        <f t="shared" si="14"/>
        <v>0</v>
      </c>
      <c r="T113" s="142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6"/>
      <c r="AG113" s="6"/>
      <c r="AH113" s="6"/>
      <c r="AI113" s="6"/>
      <c r="AJ113" s="6"/>
    </row>
    <row r="114" spans="1:37" s="2" customFormat="1" ht="15.75" hidden="1" x14ac:dyDescent="0.25">
      <c r="A114" s="196" t="s">
        <v>83</v>
      </c>
      <c r="B114" s="196"/>
      <c r="C114" s="196"/>
      <c r="D114" s="47"/>
      <c r="E114" s="47"/>
      <c r="F114" s="47"/>
      <c r="G114" s="47"/>
      <c r="H114" s="47"/>
      <c r="I114" s="47"/>
      <c r="J114" s="37"/>
      <c r="K114" s="12"/>
      <c r="L114" s="70"/>
      <c r="M114" s="40"/>
      <c r="N114" s="36"/>
      <c r="O114" s="36"/>
      <c r="P114" s="47"/>
      <c r="Q114" s="47"/>
      <c r="R114" s="47"/>
      <c r="S114" s="47"/>
      <c r="T114" s="142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5"/>
      <c r="AG114" s="5"/>
      <c r="AH114" s="5"/>
      <c r="AI114" s="5"/>
      <c r="AJ114" s="5"/>
    </row>
    <row r="115" spans="1:37" s="2" customFormat="1" hidden="1" x14ac:dyDescent="0.25">
      <c r="A115" s="33">
        <v>88</v>
      </c>
      <c r="B115" s="65" t="s">
        <v>600</v>
      </c>
      <c r="C115" s="35">
        <f>ROUND(SUM(D115+E115+F115+G115+H115+I115+K115+M115+O115+Q115+S115),2)</f>
        <v>677670.15</v>
      </c>
      <c r="D115" s="47">
        <v>0</v>
      </c>
      <c r="E115" s="47">
        <v>677670.15</v>
      </c>
      <c r="F115" s="47">
        <v>0</v>
      </c>
      <c r="G115" s="47">
        <v>0</v>
      </c>
      <c r="H115" s="47">
        <v>0</v>
      </c>
      <c r="I115" s="47">
        <v>0</v>
      </c>
      <c r="J115" s="37">
        <v>0</v>
      </c>
      <c r="K115" s="26">
        <v>0</v>
      </c>
      <c r="L115" s="28">
        <v>0</v>
      </c>
      <c r="M115" s="36">
        <v>0</v>
      </c>
      <c r="N115" s="36">
        <v>0</v>
      </c>
      <c r="O115" s="36">
        <v>0</v>
      </c>
      <c r="P115" s="47">
        <v>0</v>
      </c>
      <c r="Q115" s="47">
        <v>0</v>
      </c>
      <c r="R115" s="47">
        <v>0</v>
      </c>
      <c r="S115" s="47">
        <v>0</v>
      </c>
      <c r="T115" s="142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5"/>
      <c r="AG115" s="5"/>
      <c r="AH115" s="5"/>
      <c r="AI115" s="5"/>
      <c r="AJ115" s="5"/>
    </row>
    <row r="116" spans="1:37" s="2" customFormat="1" hidden="1" x14ac:dyDescent="0.25">
      <c r="A116" s="33">
        <v>89</v>
      </c>
      <c r="B116" s="65" t="s">
        <v>73</v>
      </c>
      <c r="C116" s="35">
        <f t="shared" ref="C116:C139" si="15">ROUND(SUM(D116+E116+F116+G116+H116+I116+K116+M116+O116+Q116+S116),2)</f>
        <v>11719121.289999999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37">
        <v>0</v>
      </c>
      <c r="K116" s="26">
        <v>0</v>
      </c>
      <c r="L116" s="28">
        <v>923.3</v>
      </c>
      <c r="M116" s="28">
        <v>5033846.3</v>
      </c>
      <c r="N116" s="36">
        <v>0</v>
      </c>
      <c r="O116" s="36">
        <v>0</v>
      </c>
      <c r="P116" s="47">
        <v>1891</v>
      </c>
      <c r="Q116" s="47">
        <v>6685274.9900000002</v>
      </c>
      <c r="R116" s="47">
        <v>0</v>
      </c>
      <c r="S116" s="47">
        <v>0</v>
      </c>
      <c r="T116" s="142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5"/>
      <c r="AG116" s="5"/>
      <c r="AH116" s="5"/>
      <c r="AI116" s="5"/>
      <c r="AJ116" s="5"/>
    </row>
    <row r="117" spans="1:37" s="2" customFormat="1" hidden="1" x14ac:dyDescent="0.25">
      <c r="A117" s="33">
        <v>90</v>
      </c>
      <c r="B117" s="65" t="s">
        <v>74</v>
      </c>
      <c r="C117" s="35">
        <f t="shared" si="15"/>
        <v>856251.55</v>
      </c>
      <c r="D117" s="47">
        <v>0</v>
      </c>
      <c r="E117" s="47">
        <v>856251.55</v>
      </c>
      <c r="F117" s="47">
        <v>0</v>
      </c>
      <c r="G117" s="47">
        <v>0</v>
      </c>
      <c r="H117" s="47">
        <v>0</v>
      </c>
      <c r="I117" s="47">
        <v>0</v>
      </c>
      <c r="J117" s="37">
        <v>0</v>
      </c>
      <c r="K117" s="26">
        <v>0</v>
      </c>
      <c r="L117" s="28">
        <v>0</v>
      </c>
      <c r="M117" s="36">
        <v>0</v>
      </c>
      <c r="N117" s="36">
        <v>0</v>
      </c>
      <c r="O117" s="36">
        <v>0</v>
      </c>
      <c r="P117" s="47">
        <v>0</v>
      </c>
      <c r="Q117" s="47">
        <v>0</v>
      </c>
      <c r="R117" s="47">
        <v>0</v>
      </c>
      <c r="S117" s="47">
        <v>0</v>
      </c>
      <c r="T117" s="142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5"/>
      <c r="AG117" s="5"/>
      <c r="AH117" s="5"/>
      <c r="AI117" s="5"/>
      <c r="AJ117" s="5"/>
    </row>
    <row r="118" spans="1:37" s="2" customFormat="1" hidden="1" x14ac:dyDescent="0.25">
      <c r="A118" s="33">
        <v>91</v>
      </c>
      <c r="B118" s="65" t="s">
        <v>75</v>
      </c>
      <c r="C118" s="35">
        <f t="shared" si="15"/>
        <v>1199974.6000000001</v>
      </c>
      <c r="D118" s="47">
        <v>0</v>
      </c>
      <c r="E118" s="47">
        <v>1199974.6000000001</v>
      </c>
      <c r="F118" s="47">
        <v>0</v>
      </c>
      <c r="G118" s="47">
        <v>0</v>
      </c>
      <c r="H118" s="47">
        <v>0</v>
      </c>
      <c r="I118" s="47">
        <v>0</v>
      </c>
      <c r="J118" s="37">
        <v>0</v>
      </c>
      <c r="K118" s="26">
        <v>0</v>
      </c>
      <c r="L118" s="28">
        <v>0</v>
      </c>
      <c r="M118" s="36">
        <v>0</v>
      </c>
      <c r="N118" s="36">
        <v>0</v>
      </c>
      <c r="O118" s="36">
        <v>0</v>
      </c>
      <c r="P118" s="47">
        <v>0</v>
      </c>
      <c r="Q118" s="47">
        <v>0</v>
      </c>
      <c r="R118" s="47">
        <v>0</v>
      </c>
      <c r="S118" s="47">
        <v>0</v>
      </c>
      <c r="T118" s="142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5"/>
      <c r="AG118" s="5"/>
      <c r="AH118" s="5"/>
      <c r="AI118" s="5"/>
      <c r="AJ118" s="5"/>
    </row>
    <row r="119" spans="1:37" s="2" customFormat="1" hidden="1" x14ac:dyDescent="0.25">
      <c r="A119" s="33">
        <v>92</v>
      </c>
      <c r="B119" s="65" t="s">
        <v>76</v>
      </c>
      <c r="C119" s="35">
        <f t="shared" si="15"/>
        <v>1278765.1399999999</v>
      </c>
      <c r="D119" s="47">
        <v>0</v>
      </c>
      <c r="E119" s="47">
        <v>1278765.1399999999</v>
      </c>
      <c r="F119" s="47">
        <v>0</v>
      </c>
      <c r="G119" s="47">
        <v>0</v>
      </c>
      <c r="H119" s="47">
        <v>0</v>
      </c>
      <c r="I119" s="47">
        <v>0</v>
      </c>
      <c r="J119" s="37">
        <v>0</v>
      </c>
      <c r="K119" s="26">
        <v>0</v>
      </c>
      <c r="L119" s="28">
        <v>0</v>
      </c>
      <c r="M119" s="36">
        <v>0</v>
      </c>
      <c r="N119" s="36">
        <v>0</v>
      </c>
      <c r="O119" s="36">
        <v>0</v>
      </c>
      <c r="P119" s="47">
        <v>0</v>
      </c>
      <c r="Q119" s="47">
        <v>0</v>
      </c>
      <c r="R119" s="47">
        <v>0</v>
      </c>
      <c r="S119" s="47">
        <v>0</v>
      </c>
      <c r="T119" s="142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5"/>
      <c r="AG119" s="5"/>
      <c r="AH119" s="5"/>
      <c r="AI119" s="5"/>
      <c r="AJ119" s="5"/>
    </row>
    <row r="120" spans="1:37" s="2" customFormat="1" hidden="1" x14ac:dyDescent="0.25">
      <c r="A120" s="33">
        <v>93</v>
      </c>
      <c r="B120" s="65" t="s">
        <v>77</v>
      </c>
      <c r="C120" s="35">
        <f t="shared" si="15"/>
        <v>1426542.77</v>
      </c>
      <c r="D120" s="47">
        <v>0</v>
      </c>
      <c r="E120" s="47">
        <v>1426542.77</v>
      </c>
      <c r="F120" s="47">
        <v>0</v>
      </c>
      <c r="G120" s="47">
        <v>0</v>
      </c>
      <c r="H120" s="47">
        <v>0</v>
      </c>
      <c r="I120" s="47">
        <v>0</v>
      </c>
      <c r="J120" s="37">
        <v>0</v>
      </c>
      <c r="K120" s="26">
        <v>0</v>
      </c>
      <c r="L120" s="28">
        <v>0</v>
      </c>
      <c r="M120" s="36">
        <v>0</v>
      </c>
      <c r="N120" s="36">
        <v>0</v>
      </c>
      <c r="O120" s="36">
        <v>0</v>
      </c>
      <c r="P120" s="47">
        <v>0</v>
      </c>
      <c r="Q120" s="47">
        <v>0</v>
      </c>
      <c r="R120" s="47">
        <v>0</v>
      </c>
      <c r="S120" s="47">
        <v>0</v>
      </c>
      <c r="T120" s="142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5"/>
      <c r="AG120" s="5"/>
      <c r="AH120" s="5"/>
      <c r="AI120" s="5"/>
      <c r="AJ120" s="5"/>
    </row>
    <row r="121" spans="1:37" s="2" customFormat="1" hidden="1" x14ac:dyDescent="0.25">
      <c r="A121" s="33">
        <v>94</v>
      </c>
      <c r="B121" s="65" t="s">
        <v>78</v>
      </c>
      <c r="C121" s="35">
        <f t="shared" si="15"/>
        <v>1243678.1000000001</v>
      </c>
      <c r="D121" s="47">
        <v>0</v>
      </c>
      <c r="E121" s="47">
        <v>1243678.1000000001</v>
      </c>
      <c r="F121" s="47">
        <v>0</v>
      </c>
      <c r="G121" s="47">
        <v>0</v>
      </c>
      <c r="H121" s="47">
        <v>0</v>
      </c>
      <c r="I121" s="47">
        <v>0</v>
      </c>
      <c r="J121" s="37">
        <v>0</v>
      </c>
      <c r="K121" s="26">
        <v>0</v>
      </c>
      <c r="L121" s="28">
        <v>0</v>
      </c>
      <c r="M121" s="36">
        <v>0</v>
      </c>
      <c r="N121" s="36">
        <v>0</v>
      </c>
      <c r="O121" s="36">
        <v>0</v>
      </c>
      <c r="P121" s="47">
        <v>0</v>
      </c>
      <c r="Q121" s="47">
        <v>0</v>
      </c>
      <c r="R121" s="47">
        <v>0</v>
      </c>
      <c r="S121" s="47">
        <v>0</v>
      </c>
      <c r="T121" s="142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5"/>
      <c r="AG121" s="5"/>
      <c r="AH121" s="5"/>
      <c r="AI121" s="5"/>
      <c r="AJ121" s="5"/>
    </row>
    <row r="122" spans="1:37" s="2" customFormat="1" hidden="1" x14ac:dyDescent="0.25">
      <c r="A122" s="33">
        <v>95</v>
      </c>
      <c r="B122" s="65" t="s">
        <v>79</v>
      </c>
      <c r="C122" s="35">
        <f t="shared" si="15"/>
        <v>819997.57</v>
      </c>
      <c r="D122" s="47">
        <v>0</v>
      </c>
      <c r="E122" s="47">
        <v>819997.57</v>
      </c>
      <c r="F122" s="47">
        <v>0</v>
      </c>
      <c r="G122" s="47">
        <v>0</v>
      </c>
      <c r="H122" s="47">
        <v>0</v>
      </c>
      <c r="I122" s="47">
        <v>0</v>
      </c>
      <c r="J122" s="37">
        <v>0</v>
      </c>
      <c r="K122" s="26">
        <v>0</v>
      </c>
      <c r="L122" s="28">
        <v>0</v>
      </c>
      <c r="M122" s="36">
        <v>0</v>
      </c>
      <c r="N122" s="36">
        <v>0</v>
      </c>
      <c r="O122" s="36">
        <v>0</v>
      </c>
      <c r="P122" s="47">
        <v>0</v>
      </c>
      <c r="Q122" s="47">
        <v>0</v>
      </c>
      <c r="R122" s="47">
        <v>0</v>
      </c>
      <c r="S122" s="47">
        <v>0</v>
      </c>
      <c r="T122" s="142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5"/>
      <c r="AG122" s="5"/>
      <c r="AH122" s="5"/>
      <c r="AI122" s="5"/>
      <c r="AJ122" s="5"/>
    </row>
    <row r="123" spans="1:37" s="2" customFormat="1" hidden="1" x14ac:dyDescent="0.25">
      <c r="A123" s="33">
        <v>96</v>
      </c>
      <c r="B123" s="65" t="s">
        <v>47</v>
      </c>
      <c r="C123" s="35">
        <f t="shared" si="15"/>
        <v>921888.37</v>
      </c>
      <c r="D123" s="47">
        <v>0</v>
      </c>
      <c r="E123" s="47">
        <v>921888.37</v>
      </c>
      <c r="F123" s="47">
        <v>0</v>
      </c>
      <c r="G123" s="47">
        <v>0</v>
      </c>
      <c r="H123" s="47">
        <v>0</v>
      </c>
      <c r="I123" s="47">
        <v>0</v>
      </c>
      <c r="J123" s="37">
        <v>0</v>
      </c>
      <c r="K123" s="26">
        <v>0</v>
      </c>
      <c r="L123" s="28">
        <v>0</v>
      </c>
      <c r="M123" s="36">
        <v>0</v>
      </c>
      <c r="N123" s="36">
        <v>0</v>
      </c>
      <c r="O123" s="36">
        <v>0</v>
      </c>
      <c r="P123" s="47">
        <v>0</v>
      </c>
      <c r="Q123" s="47">
        <v>0</v>
      </c>
      <c r="R123" s="47">
        <v>0</v>
      </c>
      <c r="S123" s="47">
        <v>0</v>
      </c>
      <c r="T123" s="142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5"/>
      <c r="AG123" s="5"/>
      <c r="AH123" s="5"/>
      <c r="AI123" s="5"/>
      <c r="AJ123" s="5"/>
    </row>
    <row r="124" spans="1:37" s="2" customFormat="1" hidden="1" x14ac:dyDescent="0.25">
      <c r="A124" s="33">
        <v>97</v>
      </c>
      <c r="B124" s="65" t="s">
        <v>80</v>
      </c>
      <c r="C124" s="35">
        <f t="shared" si="15"/>
        <v>12547088.279999999</v>
      </c>
      <c r="D124" s="47">
        <v>0</v>
      </c>
      <c r="E124" s="47">
        <v>941633.83</v>
      </c>
      <c r="F124" s="47">
        <v>0</v>
      </c>
      <c r="G124" s="47">
        <v>0</v>
      </c>
      <c r="H124" s="47">
        <v>0</v>
      </c>
      <c r="I124" s="47">
        <v>0</v>
      </c>
      <c r="J124" s="37">
        <v>0</v>
      </c>
      <c r="K124" s="26">
        <v>0</v>
      </c>
      <c r="L124" s="28">
        <v>923.3</v>
      </c>
      <c r="M124" s="28">
        <v>4989076.1100000003</v>
      </c>
      <c r="N124" s="36">
        <v>0</v>
      </c>
      <c r="O124" s="36">
        <v>0</v>
      </c>
      <c r="P124" s="47">
        <v>2317</v>
      </c>
      <c r="Q124" s="47">
        <v>6616378.3399999999</v>
      </c>
      <c r="R124" s="47">
        <v>0</v>
      </c>
      <c r="S124" s="47">
        <v>0</v>
      </c>
      <c r="T124" s="142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5"/>
      <c r="AG124" s="5"/>
      <c r="AH124" s="5"/>
      <c r="AI124" s="5"/>
      <c r="AJ124" s="5"/>
    </row>
    <row r="125" spans="1:37" s="2" customFormat="1" hidden="1" x14ac:dyDescent="0.25">
      <c r="A125" s="33">
        <v>98</v>
      </c>
      <c r="B125" s="65" t="s">
        <v>661</v>
      </c>
      <c r="C125" s="35">
        <f t="shared" si="15"/>
        <v>2061209.32</v>
      </c>
      <c r="D125" s="47">
        <v>2061209.32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37">
        <v>0</v>
      </c>
      <c r="K125" s="26">
        <v>0</v>
      </c>
      <c r="L125" s="28">
        <v>0</v>
      </c>
      <c r="M125" s="36">
        <v>0</v>
      </c>
      <c r="N125" s="36">
        <v>0</v>
      </c>
      <c r="O125" s="36">
        <v>0</v>
      </c>
      <c r="P125" s="47">
        <v>0</v>
      </c>
      <c r="Q125" s="47">
        <v>0</v>
      </c>
      <c r="R125" s="47">
        <v>0</v>
      </c>
      <c r="S125" s="47">
        <v>0</v>
      </c>
      <c r="T125" s="142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5"/>
      <c r="AG125" s="5"/>
      <c r="AH125" s="5"/>
      <c r="AI125" s="5"/>
      <c r="AJ125" s="5"/>
    </row>
    <row r="126" spans="1:37" s="2" customFormat="1" hidden="1" x14ac:dyDescent="0.25">
      <c r="A126" s="33">
        <v>99</v>
      </c>
      <c r="B126" s="65" t="s">
        <v>82</v>
      </c>
      <c r="C126" s="35">
        <f t="shared" si="15"/>
        <v>7174871.04</v>
      </c>
      <c r="D126" s="47">
        <v>1471521.2</v>
      </c>
      <c r="E126" s="47">
        <v>900343.14</v>
      </c>
      <c r="F126" s="47">
        <v>0</v>
      </c>
      <c r="G126" s="47">
        <v>0</v>
      </c>
      <c r="H126" s="47">
        <v>0</v>
      </c>
      <c r="I126" s="47">
        <v>0</v>
      </c>
      <c r="J126" s="37">
        <v>0</v>
      </c>
      <c r="K126" s="26">
        <v>0</v>
      </c>
      <c r="L126" s="28">
        <v>923</v>
      </c>
      <c r="M126" s="28">
        <v>4803006.7</v>
      </c>
      <c r="N126" s="36">
        <v>0</v>
      </c>
      <c r="O126" s="36">
        <v>0</v>
      </c>
      <c r="P126" s="47">
        <v>0</v>
      </c>
      <c r="Q126" s="47">
        <v>0</v>
      </c>
      <c r="R126" s="47">
        <v>0</v>
      </c>
      <c r="S126" s="47">
        <v>0</v>
      </c>
      <c r="T126" s="142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5"/>
      <c r="AG126" s="5"/>
      <c r="AH126" s="5"/>
      <c r="AI126" s="5"/>
      <c r="AJ126" s="5"/>
    </row>
    <row r="127" spans="1:37" s="2" customFormat="1" hidden="1" x14ac:dyDescent="0.25">
      <c r="A127" s="33">
        <v>100</v>
      </c>
      <c r="B127" s="65" t="s">
        <v>662</v>
      </c>
      <c r="C127" s="35">
        <f t="shared" si="15"/>
        <v>1107927.67</v>
      </c>
      <c r="D127" s="47">
        <v>0</v>
      </c>
      <c r="E127" s="47">
        <v>1107927.67</v>
      </c>
      <c r="F127" s="47">
        <v>0</v>
      </c>
      <c r="G127" s="47">
        <v>0</v>
      </c>
      <c r="H127" s="47">
        <v>0</v>
      </c>
      <c r="I127" s="47">
        <v>0</v>
      </c>
      <c r="J127" s="37">
        <v>0</v>
      </c>
      <c r="K127" s="26">
        <v>0</v>
      </c>
      <c r="L127" s="28">
        <v>0</v>
      </c>
      <c r="M127" s="28">
        <v>0</v>
      </c>
      <c r="N127" s="36">
        <v>0</v>
      </c>
      <c r="O127" s="36">
        <v>0</v>
      </c>
      <c r="P127" s="47">
        <v>0</v>
      </c>
      <c r="Q127" s="47">
        <v>0</v>
      </c>
      <c r="R127" s="47">
        <v>0</v>
      </c>
      <c r="S127" s="47">
        <v>0</v>
      </c>
      <c r="T127" s="142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5"/>
      <c r="AG127" s="5"/>
      <c r="AH127" s="5"/>
      <c r="AI127" s="5"/>
      <c r="AJ127" s="5"/>
    </row>
    <row r="128" spans="1:37" s="2" customFormat="1" hidden="1" x14ac:dyDescent="0.25">
      <c r="A128" s="33">
        <v>101</v>
      </c>
      <c r="B128" s="65" t="s">
        <v>663</v>
      </c>
      <c r="C128" s="35">
        <f t="shared" si="15"/>
        <v>1031171.42</v>
      </c>
      <c r="D128" s="47">
        <v>0</v>
      </c>
      <c r="E128" s="47">
        <v>1031171.42</v>
      </c>
      <c r="F128" s="47">
        <v>0</v>
      </c>
      <c r="G128" s="47">
        <v>0</v>
      </c>
      <c r="H128" s="47">
        <v>0</v>
      </c>
      <c r="I128" s="47">
        <v>0</v>
      </c>
      <c r="J128" s="37">
        <v>0</v>
      </c>
      <c r="K128" s="26">
        <v>0</v>
      </c>
      <c r="L128" s="28">
        <v>0</v>
      </c>
      <c r="M128" s="28">
        <v>0</v>
      </c>
      <c r="N128" s="36">
        <v>0</v>
      </c>
      <c r="O128" s="36">
        <v>0</v>
      </c>
      <c r="P128" s="47">
        <v>0</v>
      </c>
      <c r="Q128" s="47">
        <v>0</v>
      </c>
      <c r="R128" s="47">
        <v>0</v>
      </c>
      <c r="S128" s="47">
        <v>0</v>
      </c>
      <c r="T128" s="25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s="2" customFormat="1" hidden="1" x14ac:dyDescent="0.25">
      <c r="A129" s="33">
        <v>102</v>
      </c>
      <c r="B129" s="65" t="s">
        <v>664</v>
      </c>
      <c r="C129" s="35">
        <f t="shared" si="15"/>
        <v>12822656.27</v>
      </c>
      <c r="D129" s="47">
        <v>2301424.42</v>
      </c>
      <c r="E129" s="47">
        <v>1039834.62</v>
      </c>
      <c r="F129" s="47">
        <v>0</v>
      </c>
      <c r="G129" s="47">
        <v>0</v>
      </c>
      <c r="H129" s="47">
        <v>0</v>
      </c>
      <c r="I129" s="47">
        <v>0</v>
      </c>
      <c r="J129" s="37">
        <v>0</v>
      </c>
      <c r="K129" s="26">
        <v>0</v>
      </c>
      <c r="L129" s="36">
        <v>0</v>
      </c>
      <c r="M129" s="36">
        <v>0</v>
      </c>
      <c r="N129" s="36">
        <v>0</v>
      </c>
      <c r="O129" s="36">
        <v>0</v>
      </c>
      <c r="P129" s="47">
        <v>2111</v>
      </c>
      <c r="Q129" s="47">
        <v>9481397.2300000004</v>
      </c>
      <c r="R129" s="47">
        <v>0</v>
      </c>
      <c r="S129" s="47">
        <v>0</v>
      </c>
      <c r="T129" s="25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 spans="1:37" s="73" customFormat="1" hidden="1" x14ac:dyDescent="0.25">
      <c r="A130" s="33">
        <v>103</v>
      </c>
      <c r="B130" s="65" t="s">
        <v>330</v>
      </c>
      <c r="C130" s="47">
        <f t="shared" si="15"/>
        <v>1041587.57</v>
      </c>
      <c r="D130" s="47">
        <v>0</v>
      </c>
      <c r="E130" s="47">
        <v>1041587.57</v>
      </c>
      <c r="F130" s="47">
        <v>0</v>
      </c>
      <c r="G130" s="47">
        <v>0</v>
      </c>
      <c r="H130" s="47">
        <v>0</v>
      </c>
      <c r="I130" s="47">
        <v>0</v>
      </c>
      <c r="J130" s="37">
        <v>0</v>
      </c>
      <c r="K130" s="7">
        <v>0</v>
      </c>
      <c r="L130" s="28">
        <v>0</v>
      </c>
      <c r="M130" s="28">
        <v>0</v>
      </c>
      <c r="N130" s="36">
        <v>0</v>
      </c>
      <c r="O130" s="36">
        <v>0</v>
      </c>
      <c r="P130" s="47">
        <v>0</v>
      </c>
      <c r="Q130" s="47">
        <v>0</v>
      </c>
      <c r="R130" s="47">
        <v>0</v>
      </c>
      <c r="S130" s="47">
        <v>0</v>
      </c>
      <c r="T130" s="25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1:37" s="73" customFormat="1" hidden="1" x14ac:dyDescent="0.25">
      <c r="A131" s="33">
        <v>104</v>
      </c>
      <c r="B131" s="65" t="s">
        <v>665</v>
      </c>
      <c r="C131" s="47">
        <f t="shared" si="15"/>
        <v>1072073.76</v>
      </c>
      <c r="D131" s="47">
        <v>0</v>
      </c>
      <c r="E131" s="47">
        <v>1072073.76</v>
      </c>
      <c r="F131" s="47">
        <v>0</v>
      </c>
      <c r="G131" s="47">
        <v>0</v>
      </c>
      <c r="H131" s="47">
        <v>0</v>
      </c>
      <c r="I131" s="47">
        <v>0</v>
      </c>
      <c r="J131" s="37">
        <v>0</v>
      </c>
      <c r="K131" s="7">
        <v>0</v>
      </c>
      <c r="L131" s="28">
        <v>0</v>
      </c>
      <c r="M131" s="28">
        <v>0</v>
      </c>
      <c r="N131" s="36">
        <v>0</v>
      </c>
      <c r="O131" s="36">
        <v>0</v>
      </c>
      <c r="P131" s="47">
        <v>0</v>
      </c>
      <c r="Q131" s="47">
        <v>0</v>
      </c>
      <c r="R131" s="47">
        <v>0</v>
      </c>
      <c r="S131" s="47">
        <v>0</v>
      </c>
      <c r="T131" s="25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1:37" s="73" customFormat="1" hidden="1" x14ac:dyDescent="0.25">
      <c r="A132" s="33">
        <v>105</v>
      </c>
      <c r="B132" s="65" t="s">
        <v>332</v>
      </c>
      <c r="C132" s="47">
        <f t="shared" si="15"/>
        <v>3773279.86</v>
      </c>
      <c r="D132" s="47">
        <v>2581280.38</v>
      </c>
      <c r="E132" s="47">
        <v>1191999.48</v>
      </c>
      <c r="F132" s="47">
        <v>0</v>
      </c>
      <c r="G132" s="47">
        <v>0</v>
      </c>
      <c r="H132" s="47">
        <v>0</v>
      </c>
      <c r="I132" s="47">
        <v>0</v>
      </c>
      <c r="J132" s="37">
        <v>0</v>
      </c>
      <c r="K132" s="7">
        <v>0</v>
      </c>
      <c r="L132" s="28">
        <v>0</v>
      </c>
      <c r="M132" s="28">
        <v>0</v>
      </c>
      <c r="N132" s="36">
        <v>0</v>
      </c>
      <c r="O132" s="36">
        <v>0</v>
      </c>
      <c r="P132" s="47">
        <v>0</v>
      </c>
      <c r="Q132" s="47">
        <v>0</v>
      </c>
      <c r="R132" s="47">
        <v>0</v>
      </c>
      <c r="S132" s="47">
        <v>0</v>
      </c>
      <c r="T132" s="25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 spans="1:37" s="73" customFormat="1" hidden="1" x14ac:dyDescent="0.25">
      <c r="A133" s="33">
        <v>106</v>
      </c>
      <c r="B133" s="65" t="s">
        <v>334</v>
      </c>
      <c r="C133" s="47">
        <f t="shared" si="15"/>
        <v>422347.86</v>
      </c>
      <c r="D133" s="47">
        <v>0</v>
      </c>
      <c r="E133" s="47">
        <v>422347.86</v>
      </c>
      <c r="F133" s="47">
        <v>0</v>
      </c>
      <c r="G133" s="47">
        <v>0</v>
      </c>
      <c r="H133" s="47">
        <v>0</v>
      </c>
      <c r="I133" s="47">
        <v>0</v>
      </c>
      <c r="J133" s="37">
        <v>0</v>
      </c>
      <c r="K133" s="7">
        <v>0</v>
      </c>
      <c r="L133" s="28">
        <v>0</v>
      </c>
      <c r="M133" s="28">
        <v>0</v>
      </c>
      <c r="N133" s="36">
        <v>0</v>
      </c>
      <c r="O133" s="36">
        <v>0</v>
      </c>
      <c r="P133" s="47">
        <v>0</v>
      </c>
      <c r="Q133" s="47">
        <v>0</v>
      </c>
      <c r="R133" s="47">
        <v>0</v>
      </c>
      <c r="S133" s="47">
        <v>0</v>
      </c>
      <c r="T133" s="25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1:37" s="73" customFormat="1" hidden="1" x14ac:dyDescent="0.25">
      <c r="A134" s="33">
        <v>107</v>
      </c>
      <c r="B134" s="65" t="s">
        <v>337</v>
      </c>
      <c r="C134" s="47">
        <f t="shared" si="15"/>
        <v>1100513.77</v>
      </c>
      <c r="D134" s="47">
        <v>0</v>
      </c>
      <c r="E134" s="47">
        <v>1100513.77</v>
      </c>
      <c r="F134" s="47">
        <v>0</v>
      </c>
      <c r="G134" s="47">
        <v>0</v>
      </c>
      <c r="H134" s="47">
        <v>0</v>
      </c>
      <c r="I134" s="47">
        <v>0</v>
      </c>
      <c r="J134" s="37">
        <v>0</v>
      </c>
      <c r="K134" s="7">
        <v>0</v>
      </c>
      <c r="L134" s="28">
        <v>0</v>
      </c>
      <c r="M134" s="28">
        <v>0</v>
      </c>
      <c r="N134" s="36">
        <v>0</v>
      </c>
      <c r="O134" s="36">
        <v>0</v>
      </c>
      <c r="P134" s="47">
        <v>0</v>
      </c>
      <c r="Q134" s="47">
        <v>0</v>
      </c>
      <c r="R134" s="47">
        <v>0</v>
      </c>
      <c r="S134" s="47">
        <v>0</v>
      </c>
      <c r="T134" s="25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1:37" s="73" customFormat="1" hidden="1" x14ac:dyDescent="0.25">
      <c r="A135" s="33">
        <v>108</v>
      </c>
      <c r="B135" s="65" t="s">
        <v>666</v>
      </c>
      <c r="C135" s="47">
        <f t="shared" si="15"/>
        <v>842216.82</v>
      </c>
      <c r="D135" s="47">
        <v>0</v>
      </c>
      <c r="E135" s="47">
        <v>842216.82</v>
      </c>
      <c r="F135" s="47">
        <v>0</v>
      </c>
      <c r="G135" s="47">
        <v>0</v>
      </c>
      <c r="H135" s="47">
        <v>0</v>
      </c>
      <c r="I135" s="47">
        <v>0</v>
      </c>
      <c r="J135" s="37">
        <v>0</v>
      </c>
      <c r="K135" s="7">
        <v>0</v>
      </c>
      <c r="L135" s="28">
        <v>0</v>
      </c>
      <c r="M135" s="28">
        <v>0</v>
      </c>
      <c r="N135" s="36">
        <v>0</v>
      </c>
      <c r="O135" s="36">
        <v>0</v>
      </c>
      <c r="P135" s="47">
        <v>0</v>
      </c>
      <c r="Q135" s="47">
        <v>0</v>
      </c>
      <c r="R135" s="47">
        <v>0</v>
      </c>
      <c r="S135" s="47">
        <v>0</v>
      </c>
      <c r="T135" s="25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1:37" s="73" customFormat="1" hidden="1" x14ac:dyDescent="0.25">
      <c r="A136" s="33">
        <v>109</v>
      </c>
      <c r="B136" s="65" t="s">
        <v>667</v>
      </c>
      <c r="C136" s="47">
        <f t="shared" si="15"/>
        <v>3553103.08</v>
      </c>
      <c r="D136" s="47">
        <v>2544011.96</v>
      </c>
      <c r="E136" s="47">
        <v>1009091.12</v>
      </c>
      <c r="F136" s="47">
        <v>0</v>
      </c>
      <c r="G136" s="47">
        <v>0</v>
      </c>
      <c r="H136" s="47">
        <v>0</v>
      </c>
      <c r="I136" s="47">
        <v>0</v>
      </c>
      <c r="J136" s="37">
        <v>0</v>
      </c>
      <c r="K136" s="7">
        <v>0</v>
      </c>
      <c r="L136" s="28">
        <v>0</v>
      </c>
      <c r="M136" s="28">
        <v>0</v>
      </c>
      <c r="N136" s="36">
        <v>0</v>
      </c>
      <c r="O136" s="36">
        <v>0</v>
      </c>
      <c r="P136" s="47">
        <v>0</v>
      </c>
      <c r="Q136" s="47">
        <v>0</v>
      </c>
      <c r="R136" s="47">
        <v>0</v>
      </c>
      <c r="S136" s="47">
        <v>0</v>
      </c>
      <c r="T136" s="25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1:37" s="73" customFormat="1" hidden="1" x14ac:dyDescent="0.25">
      <c r="A137" s="33">
        <v>110</v>
      </c>
      <c r="B137" s="65" t="s">
        <v>668</v>
      </c>
      <c r="C137" s="47">
        <f t="shared" si="15"/>
        <v>926478.2</v>
      </c>
      <c r="D137" s="47">
        <v>0</v>
      </c>
      <c r="E137" s="47">
        <v>926478.2</v>
      </c>
      <c r="F137" s="47">
        <v>0</v>
      </c>
      <c r="G137" s="47">
        <v>0</v>
      </c>
      <c r="H137" s="47">
        <v>0</v>
      </c>
      <c r="I137" s="47">
        <v>0</v>
      </c>
      <c r="J137" s="37">
        <v>0</v>
      </c>
      <c r="K137" s="7">
        <v>0</v>
      </c>
      <c r="L137" s="28">
        <v>0</v>
      </c>
      <c r="M137" s="28">
        <v>0</v>
      </c>
      <c r="N137" s="36">
        <v>0</v>
      </c>
      <c r="O137" s="36">
        <v>0</v>
      </c>
      <c r="P137" s="47">
        <v>0</v>
      </c>
      <c r="Q137" s="47">
        <v>0</v>
      </c>
      <c r="R137" s="47">
        <v>0</v>
      </c>
      <c r="S137" s="47">
        <v>0</v>
      </c>
      <c r="T137" s="25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1:37" s="73" customFormat="1" hidden="1" x14ac:dyDescent="0.25">
      <c r="A138" s="33">
        <v>111</v>
      </c>
      <c r="B138" s="65" t="s">
        <v>328</v>
      </c>
      <c r="C138" s="47">
        <f t="shared" si="15"/>
        <v>845302.63</v>
      </c>
      <c r="D138" s="47">
        <v>0</v>
      </c>
      <c r="E138" s="47">
        <v>845302.63</v>
      </c>
      <c r="F138" s="47">
        <v>0</v>
      </c>
      <c r="G138" s="47">
        <v>0</v>
      </c>
      <c r="H138" s="47">
        <v>0</v>
      </c>
      <c r="I138" s="47">
        <v>0</v>
      </c>
      <c r="J138" s="37">
        <v>0</v>
      </c>
      <c r="K138" s="7">
        <v>0</v>
      </c>
      <c r="L138" s="28">
        <v>0</v>
      </c>
      <c r="M138" s="28">
        <v>0</v>
      </c>
      <c r="N138" s="36">
        <v>0</v>
      </c>
      <c r="O138" s="36">
        <v>0</v>
      </c>
      <c r="P138" s="47">
        <v>0</v>
      </c>
      <c r="Q138" s="47">
        <v>0</v>
      </c>
      <c r="R138" s="47">
        <v>0</v>
      </c>
      <c r="S138" s="47">
        <v>0</v>
      </c>
      <c r="T138" s="25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 spans="1:37" s="73" customFormat="1" hidden="1" x14ac:dyDescent="0.25">
      <c r="A139" s="33">
        <v>112</v>
      </c>
      <c r="B139" s="65" t="s">
        <v>329</v>
      </c>
      <c r="C139" s="47">
        <f t="shared" si="15"/>
        <v>821280.59</v>
      </c>
      <c r="D139" s="47">
        <v>0</v>
      </c>
      <c r="E139" s="47">
        <v>821280.59</v>
      </c>
      <c r="F139" s="47">
        <v>0</v>
      </c>
      <c r="G139" s="47">
        <v>0</v>
      </c>
      <c r="H139" s="47">
        <v>0</v>
      </c>
      <c r="I139" s="47">
        <v>0</v>
      </c>
      <c r="J139" s="37">
        <v>0</v>
      </c>
      <c r="K139" s="7">
        <v>0</v>
      </c>
      <c r="L139" s="28">
        <v>0</v>
      </c>
      <c r="M139" s="28">
        <v>0</v>
      </c>
      <c r="N139" s="36">
        <v>0</v>
      </c>
      <c r="O139" s="36">
        <v>0</v>
      </c>
      <c r="P139" s="47">
        <v>0</v>
      </c>
      <c r="Q139" s="47">
        <v>0</v>
      </c>
      <c r="R139" s="47">
        <v>0</v>
      </c>
      <c r="S139" s="47">
        <v>0</v>
      </c>
      <c r="T139" s="25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s="1" customFormat="1" ht="30" hidden="1" customHeight="1" x14ac:dyDescent="0.25">
      <c r="A140" s="161" t="s">
        <v>84</v>
      </c>
      <c r="B140" s="161"/>
      <c r="C140" s="15">
        <f>ROUND(SUM(D140+E140+F140+G140+H140+I140+K140+M140+O140+Q140+S140),2)</f>
        <v>71286997.680000007</v>
      </c>
      <c r="D140" s="71">
        <f>ROUND(SUM(D115:D139),2)</f>
        <v>10959447.279999999</v>
      </c>
      <c r="E140" s="71">
        <f t="shared" ref="E140:S140" si="16">ROUND(SUM(E115:E139),2)</f>
        <v>22718570.73</v>
      </c>
      <c r="F140" s="71">
        <f t="shared" si="16"/>
        <v>0</v>
      </c>
      <c r="G140" s="71">
        <f t="shared" si="16"/>
        <v>0</v>
      </c>
      <c r="H140" s="71">
        <f t="shared" si="16"/>
        <v>0</v>
      </c>
      <c r="I140" s="71">
        <f t="shared" si="16"/>
        <v>0</v>
      </c>
      <c r="J140" s="30">
        <f t="shared" si="16"/>
        <v>0</v>
      </c>
      <c r="K140" s="8">
        <f t="shared" si="16"/>
        <v>0</v>
      </c>
      <c r="L140" s="72">
        <f t="shared" si="16"/>
        <v>2769.6</v>
      </c>
      <c r="M140" s="21">
        <f t="shared" si="16"/>
        <v>14825929.109999999</v>
      </c>
      <c r="N140" s="36">
        <f t="shared" si="16"/>
        <v>0</v>
      </c>
      <c r="O140" s="36">
        <f t="shared" si="16"/>
        <v>0</v>
      </c>
      <c r="P140" s="47">
        <f t="shared" si="16"/>
        <v>6319</v>
      </c>
      <c r="Q140" s="47">
        <f t="shared" si="16"/>
        <v>22783050.559999999</v>
      </c>
      <c r="R140" s="47">
        <f t="shared" si="16"/>
        <v>0</v>
      </c>
      <c r="S140" s="47">
        <f t="shared" si="16"/>
        <v>0</v>
      </c>
      <c r="T140" s="25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s="2" customFormat="1" ht="15.75" hidden="1" x14ac:dyDescent="0.25">
      <c r="A141" s="184" t="s">
        <v>91</v>
      </c>
      <c r="B141" s="184"/>
      <c r="C141" s="184"/>
      <c r="D141" s="47"/>
      <c r="E141" s="47"/>
      <c r="F141" s="47"/>
      <c r="G141" s="47"/>
      <c r="H141" s="47"/>
      <c r="I141" s="47"/>
      <c r="J141" s="37"/>
      <c r="K141" s="26"/>
      <c r="L141" s="70"/>
      <c r="M141" s="47"/>
      <c r="N141" s="36"/>
      <c r="O141" s="36"/>
      <c r="P141" s="47"/>
      <c r="Q141" s="47"/>
      <c r="R141" s="47"/>
      <c r="S141" s="47"/>
      <c r="T141" s="25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1:37" s="45" customFormat="1" ht="12" hidden="1" x14ac:dyDescent="0.2">
      <c r="A142" s="33">
        <v>113</v>
      </c>
      <c r="B142" s="65" t="s">
        <v>85</v>
      </c>
      <c r="C142" s="35">
        <f>D142+E142+F142+G142+H142+I142+K142+M142+O142+Q142+S142</f>
        <v>1451510.87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37">
        <v>0</v>
      </c>
      <c r="K142" s="26">
        <v>0</v>
      </c>
      <c r="L142" s="28">
        <v>604.1</v>
      </c>
      <c r="M142" s="36">
        <v>1451510.87</v>
      </c>
      <c r="N142" s="36">
        <v>0</v>
      </c>
      <c r="O142" s="36">
        <v>0</v>
      </c>
      <c r="P142" s="47">
        <v>0</v>
      </c>
      <c r="Q142" s="47">
        <v>0</v>
      </c>
      <c r="R142" s="47">
        <v>0</v>
      </c>
      <c r="S142" s="47">
        <v>0</v>
      </c>
      <c r="T142" s="25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s="45" customFormat="1" ht="12" hidden="1" x14ac:dyDescent="0.2">
      <c r="A143" s="33">
        <v>114</v>
      </c>
      <c r="B143" s="65" t="s">
        <v>86</v>
      </c>
      <c r="C143" s="35">
        <f>D143+E143+F143+G143+H143+I143+K143+M143+O143+Q143+S143</f>
        <v>1558131.6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37">
        <v>0</v>
      </c>
      <c r="K143" s="26">
        <v>0</v>
      </c>
      <c r="L143" s="28">
        <v>950</v>
      </c>
      <c r="M143" s="36">
        <v>1558131.6</v>
      </c>
      <c r="N143" s="36">
        <v>0</v>
      </c>
      <c r="O143" s="36">
        <v>0</v>
      </c>
      <c r="P143" s="47">
        <v>0</v>
      </c>
      <c r="Q143" s="47">
        <v>0</v>
      </c>
      <c r="R143" s="47">
        <v>0</v>
      </c>
      <c r="S143" s="47">
        <v>0</v>
      </c>
      <c r="T143" s="25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1:37" s="45" customFormat="1" ht="12" hidden="1" x14ac:dyDescent="0.2">
      <c r="A144" s="33">
        <v>115</v>
      </c>
      <c r="B144" s="65" t="s">
        <v>88</v>
      </c>
      <c r="C144" s="35">
        <f>D144+E144+F144+G144+H144+I144+K144+M144+O144+Q144+S144</f>
        <v>327097.18</v>
      </c>
      <c r="D144" s="47">
        <v>0</v>
      </c>
      <c r="E144" s="47">
        <v>0</v>
      </c>
      <c r="F144" s="47">
        <v>0</v>
      </c>
      <c r="G144" s="47">
        <v>0</v>
      </c>
      <c r="H144" s="47">
        <v>327097.18</v>
      </c>
      <c r="I144" s="47">
        <v>0</v>
      </c>
      <c r="J144" s="37">
        <v>0</v>
      </c>
      <c r="K144" s="26">
        <v>0</v>
      </c>
      <c r="L144" s="28">
        <v>0</v>
      </c>
      <c r="M144" s="28">
        <v>0</v>
      </c>
      <c r="N144" s="36">
        <v>0</v>
      </c>
      <c r="O144" s="36">
        <v>0</v>
      </c>
      <c r="P144" s="47">
        <v>0</v>
      </c>
      <c r="Q144" s="47">
        <v>0</v>
      </c>
      <c r="R144" s="47">
        <v>0</v>
      </c>
      <c r="S144" s="47">
        <v>0</v>
      </c>
      <c r="T144" s="25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 spans="1:37" s="45" customFormat="1" ht="12" hidden="1" x14ac:dyDescent="0.2">
      <c r="A145" s="33">
        <v>116</v>
      </c>
      <c r="B145" s="65" t="s">
        <v>89</v>
      </c>
      <c r="C145" s="35">
        <f>D145+E145+F145+G145+H145+I145+K145+M145+O145+Q145+S145</f>
        <v>325979.71999999997</v>
      </c>
      <c r="D145" s="47">
        <v>0</v>
      </c>
      <c r="E145" s="47">
        <v>0</v>
      </c>
      <c r="F145" s="47">
        <v>0</v>
      </c>
      <c r="G145" s="47">
        <v>0</v>
      </c>
      <c r="H145" s="47">
        <v>325979.71999999997</v>
      </c>
      <c r="I145" s="47">
        <v>0</v>
      </c>
      <c r="J145" s="37">
        <v>0</v>
      </c>
      <c r="K145" s="26">
        <v>0</v>
      </c>
      <c r="L145" s="28">
        <v>0</v>
      </c>
      <c r="M145" s="28">
        <v>0</v>
      </c>
      <c r="N145" s="36">
        <v>0</v>
      </c>
      <c r="O145" s="36">
        <v>0</v>
      </c>
      <c r="P145" s="47">
        <v>0</v>
      </c>
      <c r="Q145" s="47">
        <v>0</v>
      </c>
      <c r="R145" s="47">
        <v>0</v>
      </c>
      <c r="S145" s="47">
        <v>0</v>
      </c>
      <c r="T145" s="25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:37" s="2" customFormat="1" ht="28.5" hidden="1" customHeight="1" x14ac:dyDescent="0.25">
      <c r="A146" s="197" t="s">
        <v>92</v>
      </c>
      <c r="B146" s="197"/>
      <c r="C146" s="15">
        <f>ROUND(SUM(D146+E146+F146+G146+H146+I146+K146+M146+O146+Q146+S146),2)</f>
        <v>3662719.37</v>
      </c>
      <c r="D146" s="71">
        <f>ROUND(SUM(D142:D145),2)</f>
        <v>0</v>
      </c>
      <c r="E146" s="71">
        <f t="shared" ref="E146:S146" si="17">ROUND(SUM(E142:E145),2)</f>
        <v>0</v>
      </c>
      <c r="F146" s="71">
        <f t="shared" si="17"/>
        <v>0</v>
      </c>
      <c r="G146" s="71">
        <f t="shared" si="17"/>
        <v>0</v>
      </c>
      <c r="H146" s="71">
        <f t="shared" si="17"/>
        <v>653076.9</v>
      </c>
      <c r="I146" s="71">
        <f t="shared" si="17"/>
        <v>0</v>
      </c>
      <c r="J146" s="30">
        <f t="shared" si="17"/>
        <v>0</v>
      </c>
      <c r="K146" s="8">
        <f t="shared" si="17"/>
        <v>0</v>
      </c>
      <c r="L146" s="72">
        <f t="shared" si="17"/>
        <v>1554.1</v>
      </c>
      <c r="M146" s="28">
        <f t="shared" si="17"/>
        <v>3009642.47</v>
      </c>
      <c r="N146" s="36">
        <f t="shared" si="17"/>
        <v>0</v>
      </c>
      <c r="O146" s="36">
        <f t="shared" si="17"/>
        <v>0</v>
      </c>
      <c r="P146" s="47">
        <f t="shared" si="17"/>
        <v>0</v>
      </c>
      <c r="Q146" s="47">
        <f t="shared" si="17"/>
        <v>0</v>
      </c>
      <c r="R146" s="47">
        <f t="shared" si="17"/>
        <v>0</v>
      </c>
      <c r="S146" s="47">
        <f t="shared" si="17"/>
        <v>0</v>
      </c>
      <c r="T146" s="25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:37" s="2" customFormat="1" ht="15.75" hidden="1" x14ac:dyDescent="0.25">
      <c r="A147" s="187" t="s">
        <v>94</v>
      </c>
      <c r="B147" s="187"/>
      <c r="C147" s="187"/>
      <c r="D147" s="47"/>
      <c r="E147" s="47"/>
      <c r="F147" s="47"/>
      <c r="G147" s="47"/>
      <c r="H147" s="47"/>
      <c r="I147" s="47"/>
      <c r="J147" s="37"/>
      <c r="K147" s="12"/>
      <c r="L147" s="70"/>
      <c r="M147" s="28"/>
      <c r="N147" s="36"/>
      <c r="O147" s="36"/>
      <c r="P147" s="47"/>
      <c r="Q147" s="47"/>
      <c r="R147" s="47"/>
      <c r="S147" s="47"/>
      <c r="T147" s="25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1:37" s="45" customFormat="1" ht="12" hidden="1" x14ac:dyDescent="0.2">
      <c r="A148" s="33">
        <v>117</v>
      </c>
      <c r="B148" s="56" t="s">
        <v>755</v>
      </c>
      <c r="C148" s="35">
        <f t="shared" ref="C148:C155" si="18">D148+E148+F148+G148+H148+I148+K148+M148+O148+Q148+S148</f>
        <v>10102691.439999999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0</v>
      </c>
      <c r="J148" s="37">
        <v>6</v>
      </c>
      <c r="K148" s="26">
        <v>10102691.439999999</v>
      </c>
      <c r="L148" s="28">
        <v>0</v>
      </c>
      <c r="M148" s="28">
        <v>0</v>
      </c>
      <c r="N148" s="36">
        <v>0</v>
      </c>
      <c r="O148" s="36">
        <v>0</v>
      </c>
      <c r="P148" s="47">
        <v>0</v>
      </c>
      <c r="Q148" s="47">
        <v>0</v>
      </c>
      <c r="R148" s="47">
        <v>0</v>
      </c>
      <c r="S148" s="47">
        <v>0</v>
      </c>
      <c r="T148" s="25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:37" s="45" customFormat="1" ht="12" hidden="1" x14ac:dyDescent="0.2">
      <c r="A149" s="33">
        <v>118</v>
      </c>
      <c r="B149" s="56" t="s">
        <v>738</v>
      </c>
      <c r="C149" s="35">
        <f t="shared" si="18"/>
        <v>2835279.58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37">
        <v>2</v>
      </c>
      <c r="K149" s="26">
        <v>2835279.58</v>
      </c>
      <c r="L149" s="28">
        <v>0</v>
      </c>
      <c r="M149" s="28">
        <v>0</v>
      </c>
      <c r="N149" s="36">
        <v>0</v>
      </c>
      <c r="O149" s="36">
        <v>0</v>
      </c>
      <c r="P149" s="47">
        <v>0</v>
      </c>
      <c r="Q149" s="47">
        <v>0</v>
      </c>
      <c r="R149" s="47">
        <v>0</v>
      </c>
      <c r="S149" s="47">
        <v>0</v>
      </c>
      <c r="T149" s="25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:37" s="45" customFormat="1" ht="12" hidden="1" x14ac:dyDescent="0.2">
      <c r="A150" s="33">
        <v>119</v>
      </c>
      <c r="B150" s="56" t="s">
        <v>756</v>
      </c>
      <c r="C150" s="35">
        <f t="shared" si="18"/>
        <v>2805405.52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37">
        <v>2</v>
      </c>
      <c r="K150" s="26">
        <v>2805405.52</v>
      </c>
      <c r="L150" s="28">
        <v>0</v>
      </c>
      <c r="M150" s="28">
        <v>0</v>
      </c>
      <c r="N150" s="36">
        <v>0</v>
      </c>
      <c r="O150" s="36">
        <v>0</v>
      </c>
      <c r="P150" s="47">
        <v>0</v>
      </c>
      <c r="Q150" s="47">
        <v>0</v>
      </c>
      <c r="R150" s="47">
        <v>0</v>
      </c>
      <c r="S150" s="47">
        <v>0</v>
      </c>
      <c r="T150" s="25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1:37" s="45" customFormat="1" ht="12" hidden="1" x14ac:dyDescent="0.2">
      <c r="A151" s="33">
        <v>120</v>
      </c>
      <c r="B151" s="56" t="s">
        <v>757</v>
      </c>
      <c r="C151" s="35">
        <f t="shared" si="18"/>
        <v>3699916.32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I151" s="47">
        <v>0</v>
      </c>
      <c r="J151" s="37">
        <v>2</v>
      </c>
      <c r="K151" s="26">
        <v>3699916.32</v>
      </c>
      <c r="L151" s="28">
        <v>0</v>
      </c>
      <c r="M151" s="28">
        <v>0</v>
      </c>
      <c r="N151" s="36">
        <v>0</v>
      </c>
      <c r="O151" s="36">
        <v>0</v>
      </c>
      <c r="P151" s="47">
        <v>0</v>
      </c>
      <c r="Q151" s="47">
        <v>0</v>
      </c>
      <c r="R151" s="47">
        <v>0</v>
      </c>
      <c r="S151" s="47">
        <v>0</v>
      </c>
      <c r="T151" s="25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1:37" s="45" customFormat="1" ht="12" hidden="1" x14ac:dyDescent="0.2">
      <c r="A152" s="33">
        <v>121</v>
      </c>
      <c r="B152" s="56" t="s">
        <v>348</v>
      </c>
      <c r="C152" s="35">
        <f t="shared" si="18"/>
        <v>6007268.8799999999</v>
      </c>
      <c r="D152" s="47">
        <v>0</v>
      </c>
      <c r="E152" s="47">
        <v>1548110.3</v>
      </c>
      <c r="F152" s="47">
        <v>0</v>
      </c>
      <c r="G152" s="47">
        <v>0</v>
      </c>
      <c r="H152" s="47">
        <v>0</v>
      </c>
      <c r="I152" s="47">
        <v>0</v>
      </c>
      <c r="J152" s="37">
        <v>0</v>
      </c>
      <c r="K152" s="26">
        <v>0</v>
      </c>
      <c r="L152" s="28">
        <v>0</v>
      </c>
      <c r="M152" s="28">
        <v>0</v>
      </c>
      <c r="N152" s="36">
        <v>0</v>
      </c>
      <c r="O152" s="36">
        <v>0</v>
      </c>
      <c r="P152" s="47">
        <v>1454</v>
      </c>
      <c r="Q152" s="47">
        <v>4459158.58</v>
      </c>
      <c r="R152" s="47">
        <v>0</v>
      </c>
      <c r="S152" s="47">
        <v>0</v>
      </c>
      <c r="T152" s="25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1:37" s="45" customFormat="1" ht="12" hidden="1" x14ac:dyDescent="0.2">
      <c r="A153" s="33">
        <v>122</v>
      </c>
      <c r="B153" s="56" t="s">
        <v>739</v>
      </c>
      <c r="C153" s="35">
        <f t="shared" si="18"/>
        <v>13361174.48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37">
        <v>8</v>
      </c>
      <c r="K153" s="26">
        <v>13361174.48</v>
      </c>
      <c r="L153" s="28">
        <v>0</v>
      </c>
      <c r="M153" s="28">
        <v>0</v>
      </c>
      <c r="N153" s="36">
        <v>0</v>
      </c>
      <c r="O153" s="36">
        <v>0</v>
      </c>
      <c r="P153" s="47">
        <v>0</v>
      </c>
      <c r="Q153" s="47">
        <v>0</v>
      </c>
      <c r="R153" s="47">
        <v>0</v>
      </c>
      <c r="S153" s="47">
        <v>0</v>
      </c>
      <c r="T153" s="25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1:37" s="45" customFormat="1" ht="12" hidden="1" x14ac:dyDescent="0.2">
      <c r="A154" s="33">
        <v>123</v>
      </c>
      <c r="B154" s="56" t="s">
        <v>758</v>
      </c>
      <c r="C154" s="35">
        <f t="shared" si="18"/>
        <v>3363154.94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37">
        <v>2</v>
      </c>
      <c r="K154" s="26">
        <v>3363154.94</v>
      </c>
      <c r="L154" s="28">
        <v>0</v>
      </c>
      <c r="M154" s="28">
        <v>0</v>
      </c>
      <c r="N154" s="36">
        <v>0</v>
      </c>
      <c r="O154" s="36">
        <v>0</v>
      </c>
      <c r="P154" s="47">
        <v>0</v>
      </c>
      <c r="Q154" s="47">
        <v>0</v>
      </c>
      <c r="R154" s="47">
        <v>0</v>
      </c>
      <c r="S154" s="47">
        <v>0</v>
      </c>
      <c r="T154" s="25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1:37" s="45" customFormat="1" ht="12" hidden="1" x14ac:dyDescent="0.2">
      <c r="A155" s="33">
        <v>124</v>
      </c>
      <c r="B155" s="56" t="s">
        <v>763</v>
      </c>
      <c r="C155" s="35">
        <f t="shared" si="18"/>
        <v>1827844.9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37">
        <v>0</v>
      </c>
      <c r="K155" s="7">
        <v>0</v>
      </c>
      <c r="L155" s="28">
        <v>778</v>
      </c>
      <c r="M155" s="36">
        <v>1827844.9</v>
      </c>
      <c r="N155" s="36">
        <v>0</v>
      </c>
      <c r="O155" s="36">
        <v>0</v>
      </c>
      <c r="P155" s="47">
        <v>0</v>
      </c>
      <c r="Q155" s="47">
        <v>0</v>
      </c>
      <c r="R155" s="47">
        <v>0</v>
      </c>
      <c r="S155" s="47">
        <v>0</v>
      </c>
      <c r="T155" s="25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s="1" customFormat="1" ht="27" hidden="1" customHeight="1" x14ac:dyDescent="0.25">
      <c r="A156" s="189" t="s">
        <v>95</v>
      </c>
      <c r="B156" s="189"/>
      <c r="C156" s="15">
        <f>ROUND(SUM(D156+E156+F156+G156+H156+I156+K156+M156+O156+Q156+S156),2)</f>
        <v>44002736.060000002</v>
      </c>
      <c r="D156" s="47">
        <f>ROUND(SUM(D148:D155),2)</f>
        <v>0</v>
      </c>
      <c r="E156" s="47">
        <f t="shared" ref="E156:S156" si="19">ROUND(SUM(E148:E155),2)</f>
        <v>1548110.3</v>
      </c>
      <c r="F156" s="47">
        <f t="shared" si="19"/>
        <v>0</v>
      </c>
      <c r="G156" s="47">
        <f t="shared" si="19"/>
        <v>0</v>
      </c>
      <c r="H156" s="47">
        <f t="shared" si="19"/>
        <v>0</v>
      </c>
      <c r="I156" s="47">
        <f t="shared" si="19"/>
        <v>0</v>
      </c>
      <c r="J156" s="37">
        <f t="shared" si="19"/>
        <v>22</v>
      </c>
      <c r="K156" s="8">
        <f>ROUND(SUM(K148:K155),2)</f>
        <v>36167622.280000001</v>
      </c>
      <c r="L156" s="72">
        <f t="shared" si="19"/>
        <v>778</v>
      </c>
      <c r="M156" s="15">
        <f t="shared" si="19"/>
        <v>1827844.9</v>
      </c>
      <c r="N156" s="36">
        <f t="shared" si="19"/>
        <v>0</v>
      </c>
      <c r="O156" s="36">
        <f t="shared" si="19"/>
        <v>0</v>
      </c>
      <c r="P156" s="47">
        <f t="shared" si="19"/>
        <v>1454</v>
      </c>
      <c r="Q156" s="47">
        <f t="shared" si="19"/>
        <v>4459158.58</v>
      </c>
      <c r="R156" s="47">
        <f t="shared" si="19"/>
        <v>0</v>
      </c>
      <c r="S156" s="47">
        <f t="shared" si="19"/>
        <v>0</v>
      </c>
      <c r="T156" s="25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1:37" s="2" customFormat="1" ht="15.75" hidden="1" x14ac:dyDescent="0.25">
      <c r="A157" s="187" t="s">
        <v>97</v>
      </c>
      <c r="B157" s="187"/>
      <c r="C157" s="187"/>
      <c r="D157" s="47"/>
      <c r="E157" s="47"/>
      <c r="F157" s="47"/>
      <c r="G157" s="47"/>
      <c r="H157" s="47"/>
      <c r="I157" s="47"/>
      <c r="J157" s="37"/>
      <c r="K157" s="12"/>
      <c r="L157" s="70"/>
      <c r="M157" s="40"/>
      <c r="N157" s="36"/>
      <c r="O157" s="36"/>
      <c r="P157" s="47"/>
      <c r="Q157" s="47"/>
      <c r="R157" s="47"/>
      <c r="S157" s="47"/>
      <c r="T157" s="25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1:37" s="45" customFormat="1" ht="24" hidden="1" x14ac:dyDescent="0.2">
      <c r="A158" s="33">
        <v>125</v>
      </c>
      <c r="B158" s="43" t="s">
        <v>764</v>
      </c>
      <c r="C158" s="47">
        <f t="shared" ref="C158:C167" si="20">D158+E158+F158+G158+H158+I158+K158+M158+O158+Q158+S158</f>
        <v>1944962.31</v>
      </c>
      <c r="D158" s="47">
        <v>0</v>
      </c>
      <c r="E158" s="47">
        <v>871642.81</v>
      </c>
      <c r="F158" s="47">
        <v>0</v>
      </c>
      <c r="G158" s="47">
        <v>0</v>
      </c>
      <c r="H158" s="47">
        <v>0</v>
      </c>
      <c r="I158" s="47">
        <v>0</v>
      </c>
      <c r="J158" s="37">
        <v>0</v>
      </c>
      <c r="K158" s="26">
        <v>0</v>
      </c>
      <c r="L158" s="28">
        <v>520</v>
      </c>
      <c r="M158" s="36">
        <v>1073319.5</v>
      </c>
      <c r="N158" s="36">
        <v>0</v>
      </c>
      <c r="O158" s="36">
        <v>0</v>
      </c>
      <c r="P158" s="47">
        <v>0</v>
      </c>
      <c r="Q158" s="47">
        <v>0</v>
      </c>
      <c r="R158" s="47">
        <v>0</v>
      </c>
      <c r="S158" s="47">
        <v>0</v>
      </c>
      <c r="T158" s="25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1:37" s="45" customFormat="1" ht="24" hidden="1" x14ac:dyDescent="0.2">
      <c r="A159" s="33">
        <v>126</v>
      </c>
      <c r="B159" s="43" t="s">
        <v>765</v>
      </c>
      <c r="C159" s="47">
        <f t="shared" si="20"/>
        <v>2542475.2200000002</v>
      </c>
      <c r="D159" s="47">
        <v>0</v>
      </c>
      <c r="E159" s="47">
        <v>837972.39</v>
      </c>
      <c r="F159" s="47">
        <v>418356.75</v>
      </c>
      <c r="G159" s="47">
        <v>212566.47</v>
      </c>
      <c r="H159" s="47">
        <v>0</v>
      </c>
      <c r="I159" s="47">
        <v>0</v>
      </c>
      <c r="J159" s="37">
        <v>0</v>
      </c>
      <c r="K159" s="26">
        <v>0</v>
      </c>
      <c r="L159" s="28">
        <v>520</v>
      </c>
      <c r="M159" s="36">
        <v>1073579.6100000001</v>
      </c>
      <c r="N159" s="36">
        <v>0</v>
      </c>
      <c r="O159" s="36">
        <v>0</v>
      </c>
      <c r="P159" s="47">
        <v>0</v>
      </c>
      <c r="Q159" s="47">
        <v>0</v>
      </c>
      <c r="R159" s="47">
        <v>0</v>
      </c>
      <c r="S159" s="47">
        <v>0</v>
      </c>
      <c r="T159" s="25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 spans="1:37" s="45" customFormat="1" ht="24" hidden="1" x14ac:dyDescent="0.2">
      <c r="A160" s="33">
        <v>127</v>
      </c>
      <c r="B160" s="43" t="s">
        <v>766</v>
      </c>
      <c r="C160" s="47">
        <f t="shared" si="20"/>
        <v>1226728.9099999999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I160" s="47">
        <v>0</v>
      </c>
      <c r="J160" s="37">
        <v>0</v>
      </c>
      <c r="K160" s="26">
        <v>0</v>
      </c>
      <c r="L160" s="28">
        <v>520</v>
      </c>
      <c r="M160" s="36">
        <v>1226728.9099999999</v>
      </c>
      <c r="N160" s="36">
        <v>0</v>
      </c>
      <c r="O160" s="36">
        <v>0</v>
      </c>
      <c r="P160" s="47">
        <v>0</v>
      </c>
      <c r="Q160" s="47">
        <v>0</v>
      </c>
      <c r="R160" s="47">
        <v>0</v>
      </c>
      <c r="S160" s="47">
        <v>0</v>
      </c>
      <c r="T160" s="25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1:37" s="45" customFormat="1" ht="12" hidden="1" x14ac:dyDescent="0.2">
      <c r="A161" s="33">
        <v>128</v>
      </c>
      <c r="B161" s="43" t="s">
        <v>769</v>
      </c>
      <c r="C161" s="47">
        <f t="shared" si="20"/>
        <v>1160219.08</v>
      </c>
      <c r="D161" s="47">
        <v>0</v>
      </c>
      <c r="E161" s="47">
        <v>811706.59</v>
      </c>
      <c r="F161" s="47">
        <v>0</v>
      </c>
      <c r="G161" s="47">
        <v>348512.49</v>
      </c>
      <c r="H161" s="47">
        <v>0</v>
      </c>
      <c r="I161" s="47">
        <v>0</v>
      </c>
      <c r="J161" s="37">
        <v>0</v>
      </c>
      <c r="K161" s="26">
        <v>0</v>
      </c>
      <c r="L161" s="28">
        <v>0</v>
      </c>
      <c r="M161" s="36">
        <v>0</v>
      </c>
      <c r="N161" s="36">
        <v>0</v>
      </c>
      <c r="O161" s="36">
        <v>0</v>
      </c>
      <c r="P161" s="47">
        <v>0</v>
      </c>
      <c r="Q161" s="47">
        <v>0</v>
      </c>
      <c r="R161" s="47">
        <v>0</v>
      </c>
      <c r="S161" s="47">
        <v>0</v>
      </c>
      <c r="T161" s="25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1:37" s="50" customFormat="1" ht="24" hidden="1" x14ac:dyDescent="0.2">
      <c r="A162" s="33">
        <v>129</v>
      </c>
      <c r="B162" s="43" t="s">
        <v>767</v>
      </c>
      <c r="C162" s="47">
        <f t="shared" si="20"/>
        <v>1545403.6199999999</v>
      </c>
      <c r="D162" s="47">
        <v>0</v>
      </c>
      <c r="E162" s="47">
        <v>841240.59</v>
      </c>
      <c r="F162" s="47">
        <v>466681.55</v>
      </c>
      <c r="G162" s="47">
        <v>237481.48</v>
      </c>
      <c r="H162" s="47">
        <v>0</v>
      </c>
      <c r="I162" s="47">
        <v>0</v>
      </c>
      <c r="J162" s="37">
        <v>0</v>
      </c>
      <c r="K162" s="7">
        <v>0</v>
      </c>
      <c r="L162" s="28">
        <v>0</v>
      </c>
      <c r="M162" s="28">
        <v>0</v>
      </c>
      <c r="N162" s="36">
        <v>0</v>
      </c>
      <c r="O162" s="36">
        <v>0</v>
      </c>
      <c r="P162" s="47">
        <v>0</v>
      </c>
      <c r="Q162" s="47">
        <v>0</v>
      </c>
      <c r="R162" s="47">
        <v>0</v>
      </c>
      <c r="S162" s="47">
        <v>0</v>
      </c>
      <c r="T162" s="25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 spans="1:37" s="50" customFormat="1" ht="15" hidden="1" customHeight="1" x14ac:dyDescent="0.2">
      <c r="A163" s="33">
        <v>130</v>
      </c>
      <c r="B163" s="43" t="s">
        <v>768</v>
      </c>
      <c r="C163" s="47">
        <f t="shared" si="20"/>
        <v>1577592.6</v>
      </c>
      <c r="D163" s="47">
        <v>0</v>
      </c>
      <c r="E163" s="47">
        <v>870097.99</v>
      </c>
      <c r="F163" s="47">
        <v>471663.08</v>
      </c>
      <c r="G163" s="47">
        <v>235831.53</v>
      </c>
      <c r="H163" s="47">
        <v>0</v>
      </c>
      <c r="I163" s="47">
        <v>0</v>
      </c>
      <c r="J163" s="37">
        <v>0</v>
      </c>
      <c r="K163" s="7">
        <v>0</v>
      </c>
      <c r="L163" s="28">
        <v>0</v>
      </c>
      <c r="M163" s="28">
        <v>0</v>
      </c>
      <c r="N163" s="36">
        <v>0</v>
      </c>
      <c r="O163" s="36">
        <v>0</v>
      </c>
      <c r="P163" s="47">
        <v>0</v>
      </c>
      <c r="Q163" s="47">
        <v>0</v>
      </c>
      <c r="R163" s="47">
        <v>0</v>
      </c>
      <c r="S163" s="47">
        <v>0</v>
      </c>
      <c r="T163" s="25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1:37" s="50" customFormat="1" ht="12" hidden="1" x14ac:dyDescent="0.2">
      <c r="A164" s="33">
        <v>131</v>
      </c>
      <c r="B164" s="43" t="s">
        <v>770</v>
      </c>
      <c r="C164" s="47">
        <f t="shared" si="20"/>
        <v>1316921.52</v>
      </c>
      <c r="D164" s="47">
        <v>0</v>
      </c>
      <c r="E164" s="47">
        <v>956211.05</v>
      </c>
      <c r="F164" s="47">
        <v>0</v>
      </c>
      <c r="G164" s="47">
        <v>360710.47</v>
      </c>
      <c r="H164" s="47">
        <v>0</v>
      </c>
      <c r="I164" s="47">
        <v>0</v>
      </c>
      <c r="J164" s="37">
        <v>0</v>
      </c>
      <c r="K164" s="7">
        <v>0</v>
      </c>
      <c r="L164" s="28">
        <v>0</v>
      </c>
      <c r="M164" s="28">
        <v>0</v>
      </c>
      <c r="N164" s="36">
        <v>0</v>
      </c>
      <c r="O164" s="36">
        <v>0</v>
      </c>
      <c r="P164" s="47">
        <v>0</v>
      </c>
      <c r="Q164" s="47">
        <v>0</v>
      </c>
      <c r="R164" s="47">
        <v>0</v>
      </c>
      <c r="S164" s="47">
        <v>0</v>
      </c>
      <c r="T164" s="25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1:37" s="50" customFormat="1" ht="12" hidden="1" x14ac:dyDescent="0.2">
      <c r="A165" s="33">
        <v>132</v>
      </c>
      <c r="B165" s="43" t="s">
        <v>771</v>
      </c>
      <c r="C165" s="47">
        <f t="shared" si="20"/>
        <v>1771270.4900000002</v>
      </c>
      <c r="D165" s="47">
        <v>0</v>
      </c>
      <c r="E165" s="47">
        <v>1130599.1000000001</v>
      </c>
      <c r="F165" s="47">
        <v>0</v>
      </c>
      <c r="G165" s="47">
        <v>360579.3</v>
      </c>
      <c r="H165" s="47">
        <v>280092.09000000003</v>
      </c>
      <c r="I165" s="47">
        <v>0</v>
      </c>
      <c r="J165" s="37">
        <v>0</v>
      </c>
      <c r="K165" s="7">
        <v>0</v>
      </c>
      <c r="L165" s="28">
        <v>0</v>
      </c>
      <c r="M165" s="28">
        <v>0</v>
      </c>
      <c r="N165" s="36">
        <v>0</v>
      </c>
      <c r="O165" s="36">
        <v>0</v>
      </c>
      <c r="P165" s="47">
        <v>0</v>
      </c>
      <c r="Q165" s="47">
        <v>0</v>
      </c>
      <c r="R165" s="47">
        <v>0</v>
      </c>
      <c r="S165" s="47">
        <v>0</v>
      </c>
      <c r="T165" s="25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 spans="1:37" s="50" customFormat="1" ht="12" hidden="1" x14ac:dyDescent="0.2">
      <c r="A166" s="33">
        <v>133</v>
      </c>
      <c r="B166" s="43" t="s">
        <v>772</v>
      </c>
      <c r="C166" s="47">
        <f t="shared" si="20"/>
        <v>1783288.21</v>
      </c>
      <c r="D166" s="47">
        <v>0</v>
      </c>
      <c r="E166" s="47">
        <v>1142657.45</v>
      </c>
      <c r="F166" s="47">
        <v>0</v>
      </c>
      <c r="G166" s="47">
        <v>360558.99</v>
      </c>
      <c r="H166" s="47">
        <v>280071.77</v>
      </c>
      <c r="I166" s="47">
        <v>0</v>
      </c>
      <c r="J166" s="37">
        <v>0</v>
      </c>
      <c r="K166" s="7">
        <v>0</v>
      </c>
      <c r="L166" s="28">
        <v>0</v>
      </c>
      <c r="M166" s="28">
        <v>0</v>
      </c>
      <c r="N166" s="36">
        <v>0</v>
      </c>
      <c r="O166" s="36">
        <v>0</v>
      </c>
      <c r="P166" s="47">
        <v>0</v>
      </c>
      <c r="Q166" s="47">
        <v>0</v>
      </c>
      <c r="R166" s="47">
        <v>0</v>
      </c>
      <c r="S166" s="47">
        <v>0</v>
      </c>
      <c r="T166" s="25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1:37" s="50" customFormat="1" ht="12" hidden="1" x14ac:dyDescent="0.2">
      <c r="A167" s="33">
        <v>134</v>
      </c>
      <c r="B167" s="43" t="s">
        <v>773</v>
      </c>
      <c r="C167" s="47">
        <f t="shared" si="20"/>
        <v>1834600.24</v>
      </c>
      <c r="D167" s="47">
        <v>0</v>
      </c>
      <c r="E167" s="47">
        <v>1117727.48</v>
      </c>
      <c r="F167" s="47">
        <v>0</v>
      </c>
      <c r="G167" s="47">
        <v>436817.19</v>
      </c>
      <c r="H167" s="47">
        <v>280055.57</v>
      </c>
      <c r="I167" s="47">
        <v>0</v>
      </c>
      <c r="J167" s="37">
        <v>0</v>
      </c>
      <c r="K167" s="7">
        <v>0</v>
      </c>
      <c r="L167" s="28">
        <v>0</v>
      </c>
      <c r="M167" s="28">
        <v>0</v>
      </c>
      <c r="N167" s="36">
        <v>0</v>
      </c>
      <c r="O167" s="36">
        <v>0</v>
      </c>
      <c r="P167" s="47">
        <v>0</v>
      </c>
      <c r="Q167" s="47">
        <v>0</v>
      </c>
      <c r="R167" s="47">
        <v>0</v>
      </c>
      <c r="S167" s="47">
        <v>0</v>
      </c>
      <c r="T167" s="25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1:37" s="3" customFormat="1" ht="33" hidden="1" customHeight="1" x14ac:dyDescent="0.2">
      <c r="A168" s="161" t="s">
        <v>96</v>
      </c>
      <c r="B168" s="161"/>
      <c r="C168" s="15">
        <f>ROUND(SUM(D168+E168+F168+G168+H168+I168+K168+M168+O168+Q168+S168),2)</f>
        <v>16703462.199999999</v>
      </c>
      <c r="D168" s="71">
        <f>ROUND(SUM(D158:D167),2)</f>
        <v>0</v>
      </c>
      <c r="E168" s="71">
        <f t="shared" ref="E168:S168" si="21">ROUND(SUM(E158:E167),2)</f>
        <v>8579855.4499999993</v>
      </c>
      <c r="F168" s="71">
        <f t="shared" si="21"/>
        <v>1356701.38</v>
      </c>
      <c r="G168" s="71">
        <f t="shared" si="21"/>
        <v>2553057.92</v>
      </c>
      <c r="H168" s="71">
        <f t="shared" si="21"/>
        <v>840219.43</v>
      </c>
      <c r="I168" s="71">
        <f t="shared" si="21"/>
        <v>0</v>
      </c>
      <c r="J168" s="30">
        <f t="shared" si="21"/>
        <v>0</v>
      </c>
      <c r="K168" s="8">
        <f t="shared" si="21"/>
        <v>0</v>
      </c>
      <c r="L168" s="28">
        <f t="shared" si="21"/>
        <v>1560</v>
      </c>
      <c r="M168" s="21">
        <f t="shared" si="21"/>
        <v>3373628.02</v>
      </c>
      <c r="N168" s="36">
        <f t="shared" si="21"/>
        <v>0</v>
      </c>
      <c r="O168" s="36">
        <f t="shared" si="21"/>
        <v>0</v>
      </c>
      <c r="P168" s="47">
        <f t="shared" si="21"/>
        <v>0</v>
      </c>
      <c r="Q168" s="47">
        <f t="shared" si="21"/>
        <v>0</v>
      </c>
      <c r="R168" s="47">
        <f t="shared" si="21"/>
        <v>0</v>
      </c>
      <c r="S168" s="47">
        <f t="shared" si="21"/>
        <v>0</v>
      </c>
      <c r="T168" s="25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 spans="1:37" s="3" customFormat="1" ht="15.75" hidden="1" x14ac:dyDescent="0.2">
      <c r="A169" s="184" t="s">
        <v>98</v>
      </c>
      <c r="B169" s="184"/>
      <c r="C169" s="184"/>
      <c r="D169" s="47"/>
      <c r="E169" s="47"/>
      <c r="F169" s="47"/>
      <c r="G169" s="47"/>
      <c r="H169" s="47"/>
      <c r="I169" s="47"/>
      <c r="J169" s="37"/>
      <c r="K169" s="8"/>
      <c r="L169" s="70"/>
      <c r="M169" s="15"/>
      <c r="N169" s="36"/>
      <c r="O169" s="36"/>
      <c r="P169" s="47"/>
      <c r="Q169" s="47"/>
      <c r="R169" s="47"/>
      <c r="S169" s="47"/>
      <c r="T169" s="25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1:37" s="45" customFormat="1" ht="12" hidden="1" x14ac:dyDescent="0.2">
      <c r="A170" s="33">
        <v>135</v>
      </c>
      <c r="B170" s="74" t="s">
        <v>780</v>
      </c>
      <c r="C170" s="35">
        <f>D170+E170+F170+G170+H170+I170+K170+M170+O170+Q170+S170</f>
        <v>928827.95</v>
      </c>
      <c r="D170" s="47">
        <v>928827.95</v>
      </c>
      <c r="E170" s="47">
        <v>0</v>
      </c>
      <c r="F170" s="47">
        <v>0</v>
      </c>
      <c r="G170" s="47">
        <v>0</v>
      </c>
      <c r="H170" s="47">
        <v>0</v>
      </c>
      <c r="I170" s="47">
        <v>0</v>
      </c>
      <c r="J170" s="37">
        <v>0</v>
      </c>
      <c r="K170" s="26">
        <v>0</v>
      </c>
      <c r="L170" s="28">
        <v>0</v>
      </c>
      <c r="M170" s="36">
        <v>0</v>
      </c>
      <c r="N170" s="36">
        <v>0</v>
      </c>
      <c r="O170" s="36">
        <v>0</v>
      </c>
      <c r="P170" s="47">
        <v>0</v>
      </c>
      <c r="Q170" s="47">
        <v>0</v>
      </c>
      <c r="R170" s="47">
        <v>0</v>
      </c>
      <c r="S170" s="47">
        <v>0</v>
      </c>
      <c r="T170" s="25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s="75" customFormat="1" ht="12" hidden="1" x14ac:dyDescent="0.2">
      <c r="A171" s="33">
        <v>136</v>
      </c>
      <c r="B171" s="74" t="s">
        <v>240</v>
      </c>
      <c r="C171" s="35">
        <f>D171+E171+F171+G171+H171+I171+K171+M171+O171+Q171+S171</f>
        <v>3676378.48</v>
      </c>
      <c r="D171" s="47">
        <v>683023.41</v>
      </c>
      <c r="E171" s="47">
        <v>0</v>
      </c>
      <c r="F171" s="47">
        <v>0</v>
      </c>
      <c r="G171" s="47">
        <v>0</v>
      </c>
      <c r="H171" s="47">
        <v>349202.84</v>
      </c>
      <c r="I171" s="47">
        <v>0</v>
      </c>
      <c r="J171" s="37">
        <v>0</v>
      </c>
      <c r="K171" s="26">
        <v>0</v>
      </c>
      <c r="L171" s="28">
        <v>2004.9</v>
      </c>
      <c r="M171" s="36">
        <v>2644152.23</v>
      </c>
      <c r="N171" s="36">
        <v>0</v>
      </c>
      <c r="O171" s="36">
        <v>0</v>
      </c>
      <c r="P171" s="47">
        <v>0</v>
      </c>
      <c r="Q171" s="47">
        <v>0</v>
      </c>
      <c r="R171" s="47">
        <v>0</v>
      </c>
      <c r="S171" s="47">
        <v>0</v>
      </c>
      <c r="T171" s="25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 spans="1:37" s="45" customFormat="1" ht="12" hidden="1" x14ac:dyDescent="0.2">
      <c r="A172" s="33">
        <v>137</v>
      </c>
      <c r="B172" s="56" t="s">
        <v>550</v>
      </c>
      <c r="C172" s="35">
        <f>M172+D172+E172+F172+G172+H172+I172+O172+Q172+S172</f>
        <v>1203076.54</v>
      </c>
      <c r="D172" s="47">
        <v>0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37">
        <v>0</v>
      </c>
      <c r="K172" s="26">
        <v>0</v>
      </c>
      <c r="L172" s="28">
        <v>1302.5999999999999</v>
      </c>
      <c r="M172" s="36">
        <v>1203076.54</v>
      </c>
      <c r="N172" s="36">
        <v>0</v>
      </c>
      <c r="O172" s="36">
        <v>0</v>
      </c>
      <c r="P172" s="47">
        <v>0</v>
      </c>
      <c r="Q172" s="47">
        <v>0</v>
      </c>
      <c r="R172" s="47">
        <v>0</v>
      </c>
      <c r="S172" s="47">
        <v>0</v>
      </c>
      <c r="T172" s="25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1:37" s="2" customFormat="1" hidden="1" x14ac:dyDescent="0.25">
      <c r="A173" s="33">
        <v>138</v>
      </c>
      <c r="B173" s="56" t="s">
        <v>783</v>
      </c>
      <c r="C173" s="35">
        <f>ROUND(SUM(D173+E173+F173+G173+H173+I173+K173+M173+O173+Q173+S173),2)</f>
        <v>6267136.5899999999</v>
      </c>
      <c r="D173" s="47">
        <v>0</v>
      </c>
      <c r="E173" s="47">
        <v>4407493.8899999997</v>
      </c>
      <c r="F173" s="47">
        <v>0</v>
      </c>
      <c r="G173" s="47">
        <v>0</v>
      </c>
      <c r="H173" s="47">
        <v>0</v>
      </c>
      <c r="I173" s="47">
        <v>0</v>
      </c>
      <c r="J173" s="37">
        <v>0</v>
      </c>
      <c r="K173" s="26">
        <v>0</v>
      </c>
      <c r="L173" s="28">
        <v>0</v>
      </c>
      <c r="M173" s="36">
        <v>0</v>
      </c>
      <c r="N173" s="36">
        <v>0</v>
      </c>
      <c r="O173" s="36">
        <v>0</v>
      </c>
      <c r="P173" s="47">
        <v>6482.1</v>
      </c>
      <c r="Q173" s="47">
        <v>1859642.7</v>
      </c>
      <c r="R173" s="47">
        <v>0</v>
      </c>
      <c r="S173" s="47">
        <v>0</v>
      </c>
      <c r="T173" s="25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1:37" s="45" customFormat="1" ht="12" hidden="1" x14ac:dyDescent="0.2">
      <c r="A174" s="33">
        <v>139</v>
      </c>
      <c r="B174" s="56" t="s">
        <v>784</v>
      </c>
      <c r="C174" s="35">
        <f>ROUND(SUM(D174+E174+F174+G174+H174+I174+K174+M174+O174+Q174+S174),2)</f>
        <v>6785489.7699999996</v>
      </c>
      <c r="D174" s="47">
        <v>0</v>
      </c>
      <c r="E174" s="47">
        <v>4734331.42</v>
      </c>
      <c r="F174" s="47">
        <v>0</v>
      </c>
      <c r="G174" s="47">
        <v>0</v>
      </c>
      <c r="H174" s="47">
        <v>338925.29</v>
      </c>
      <c r="I174" s="47">
        <v>0</v>
      </c>
      <c r="J174" s="37">
        <v>0</v>
      </c>
      <c r="K174" s="7">
        <v>0</v>
      </c>
      <c r="L174" s="28">
        <v>0</v>
      </c>
      <c r="M174" s="28">
        <v>0</v>
      </c>
      <c r="N174" s="36">
        <v>0</v>
      </c>
      <c r="O174" s="36">
        <v>0</v>
      </c>
      <c r="P174" s="47">
        <v>6482.1</v>
      </c>
      <c r="Q174" s="47">
        <v>1712233.06</v>
      </c>
      <c r="R174" s="47">
        <v>0</v>
      </c>
      <c r="S174" s="47">
        <v>0</v>
      </c>
      <c r="T174" s="25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 spans="1:37" s="1" customFormat="1" ht="23.25" hidden="1" customHeight="1" x14ac:dyDescent="0.25">
      <c r="A175" s="189" t="s">
        <v>99</v>
      </c>
      <c r="B175" s="189"/>
      <c r="C175" s="15">
        <f>ROUND(SUM(D175+E175+F175+G175+H175+I175+K175+M175+O175+Q175+S175),2)</f>
        <v>18860909.329999998</v>
      </c>
      <c r="D175" s="71">
        <f t="shared" ref="D175:S175" si="22">ROUND(SUM(D170:D174),2)</f>
        <v>1611851.36</v>
      </c>
      <c r="E175" s="71">
        <f t="shared" si="22"/>
        <v>9141825.3100000005</v>
      </c>
      <c r="F175" s="71">
        <f t="shared" si="22"/>
        <v>0</v>
      </c>
      <c r="G175" s="71">
        <f t="shared" si="22"/>
        <v>0</v>
      </c>
      <c r="H175" s="71">
        <f t="shared" si="22"/>
        <v>688128.13</v>
      </c>
      <c r="I175" s="71">
        <f t="shared" si="22"/>
        <v>0</v>
      </c>
      <c r="J175" s="30">
        <f t="shared" si="22"/>
        <v>0</v>
      </c>
      <c r="K175" s="8">
        <f t="shared" si="22"/>
        <v>0</v>
      </c>
      <c r="L175" s="28">
        <f t="shared" si="22"/>
        <v>3307.5</v>
      </c>
      <c r="M175" s="28">
        <f t="shared" si="22"/>
        <v>3847228.77</v>
      </c>
      <c r="N175" s="36">
        <f t="shared" si="22"/>
        <v>0</v>
      </c>
      <c r="O175" s="36">
        <f t="shared" si="22"/>
        <v>0</v>
      </c>
      <c r="P175" s="47">
        <f t="shared" si="22"/>
        <v>12964.2</v>
      </c>
      <c r="Q175" s="47">
        <f t="shared" si="22"/>
        <v>3571875.76</v>
      </c>
      <c r="R175" s="47">
        <f t="shared" si="22"/>
        <v>0</v>
      </c>
      <c r="S175" s="47">
        <f t="shared" si="22"/>
        <v>0</v>
      </c>
      <c r="T175" s="25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1:37" s="2" customFormat="1" ht="15.75" hidden="1" x14ac:dyDescent="0.25">
      <c r="A176" s="187" t="s">
        <v>102</v>
      </c>
      <c r="B176" s="187"/>
      <c r="C176" s="187"/>
      <c r="D176" s="47"/>
      <c r="E176" s="47"/>
      <c r="F176" s="47"/>
      <c r="G176" s="47"/>
      <c r="H176" s="47"/>
      <c r="I176" s="47"/>
      <c r="J176" s="37"/>
      <c r="K176" s="26"/>
      <c r="L176" s="70"/>
      <c r="M176" s="28"/>
      <c r="N176" s="36"/>
      <c r="O176" s="36"/>
      <c r="P176" s="47"/>
      <c r="Q176" s="47"/>
      <c r="R176" s="47"/>
      <c r="S176" s="47"/>
      <c r="T176" s="25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1:37" s="54" customFormat="1" ht="12" hidden="1" x14ac:dyDescent="0.2">
      <c r="A177" s="33">
        <v>140</v>
      </c>
      <c r="B177" s="76" t="s">
        <v>100</v>
      </c>
      <c r="C177" s="35">
        <f>ROUND(SUM(D177+E177+F177+G177+H177+I177+K177+M177+O177+Q177+S177),2)</f>
        <v>5502427.0599999996</v>
      </c>
      <c r="D177" s="47">
        <v>0</v>
      </c>
      <c r="E177" s="47">
        <v>0</v>
      </c>
      <c r="F177" s="47">
        <v>0</v>
      </c>
      <c r="G177" s="47">
        <v>0</v>
      </c>
      <c r="H177" s="47">
        <v>0</v>
      </c>
      <c r="I177" s="47">
        <v>0</v>
      </c>
      <c r="J177" s="37">
        <v>3</v>
      </c>
      <c r="K177" s="26">
        <v>5502427.0599999996</v>
      </c>
      <c r="L177" s="28">
        <v>0</v>
      </c>
      <c r="M177" s="28">
        <v>0</v>
      </c>
      <c r="N177" s="36">
        <v>0</v>
      </c>
      <c r="O177" s="36">
        <v>0</v>
      </c>
      <c r="P177" s="47">
        <v>0</v>
      </c>
      <c r="Q177" s="47">
        <v>0</v>
      </c>
      <c r="R177" s="47">
        <v>0</v>
      </c>
      <c r="S177" s="47">
        <v>0</v>
      </c>
      <c r="T177" s="25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 spans="1:37" s="54" customFormat="1" ht="12" hidden="1" x14ac:dyDescent="0.2">
      <c r="A178" s="57">
        <v>141</v>
      </c>
      <c r="B178" s="46" t="s">
        <v>101</v>
      </c>
      <c r="C178" s="35">
        <f>ROUND(SUM(D178+E178+F178+G178+H178+I178+K178+M178+O178+Q178+S178),2)</f>
        <v>1939357.14</v>
      </c>
      <c r="D178" s="47">
        <v>0</v>
      </c>
      <c r="E178" s="47">
        <v>1123159.3999999999</v>
      </c>
      <c r="F178" s="47">
        <v>460486.74</v>
      </c>
      <c r="G178" s="47">
        <v>355711</v>
      </c>
      <c r="H178" s="47">
        <v>0</v>
      </c>
      <c r="I178" s="47">
        <v>0</v>
      </c>
      <c r="J178" s="37">
        <v>0</v>
      </c>
      <c r="K178" s="26">
        <v>0</v>
      </c>
      <c r="L178" s="28">
        <v>0</v>
      </c>
      <c r="M178" s="28">
        <v>0</v>
      </c>
      <c r="N178" s="36">
        <v>0</v>
      </c>
      <c r="O178" s="36">
        <v>0</v>
      </c>
      <c r="P178" s="47">
        <v>0</v>
      </c>
      <c r="Q178" s="47">
        <v>0</v>
      </c>
      <c r="R178" s="47">
        <v>0</v>
      </c>
      <c r="S178" s="47">
        <v>0</v>
      </c>
      <c r="T178" s="25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1:37" s="77" customFormat="1" ht="26.25" hidden="1" customHeight="1" x14ac:dyDescent="0.2">
      <c r="A179" s="211" t="s">
        <v>704</v>
      </c>
      <c r="B179" s="211"/>
      <c r="C179" s="15">
        <f>ROUND(SUM(D179+E179+F179+G179+H179+I179+K179+M179+O179+Q179+S179),2)</f>
        <v>7441784.2000000002</v>
      </c>
      <c r="D179" s="47">
        <f t="shared" ref="D179:S179" si="23">ROUND(SUM(D177:D178),2)</f>
        <v>0</v>
      </c>
      <c r="E179" s="47">
        <f t="shared" si="23"/>
        <v>1123159.3999999999</v>
      </c>
      <c r="F179" s="47">
        <f t="shared" si="23"/>
        <v>460486.74</v>
      </c>
      <c r="G179" s="47">
        <f t="shared" si="23"/>
        <v>355711</v>
      </c>
      <c r="H179" s="47">
        <f t="shared" si="23"/>
        <v>0</v>
      </c>
      <c r="I179" s="47">
        <f t="shared" si="23"/>
        <v>0</v>
      </c>
      <c r="J179" s="37">
        <f t="shared" si="23"/>
        <v>3</v>
      </c>
      <c r="K179" s="8">
        <f t="shared" si="23"/>
        <v>5502427.0599999996</v>
      </c>
      <c r="L179" s="28">
        <f t="shared" si="23"/>
        <v>0</v>
      </c>
      <c r="M179" s="15">
        <f t="shared" si="23"/>
        <v>0</v>
      </c>
      <c r="N179" s="36">
        <f t="shared" si="23"/>
        <v>0</v>
      </c>
      <c r="O179" s="36">
        <f t="shared" si="23"/>
        <v>0</v>
      </c>
      <c r="P179" s="47">
        <f t="shared" si="23"/>
        <v>0</v>
      </c>
      <c r="Q179" s="47">
        <f t="shared" si="23"/>
        <v>0</v>
      </c>
      <c r="R179" s="47">
        <f t="shared" si="23"/>
        <v>0</v>
      </c>
      <c r="S179" s="47">
        <f t="shared" si="23"/>
        <v>0</v>
      </c>
      <c r="T179" s="25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1:37" s="77" customFormat="1" ht="15.75" hidden="1" x14ac:dyDescent="0.2">
      <c r="A180" s="210" t="s">
        <v>107</v>
      </c>
      <c r="B180" s="210"/>
      <c r="C180" s="210"/>
      <c r="D180" s="47"/>
      <c r="E180" s="47"/>
      <c r="F180" s="47"/>
      <c r="G180" s="47"/>
      <c r="H180" s="47"/>
      <c r="I180" s="47"/>
      <c r="J180" s="37"/>
      <c r="K180" s="8"/>
      <c r="L180" s="70"/>
      <c r="M180" s="15"/>
      <c r="N180" s="36"/>
      <c r="O180" s="36"/>
      <c r="P180" s="47"/>
      <c r="Q180" s="47"/>
      <c r="R180" s="47"/>
      <c r="S180" s="47"/>
      <c r="T180" s="25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 spans="1:37" s="78" customFormat="1" ht="12" hidden="1" x14ac:dyDescent="0.2">
      <c r="A181" s="33">
        <v>142</v>
      </c>
      <c r="B181" s="56" t="s">
        <v>104</v>
      </c>
      <c r="C181" s="35">
        <f t="shared" ref="C181:C186" si="24">D181+E181+F181+G181+H181+I181+K181+M181+O181+Q181+S181</f>
        <v>3029371.85</v>
      </c>
      <c r="D181" s="47">
        <v>0</v>
      </c>
      <c r="E181" s="47">
        <v>848750.29</v>
      </c>
      <c r="F181" s="47">
        <v>0</v>
      </c>
      <c r="G181" s="47">
        <v>0</v>
      </c>
      <c r="H181" s="47">
        <v>276488.44</v>
      </c>
      <c r="I181" s="47">
        <v>0</v>
      </c>
      <c r="J181" s="37">
        <v>0</v>
      </c>
      <c r="K181" s="26">
        <v>0</v>
      </c>
      <c r="L181" s="28">
        <v>0</v>
      </c>
      <c r="M181" s="36">
        <v>0</v>
      </c>
      <c r="N181" s="36">
        <v>0</v>
      </c>
      <c r="O181" s="36">
        <v>0</v>
      </c>
      <c r="P181" s="47">
        <v>2213.6</v>
      </c>
      <c r="Q181" s="47">
        <v>1904133.1200000001</v>
      </c>
      <c r="R181" s="47">
        <v>0</v>
      </c>
      <c r="S181" s="47">
        <v>0</v>
      </c>
      <c r="T181" s="25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1:37" s="78" customFormat="1" ht="12" hidden="1" x14ac:dyDescent="0.2">
      <c r="A182" s="33">
        <v>143</v>
      </c>
      <c r="B182" s="56" t="s">
        <v>105</v>
      </c>
      <c r="C182" s="35">
        <f t="shared" si="24"/>
        <v>5714463.0300000003</v>
      </c>
      <c r="D182" s="47">
        <v>0</v>
      </c>
      <c r="E182" s="47">
        <v>807569.33</v>
      </c>
      <c r="F182" s="47">
        <v>807393.92</v>
      </c>
      <c r="G182" s="47">
        <v>416636.35</v>
      </c>
      <c r="H182" s="47">
        <v>253996.45</v>
      </c>
      <c r="I182" s="47">
        <v>0</v>
      </c>
      <c r="J182" s="37">
        <v>0</v>
      </c>
      <c r="K182" s="26">
        <v>0</v>
      </c>
      <c r="L182" s="28">
        <v>1185</v>
      </c>
      <c r="M182" s="36">
        <v>2030159.1</v>
      </c>
      <c r="N182" s="36">
        <v>0</v>
      </c>
      <c r="O182" s="36">
        <v>0</v>
      </c>
      <c r="P182" s="47">
        <v>2214</v>
      </c>
      <c r="Q182" s="47">
        <v>1398707.88</v>
      </c>
      <c r="R182" s="47">
        <v>0</v>
      </c>
      <c r="S182" s="47">
        <v>0</v>
      </c>
      <c r="T182" s="25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1:37" s="78" customFormat="1" ht="12" hidden="1" x14ac:dyDescent="0.2">
      <c r="A183" s="33">
        <v>144</v>
      </c>
      <c r="B183" s="62" t="s">
        <v>106</v>
      </c>
      <c r="C183" s="35">
        <f t="shared" si="24"/>
        <v>3524184.4</v>
      </c>
      <c r="D183" s="47">
        <v>0</v>
      </c>
      <c r="E183" s="47">
        <v>0</v>
      </c>
      <c r="F183" s="47">
        <v>0</v>
      </c>
      <c r="G183" s="47">
        <v>0</v>
      </c>
      <c r="H183" s="47">
        <v>0</v>
      </c>
      <c r="I183" s="47">
        <v>0</v>
      </c>
      <c r="J183" s="37">
        <v>0</v>
      </c>
      <c r="K183" s="26">
        <v>0</v>
      </c>
      <c r="L183" s="28">
        <v>1185</v>
      </c>
      <c r="M183" s="36">
        <v>2020159.38</v>
      </c>
      <c r="N183" s="36">
        <v>0</v>
      </c>
      <c r="O183" s="36">
        <v>0</v>
      </c>
      <c r="P183" s="47">
        <v>2214</v>
      </c>
      <c r="Q183" s="47">
        <v>1504025.02</v>
      </c>
      <c r="R183" s="47">
        <v>0</v>
      </c>
      <c r="S183" s="47">
        <v>0</v>
      </c>
      <c r="T183" s="25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 spans="1:37" s="78" customFormat="1" ht="12" hidden="1" x14ac:dyDescent="0.2">
      <c r="A184" s="33">
        <v>145</v>
      </c>
      <c r="B184" s="62" t="s">
        <v>350</v>
      </c>
      <c r="C184" s="35">
        <f t="shared" si="24"/>
        <v>3525896.15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37">
        <v>0</v>
      </c>
      <c r="K184" s="7">
        <v>0</v>
      </c>
      <c r="L184" s="28">
        <v>1185</v>
      </c>
      <c r="M184" s="36">
        <v>2086925.5</v>
      </c>
      <c r="N184" s="36">
        <v>0</v>
      </c>
      <c r="O184" s="36">
        <v>0</v>
      </c>
      <c r="P184" s="47">
        <v>2214</v>
      </c>
      <c r="Q184" s="47">
        <v>1438970.65</v>
      </c>
      <c r="R184" s="47">
        <v>0</v>
      </c>
      <c r="S184" s="47">
        <v>0</v>
      </c>
      <c r="T184" s="25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1:37" s="78" customFormat="1" ht="12" hidden="1" x14ac:dyDescent="0.2">
      <c r="A185" s="33">
        <v>146</v>
      </c>
      <c r="B185" s="56" t="s">
        <v>351</v>
      </c>
      <c r="C185" s="35">
        <f t="shared" si="24"/>
        <v>5360335.49</v>
      </c>
      <c r="D185" s="47">
        <v>0</v>
      </c>
      <c r="E185" s="47">
        <v>0</v>
      </c>
      <c r="F185" s="47">
        <v>686904.06</v>
      </c>
      <c r="G185" s="47">
        <v>356446.45</v>
      </c>
      <c r="H185" s="47">
        <v>258272.26</v>
      </c>
      <c r="I185" s="47">
        <v>0</v>
      </c>
      <c r="J185" s="37">
        <v>0</v>
      </c>
      <c r="K185" s="7">
        <v>0</v>
      </c>
      <c r="L185" s="28">
        <v>1185</v>
      </c>
      <c r="M185" s="36">
        <v>2194727.4500000002</v>
      </c>
      <c r="N185" s="36">
        <v>0</v>
      </c>
      <c r="O185" s="36">
        <v>0</v>
      </c>
      <c r="P185" s="47">
        <v>2214</v>
      </c>
      <c r="Q185" s="47">
        <v>1863985.27</v>
      </c>
      <c r="R185" s="47">
        <v>0</v>
      </c>
      <c r="S185" s="47">
        <v>0</v>
      </c>
      <c r="T185" s="25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1:37" s="78" customFormat="1" ht="12" hidden="1" x14ac:dyDescent="0.2">
      <c r="A186" s="33">
        <v>147</v>
      </c>
      <c r="B186" s="62" t="s">
        <v>556</v>
      </c>
      <c r="C186" s="35">
        <f t="shared" si="24"/>
        <v>3826182.97</v>
      </c>
      <c r="D186" s="47">
        <v>0</v>
      </c>
      <c r="E186" s="47">
        <v>807598.5</v>
      </c>
      <c r="F186" s="47">
        <v>590969.14</v>
      </c>
      <c r="G186" s="47">
        <v>308430.34999999998</v>
      </c>
      <c r="H186" s="47">
        <v>258077.67</v>
      </c>
      <c r="I186" s="47">
        <v>0</v>
      </c>
      <c r="J186" s="37">
        <v>0</v>
      </c>
      <c r="K186" s="26">
        <v>0</v>
      </c>
      <c r="L186" s="28">
        <v>0</v>
      </c>
      <c r="M186" s="28">
        <v>0</v>
      </c>
      <c r="N186" s="36">
        <v>0</v>
      </c>
      <c r="O186" s="36">
        <v>0</v>
      </c>
      <c r="P186" s="47">
        <v>2214</v>
      </c>
      <c r="Q186" s="47">
        <v>1861107.31</v>
      </c>
      <c r="R186" s="47">
        <v>0</v>
      </c>
      <c r="S186" s="47">
        <v>0</v>
      </c>
      <c r="T186" s="25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 spans="1:37" s="1" customFormat="1" ht="32.25" hidden="1" customHeight="1" x14ac:dyDescent="0.25">
      <c r="A187" s="161" t="s">
        <v>108</v>
      </c>
      <c r="B187" s="161"/>
      <c r="C187" s="15">
        <f>ROUND(SUM(D187+E187+F187+G187+H187+I187+K187+M187+O187+Q187+S187),2)</f>
        <v>24980433.890000001</v>
      </c>
      <c r="D187" s="71">
        <f>ROUND(SUM(D181:D186),2)</f>
        <v>0</v>
      </c>
      <c r="E187" s="71">
        <f t="shared" ref="E187:S187" si="25">ROUND(SUM(E181:E186),2)</f>
        <v>2463918.12</v>
      </c>
      <c r="F187" s="71">
        <f t="shared" si="25"/>
        <v>2085267.12</v>
      </c>
      <c r="G187" s="71">
        <f t="shared" si="25"/>
        <v>1081513.1499999999</v>
      </c>
      <c r="H187" s="71">
        <f t="shared" si="25"/>
        <v>1046834.82</v>
      </c>
      <c r="I187" s="71">
        <f t="shared" si="25"/>
        <v>0</v>
      </c>
      <c r="J187" s="30">
        <f t="shared" si="25"/>
        <v>0</v>
      </c>
      <c r="K187" s="8">
        <f t="shared" si="25"/>
        <v>0</v>
      </c>
      <c r="L187" s="28">
        <f t="shared" si="25"/>
        <v>4740</v>
      </c>
      <c r="M187" s="21">
        <f t="shared" si="25"/>
        <v>8331971.4299999997</v>
      </c>
      <c r="N187" s="36">
        <f t="shared" si="25"/>
        <v>0</v>
      </c>
      <c r="O187" s="36">
        <f t="shared" si="25"/>
        <v>0</v>
      </c>
      <c r="P187" s="47">
        <f t="shared" si="25"/>
        <v>13283.6</v>
      </c>
      <c r="Q187" s="47">
        <f t="shared" si="25"/>
        <v>9970929.25</v>
      </c>
      <c r="R187" s="47">
        <f t="shared" si="25"/>
        <v>0</v>
      </c>
      <c r="S187" s="47">
        <f t="shared" si="25"/>
        <v>0</v>
      </c>
      <c r="T187" s="25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1:37" s="1" customFormat="1" ht="15.75" hidden="1" x14ac:dyDescent="0.25">
      <c r="A188" s="184" t="s">
        <v>221</v>
      </c>
      <c r="B188" s="184"/>
      <c r="C188" s="184"/>
      <c r="D188" s="47"/>
      <c r="E188" s="47"/>
      <c r="F188" s="47"/>
      <c r="G188" s="47"/>
      <c r="H188" s="47"/>
      <c r="I188" s="47"/>
      <c r="J188" s="37"/>
      <c r="K188" s="8"/>
      <c r="L188" s="70"/>
      <c r="M188" s="15"/>
      <c r="N188" s="36"/>
      <c r="O188" s="36"/>
      <c r="P188" s="47"/>
      <c r="Q188" s="47"/>
      <c r="R188" s="47"/>
      <c r="S188" s="47"/>
      <c r="T188" s="25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1:37" s="45" customFormat="1" ht="12" hidden="1" x14ac:dyDescent="0.2">
      <c r="A189" s="33">
        <v>148</v>
      </c>
      <c r="B189" s="79" t="s">
        <v>177</v>
      </c>
      <c r="C189" s="35">
        <f>ROUND(D189+E189+F189+G189+H189+I189+K189+M189+O189+Q189+S189,2)</f>
        <v>7072289.3200000003</v>
      </c>
      <c r="D189" s="47">
        <v>1458664.88</v>
      </c>
      <c r="E189" s="47">
        <v>2753000.92</v>
      </c>
      <c r="F189" s="47">
        <v>1211427.75</v>
      </c>
      <c r="G189" s="47">
        <v>625001.11</v>
      </c>
      <c r="H189" s="47">
        <v>1024194.66</v>
      </c>
      <c r="I189" s="47">
        <v>0</v>
      </c>
      <c r="J189" s="37">
        <v>0</v>
      </c>
      <c r="K189" s="26">
        <v>0</v>
      </c>
      <c r="L189" s="28">
        <v>0</v>
      </c>
      <c r="M189" s="36">
        <v>0</v>
      </c>
      <c r="N189" s="36">
        <v>0</v>
      </c>
      <c r="O189" s="36">
        <v>0</v>
      </c>
      <c r="P189" s="47">
        <v>0</v>
      </c>
      <c r="Q189" s="47">
        <v>0</v>
      </c>
      <c r="R189" s="47">
        <v>0</v>
      </c>
      <c r="S189" s="47">
        <v>0</v>
      </c>
      <c r="T189" s="25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 spans="1:37" s="45" customFormat="1" ht="12" hidden="1" x14ac:dyDescent="0.2">
      <c r="A190" s="33">
        <v>149</v>
      </c>
      <c r="B190" s="79" t="s">
        <v>178</v>
      </c>
      <c r="C190" s="35">
        <f t="shared" ref="C190:C238" si="26">ROUND(D190+E190+F190+G190+H190+I190+K190+M190+O190+Q190+S190,2)</f>
        <v>16345238.34</v>
      </c>
      <c r="D190" s="47">
        <v>0</v>
      </c>
      <c r="E190" s="47">
        <v>0</v>
      </c>
      <c r="F190" s="47">
        <v>7772490.2699999996</v>
      </c>
      <c r="G190" s="47">
        <v>3905596.17</v>
      </c>
      <c r="H190" s="47">
        <v>4667151.9000000004</v>
      </c>
      <c r="I190" s="47">
        <v>0</v>
      </c>
      <c r="J190" s="37">
        <v>0</v>
      </c>
      <c r="K190" s="26">
        <v>0</v>
      </c>
      <c r="L190" s="36">
        <v>0</v>
      </c>
      <c r="M190" s="36">
        <v>0</v>
      </c>
      <c r="N190" s="36">
        <v>0</v>
      </c>
      <c r="O190" s="36">
        <v>0</v>
      </c>
      <c r="P190" s="47">
        <v>0</v>
      </c>
      <c r="Q190" s="47">
        <v>0</v>
      </c>
      <c r="R190" s="47">
        <v>0</v>
      </c>
      <c r="S190" s="47">
        <v>0</v>
      </c>
      <c r="T190" s="25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1:37" s="45" customFormat="1" ht="12" hidden="1" x14ac:dyDescent="0.2">
      <c r="A191" s="33">
        <v>150</v>
      </c>
      <c r="B191" s="79" t="s">
        <v>179</v>
      </c>
      <c r="C191" s="35">
        <f t="shared" si="26"/>
        <v>1228453.93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37">
        <v>0</v>
      </c>
      <c r="K191" s="26">
        <v>0</v>
      </c>
      <c r="L191" s="28">
        <v>1034</v>
      </c>
      <c r="M191" s="28">
        <v>1228453.93</v>
      </c>
      <c r="N191" s="36">
        <v>0</v>
      </c>
      <c r="O191" s="36">
        <v>0</v>
      </c>
      <c r="P191" s="47">
        <v>0</v>
      </c>
      <c r="Q191" s="47">
        <v>0</v>
      </c>
      <c r="R191" s="47">
        <v>0</v>
      </c>
      <c r="S191" s="47">
        <v>0</v>
      </c>
      <c r="T191" s="25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1:37" s="45" customFormat="1" ht="12" hidden="1" x14ac:dyDescent="0.2">
      <c r="A192" s="33">
        <v>151</v>
      </c>
      <c r="B192" s="79" t="s">
        <v>180</v>
      </c>
      <c r="C192" s="35">
        <f t="shared" si="26"/>
        <v>5199536.2699999996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37">
        <v>0</v>
      </c>
      <c r="K192" s="26">
        <v>0</v>
      </c>
      <c r="L192" s="28">
        <v>2013</v>
      </c>
      <c r="M192" s="28">
        <v>5199536.2699999996</v>
      </c>
      <c r="N192" s="36">
        <v>0</v>
      </c>
      <c r="O192" s="36">
        <v>0</v>
      </c>
      <c r="P192" s="47">
        <v>0</v>
      </c>
      <c r="Q192" s="47">
        <v>0</v>
      </c>
      <c r="R192" s="47">
        <v>0</v>
      </c>
      <c r="S192" s="47">
        <v>0</v>
      </c>
      <c r="T192" s="25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 spans="1:37" s="45" customFormat="1" ht="12" hidden="1" x14ac:dyDescent="0.2">
      <c r="A193" s="33">
        <v>152</v>
      </c>
      <c r="B193" s="79" t="s">
        <v>181</v>
      </c>
      <c r="C193" s="35">
        <f t="shared" si="26"/>
        <v>7685886.6799999997</v>
      </c>
      <c r="D193" s="47">
        <v>0</v>
      </c>
      <c r="E193" s="47">
        <v>0</v>
      </c>
      <c r="F193" s="47">
        <v>902583.95</v>
      </c>
      <c r="G193" s="47">
        <v>463247.01</v>
      </c>
      <c r="H193" s="47">
        <v>717196.3</v>
      </c>
      <c r="I193" s="47">
        <v>0</v>
      </c>
      <c r="J193" s="37">
        <v>0</v>
      </c>
      <c r="K193" s="26">
        <v>0</v>
      </c>
      <c r="L193" s="28">
        <v>0</v>
      </c>
      <c r="M193" s="36">
        <v>0</v>
      </c>
      <c r="N193" s="36">
        <v>0</v>
      </c>
      <c r="O193" s="36">
        <v>0</v>
      </c>
      <c r="P193" s="47">
        <v>1807</v>
      </c>
      <c r="Q193" s="47">
        <v>5602859.4199999999</v>
      </c>
      <c r="R193" s="47">
        <v>0</v>
      </c>
      <c r="S193" s="47">
        <v>0</v>
      </c>
      <c r="T193" s="25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1:37" s="45" customFormat="1" ht="12" hidden="1" x14ac:dyDescent="0.2">
      <c r="A194" s="33">
        <v>153</v>
      </c>
      <c r="B194" s="79" t="s">
        <v>182</v>
      </c>
      <c r="C194" s="35">
        <f t="shared" si="26"/>
        <v>5377494.6100000003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37">
        <v>0</v>
      </c>
      <c r="K194" s="26">
        <v>0</v>
      </c>
      <c r="L194" s="28">
        <v>0</v>
      </c>
      <c r="M194" s="36">
        <v>0</v>
      </c>
      <c r="N194" s="36">
        <v>0</v>
      </c>
      <c r="O194" s="36">
        <v>0</v>
      </c>
      <c r="P194" s="47">
        <v>1936.7</v>
      </c>
      <c r="Q194" s="47">
        <v>5377494.6100000003</v>
      </c>
      <c r="R194" s="47">
        <v>0</v>
      </c>
      <c r="S194" s="47">
        <v>0</v>
      </c>
      <c r="T194" s="25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1:37" s="45" customFormat="1" ht="12" hidden="1" x14ac:dyDescent="0.2">
      <c r="A195" s="33">
        <v>154</v>
      </c>
      <c r="B195" s="79" t="s">
        <v>184</v>
      </c>
      <c r="C195" s="35">
        <f t="shared" si="26"/>
        <v>2288028.96</v>
      </c>
      <c r="D195" s="47">
        <v>0</v>
      </c>
      <c r="E195" s="47">
        <v>2288028.96</v>
      </c>
      <c r="F195" s="47">
        <v>0</v>
      </c>
      <c r="G195" s="47">
        <v>0</v>
      </c>
      <c r="H195" s="47">
        <v>0</v>
      </c>
      <c r="I195" s="47">
        <v>0</v>
      </c>
      <c r="J195" s="37">
        <v>0</v>
      </c>
      <c r="K195" s="26">
        <v>0</v>
      </c>
      <c r="L195" s="28">
        <v>0</v>
      </c>
      <c r="M195" s="28">
        <v>0</v>
      </c>
      <c r="N195" s="36">
        <v>0</v>
      </c>
      <c r="O195" s="36">
        <v>0</v>
      </c>
      <c r="P195" s="47">
        <v>0</v>
      </c>
      <c r="Q195" s="47">
        <v>0</v>
      </c>
      <c r="R195" s="47">
        <v>0</v>
      </c>
      <c r="S195" s="47">
        <v>0</v>
      </c>
      <c r="T195" s="25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 spans="1:37" s="45" customFormat="1" ht="12.75" hidden="1" customHeight="1" x14ac:dyDescent="0.2">
      <c r="A196" s="33">
        <v>155</v>
      </c>
      <c r="B196" s="79" t="s">
        <v>185</v>
      </c>
      <c r="C196" s="35">
        <f t="shared" si="26"/>
        <v>2215210.79</v>
      </c>
      <c r="D196" s="47">
        <v>0</v>
      </c>
      <c r="E196" s="47">
        <v>2215210.79</v>
      </c>
      <c r="F196" s="47">
        <v>0</v>
      </c>
      <c r="G196" s="47">
        <v>0</v>
      </c>
      <c r="H196" s="47">
        <v>0</v>
      </c>
      <c r="I196" s="47">
        <v>0</v>
      </c>
      <c r="J196" s="37">
        <v>0</v>
      </c>
      <c r="K196" s="26">
        <v>0</v>
      </c>
      <c r="L196" s="28">
        <v>0</v>
      </c>
      <c r="M196" s="28">
        <v>0</v>
      </c>
      <c r="N196" s="36">
        <v>0</v>
      </c>
      <c r="O196" s="36">
        <v>0</v>
      </c>
      <c r="P196" s="47">
        <v>0</v>
      </c>
      <c r="Q196" s="47">
        <v>0</v>
      </c>
      <c r="R196" s="47">
        <v>0</v>
      </c>
      <c r="S196" s="47">
        <v>0</v>
      </c>
      <c r="T196" s="25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1:37" s="45" customFormat="1" ht="12" hidden="1" x14ac:dyDescent="0.2">
      <c r="A197" s="33">
        <v>156</v>
      </c>
      <c r="B197" s="79" t="s">
        <v>186</v>
      </c>
      <c r="C197" s="35">
        <f t="shared" si="26"/>
        <v>9010255.4900000002</v>
      </c>
      <c r="D197" s="47">
        <v>761518.72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37">
        <v>0</v>
      </c>
      <c r="K197" s="26">
        <v>0</v>
      </c>
      <c r="L197" s="28">
        <v>1143.9000000000001</v>
      </c>
      <c r="M197" s="28">
        <v>2786429.27</v>
      </c>
      <c r="N197" s="36">
        <v>0</v>
      </c>
      <c r="O197" s="36">
        <v>0</v>
      </c>
      <c r="P197" s="47">
        <v>1936.7</v>
      </c>
      <c r="Q197" s="47">
        <v>5462307.5</v>
      </c>
      <c r="R197" s="47">
        <v>0</v>
      </c>
      <c r="S197" s="47">
        <v>0</v>
      </c>
      <c r="T197" s="25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1:37" s="45" customFormat="1" ht="12" hidden="1" x14ac:dyDescent="0.2">
      <c r="A198" s="33">
        <v>157</v>
      </c>
      <c r="B198" s="79" t="s">
        <v>187</v>
      </c>
      <c r="C198" s="35">
        <f t="shared" si="26"/>
        <v>8419632.1699999999</v>
      </c>
      <c r="D198" s="47">
        <v>0</v>
      </c>
      <c r="E198" s="47">
        <v>0</v>
      </c>
      <c r="F198" s="47">
        <v>1025782.73</v>
      </c>
      <c r="G198" s="47">
        <v>525557.11</v>
      </c>
      <c r="H198" s="47">
        <v>742235.79</v>
      </c>
      <c r="I198" s="47">
        <v>0</v>
      </c>
      <c r="J198" s="37">
        <v>0</v>
      </c>
      <c r="K198" s="26">
        <v>0</v>
      </c>
      <c r="L198" s="28">
        <v>0</v>
      </c>
      <c r="M198" s="28">
        <v>0</v>
      </c>
      <c r="N198" s="36">
        <v>0</v>
      </c>
      <c r="O198" s="36">
        <v>0</v>
      </c>
      <c r="P198" s="47">
        <v>2062.9</v>
      </c>
      <c r="Q198" s="47">
        <v>6126056.54</v>
      </c>
      <c r="R198" s="47">
        <v>0</v>
      </c>
      <c r="S198" s="47">
        <v>0</v>
      </c>
      <c r="T198" s="25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 spans="1:37" s="45" customFormat="1" ht="12" hidden="1" x14ac:dyDescent="0.2">
      <c r="A199" s="33">
        <v>158</v>
      </c>
      <c r="B199" s="79" t="s">
        <v>188</v>
      </c>
      <c r="C199" s="35">
        <f t="shared" si="26"/>
        <v>8730486.0600000005</v>
      </c>
      <c r="D199" s="47">
        <v>0</v>
      </c>
      <c r="E199" s="47">
        <v>3246335.91</v>
      </c>
      <c r="F199" s="47">
        <v>1103526.82</v>
      </c>
      <c r="G199" s="47">
        <v>565164.80000000005</v>
      </c>
      <c r="H199" s="47">
        <v>478197.87</v>
      </c>
      <c r="I199" s="47">
        <v>0</v>
      </c>
      <c r="J199" s="37">
        <v>0</v>
      </c>
      <c r="K199" s="26">
        <v>0</v>
      </c>
      <c r="L199" s="28">
        <v>1435.6</v>
      </c>
      <c r="M199" s="28">
        <v>3337260.66</v>
      </c>
      <c r="N199" s="36">
        <v>0</v>
      </c>
      <c r="O199" s="36">
        <v>0</v>
      </c>
      <c r="P199" s="47">
        <v>0</v>
      </c>
      <c r="Q199" s="47">
        <v>0</v>
      </c>
      <c r="R199" s="47">
        <v>0</v>
      </c>
      <c r="S199" s="47">
        <v>0</v>
      </c>
      <c r="T199" s="25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1:37" s="45" customFormat="1" ht="12" hidden="1" x14ac:dyDescent="0.2">
      <c r="A200" s="33">
        <v>159</v>
      </c>
      <c r="B200" s="79" t="s">
        <v>189</v>
      </c>
      <c r="C200" s="35">
        <f t="shared" si="26"/>
        <v>10338033.460000001</v>
      </c>
      <c r="D200" s="47">
        <v>0</v>
      </c>
      <c r="E200" s="47">
        <v>0</v>
      </c>
      <c r="F200" s="47">
        <v>1396935.24</v>
      </c>
      <c r="G200" s="47">
        <v>709829.82</v>
      </c>
      <c r="H200" s="47">
        <v>1019289.52</v>
      </c>
      <c r="I200" s="47">
        <v>0</v>
      </c>
      <c r="J200" s="37">
        <v>0</v>
      </c>
      <c r="K200" s="26">
        <v>0</v>
      </c>
      <c r="L200" s="28">
        <v>0</v>
      </c>
      <c r="M200" s="28">
        <v>0</v>
      </c>
      <c r="N200" s="36">
        <v>0</v>
      </c>
      <c r="O200" s="36">
        <v>0</v>
      </c>
      <c r="P200" s="47">
        <v>2451.4</v>
      </c>
      <c r="Q200" s="47">
        <v>7211978.8799999999</v>
      </c>
      <c r="R200" s="47">
        <v>0</v>
      </c>
      <c r="S200" s="47">
        <v>0</v>
      </c>
      <c r="T200" s="25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1:37" s="45" customFormat="1" ht="12" hidden="1" x14ac:dyDescent="0.2">
      <c r="A201" s="33">
        <v>160</v>
      </c>
      <c r="B201" s="65" t="s">
        <v>190</v>
      </c>
      <c r="C201" s="35">
        <f t="shared" si="26"/>
        <v>3426455.49</v>
      </c>
      <c r="D201" s="47">
        <v>267109.25</v>
      </c>
      <c r="E201" s="47">
        <v>287488.96000000002</v>
      </c>
      <c r="F201" s="47">
        <v>218743.14</v>
      </c>
      <c r="G201" s="47">
        <v>115573.73</v>
      </c>
      <c r="H201" s="47">
        <v>0</v>
      </c>
      <c r="I201" s="47">
        <v>0</v>
      </c>
      <c r="J201" s="37">
        <v>0</v>
      </c>
      <c r="K201" s="26">
        <v>0</v>
      </c>
      <c r="L201" s="28">
        <v>680.3</v>
      </c>
      <c r="M201" s="28">
        <v>2537540.41</v>
      </c>
      <c r="N201" s="36">
        <v>0</v>
      </c>
      <c r="O201" s="36">
        <v>0</v>
      </c>
      <c r="P201" s="47">
        <v>0</v>
      </c>
      <c r="Q201" s="47">
        <v>0</v>
      </c>
      <c r="R201" s="47">
        <v>0</v>
      </c>
      <c r="S201" s="47">
        <v>0</v>
      </c>
      <c r="T201" s="25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 spans="1:37" s="45" customFormat="1" ht="12" hidden="1" x14ac:dyDescent="0.2">
      <c r="A202" s="33">
        <v>161</v>
      </c>
      <c r="B202" s="79" t="s">
        <v>191</v>
      </c>
      <c r="C202" s="35">
        <f t="shared" si="26"/>
        <v>15748814.539999999</v>
      </c>
      <c r="D202" s="47">
        <v>0</v>
      </c>
      <c r="E202" s="47">
        <v>0</v>
      </c>
      <c r="F202" s="47">
        <v>0</v>
      </c>
      <c r="G202" s="47">
        <v>0</v>
      </c>
      <c r="H202" s="47">
        <v>0</v>
      </c>
      <c r="I202" s="47">
        <v>0</v>
      </c>
      <c r="J202" s="37">
        <v>0</v>
      </c>
      <c r="K202" s="26">
        <v>0</v>
      </c>
      <c r="L202" s="28">
        <v>1329.2</v>
      </c>
      <c r="M202" s="28">
        <v>2757271.46</v>
      </c>
      <c r="N202" s="36">
        <v>0</v>
      </c>
      <c r="O202" s="36">
        <v>0</v>
      </c>
      <c r="P202" s="47">
        <v>5429.5</v>
      </c>
      <c r="Q202" s="47">
        <v>12991543.08</v>
      </c>
      <c r="R202" s="47">
        <v>0</v>
      </c>
      <c r="S202" s="47">
        <v>0</v>
      </c>
      <c r="T202" s="25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1:37" s="80" customFormat="1" ht="12" hidden="1" x14ac:dyDescent="0.2">
      <c r="A203" s="33">
        <v>162</v>
      </c>
      <c r="B203" s="34" t="s">
        <v>217</v>
      </c>
      <c r="C203" s="35">
        <f t="shared" si="26"/>
        <v>12827797.09</v>
      </c>
      <c r="D203" s="47">
        <v>0</v>
      </c>
      <c r="E203" s="47">
        <v>0</v>
      </c>
      <c r="F203" s="47">
        <v>0</v>
      </c>
      <c r="G203" s="47">
        <v>0</v>
      </c>
      <c r="H203" s="47">
        <v>0</v>
      </c>
      <c r="I203" s="47">
        <v>0</v>
      </c>
      <c r="J203" s="37">
        <v>0</v>
      </c>
      <c r="K203" s="7">
        <v>0</v>
      </c>
      <c r="L203" s="28">
        <v>1028.7</v>
      </c>
      <c r="M203" s="28">
        <v>3301387.87</v>
      </c>
      <c r="N203" s="36">
        <v>0</v>
      </c>
      <c r="O203" s="36">
        <v>0</v>
      </c>
      <c r="P203" s="47">
        <v>3262.6</v>
      </c>
      <c r="Q203" s="47">
        <v>9526409.2200000007</v>
      </c>
      <c r="R203" s="47">
        <v>0</v>
      </c>
      <c r="S203" s="47">
        <v>0</v>
      </c>
      <c r="T203" s="25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1:37" s="80" customFormat="1" ht="12" hidden="1" x14ac:dyDescent="0.2">
      <c r="A204" s="33">
        <v>163</v>
      </c>
      <c r="B204" s="34" t="s">
        <v>219</v>
      </c>
      <c r="C204" s="35">
        <f t="shared" si="26"/>
        <v>9372059.6799999997</v>
      </c>
      <c r="D204" s="47">
        <v>1949562.47</v>
      </c>
      <c r="E204" s="47">
        <v>1122376.47</v>
      </c>
      <c r="F204" s="47">
        <v>477865.25</v>
      </c>
      <c r="G204" s="47">
        <v>251364</v>
      </c>
      <c r="H204" s="47">
        <v>542265.49</v>
      </c>
      <c r="I204" s="47">
        <v>0</v>
      </c>
      <c r="J204" s="37">
        <v>0</v>
      </c>
      <c r="K204" s="7">
        <v>0</v>
      </c>
      <c r="L204" s="28">
        <v>1343.2</v>
      </c>
      <c r="M204" s="28">
        <v>5028626</v>
      </c>
      <c r="N204" s="36">
        <v>0</v>
      </c>
      <c r="O204" s="36">
        <v>0</v>
      </c>
      <c r="P204" s="47">
        <v>0</v>
      </c>
      <c r="Q204" s="47">
        <v>0</v>
      </c>
      <c r="R204" s="47">
        <v>0</v>
      </c>
      <c r="S204" s="47">
        <v>0</v>
      </c>
      <c r="T204" s="25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 spans="1:37" s="80" customFormat="1" ht="12" hidden="1" x14ac:dyDescent="0.2">
      <c r="A205" s="33">
        <v>164</v>
      </c>
      <c r="B205" s="34" t="s">
        <v>218</v>
      </c>
      <c r="C205" s="35">
        <f t="shared" si="26"/>
        <v>9327307.4700000007</v>
      </c>
      <c r="D205" s="47">
        <v>1928535.64</v>
      </c>
      <c r="E205" s="47">
        <v>1150176.81</v>
      </c>
      <c r="F205" s="47">
        <v>426543.37</v>
      </c>
      <c r="G205" s="47">
        <v>225676.07</v>
      </c>
      <c r="H205" s="47">
        <v>530170.79</v>
      </c>
      <c r="I205" s="47">
        <v>0</v>
      </c>
      <c r="J205" s="37">
        <v>0</v>
      </c>
      <c r="K205" s="7">
        <v>0</v>
      </c>
      <c r="L205" s="28">
        <v>1334.5</v>
      </c>
      <c r="M205" s="28">
        <v>5066204.79</v>
      </c>
      <c r="N205" s="36">
        <v>0</v>
      </c>
      <c r="O205" s="36">
        <v>0</v>
      </c>
      <c r="P205" s="47">
        <v>0</v>
      </c>
      <c r="Q205" s="47">
        <v>0</v>
      </c>
      <c r="R205" s="47">
        <v>0</v>
      </c>
      <c r="S205" s="47">
        <v>0</v>
      </c>
      <c r="T205" s="25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1:37" s="45" customFormat="1" ht="12" hidden="1" x14ac:dyDescent="0.2">
      <c r="A206" s="33">
        <v>165</v>
      </c>
      <c r="B206" s="79" t="s">
        <v>197</v>
      </c>
      <c r="C206" s="35">
        <f t="shared" si="26"/>
        <v>4865470.66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37">
        <v>0</v>
      </c>
      <c r="K206" s="26">
        <v>0</v>
      </c>
      <c r="L206" s="28">
        <v>1736</v>
      </c>
      <c r="M206" s="28">
        <v>4865470.66</v>
      </c>
      <c r="N206" s="36">
        <v>0</v>
      </c>
      <c r="O206" s="36">
        <v>0</v>
      </c>
      <c r="P206" s="47">
        <v>0</v>
      </c>
      <c r="Q206" s="47">
        <v>0</v>
      </c>
      <c r="R206" s="47">
        <v>0</v>
      </c>
      <c r="S206" s="47">
        <v>0</v>
      </c>
      <c r="T206" s="25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1:37" s="45" customFormat="1" ht="12" hidden="1" x14ac:dyDescent="0.2">
      <c r="A207" s="33">
        <v>166</v>
      </c>
      <c r="B207" s="79" t="s">
        <v>199</v>
      </c>
      <c r="C207" s="35">
        <f t="shared" si="26"/>
        <v>3641006.26</v>
      </c>
      <c r="D207" s="47">
        <v>0</v>
      </c>
      <c r="E207" s="47">
        <v>0</v>
      </c>
      <c r="F207" s="47">
        <v>0</v>
      </c>
      <c r="G207" s="47">
        <v>0</v>
      </c>
      <c r="H207" s="47">
        <v>0</v>
      </c>
      <c r="I207" s="47">
        <v>0</v>
      </c>
      <c r="J207" s="37">
        <v>2</v>
      </c>
      <c r="K207" s="7">
        <v>3641006.26</v>
      </c>
      <c r="L207" s="28">
        <v>0</v>
      </c>
      <c r="M207" s="28">
        <v>0</v>
      </c>
      <c r="N207" s="36">
        <v>0</v>
      </c>
      <c r="O207" s="36">
        <v>0</v>
      </c>
      <c r="P207" s="47">
        <v>0</v>
      </c>
      <c r="Q207" s="47">
        <v>0</v>
      </c>
      <c r="R207" s="47">
        <v>0</v>
      </c>
      <c r="S207" s="47">
        <v>0</v>
      </c>
      <c r="T207" s="25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 spans="1:37" s="45" customFormat="1" ht="12" hidden="1" x14ac:dyDescent="0.2">
      <c r="A208" s="33">
        <v>167</v>
      </c>
      <c r="B208" s="79" t="s">
        <v>200</v>
      </c>
      <c r="C208" s="35">
        <f t="shared" si="26"/>
        <v>3574856.64</v>
      </c>
      <c r="D208" s="47">
        <v>0</v>
      </c>
      <c r="E208" s="47">
        <v>0</v>
      </c>
      <c r="F208" s="47">
        <v>0</v>
      </c>
      <c r="G208" s="47">
        <v>0</v>
      </c>
      <c r="H208" s="47">
        <v>0</v>
      </c>
      <c r="I208" s="47">
        <v>0</v>
      </c>
      <c r="J208" s="37">
        <v>2</v>
      </c>
      <c r="K208" s="7">
        <v>3574856.64</v>
      </c>
      <c r="L208" s="28">
        <v>0</v>
      </c>
      <c r="M208" s="28">
        <v>0</v>
      </c>
      <c r="N208" s="36">
        <v>0</v>
      </c>
      <c r="O208" s="36">
        <v>0</v>
      </c>
      <c r="P208" s="47">
        <v>0</v>
      </c>
      <c r="Q208" s="47">
        <v>0</v>
      </c>
      <c r="R208" s="47">
        <v>0</v>
      </c>
      <c r="S208" s="47">
        <v>0</v>
      </c>
      <c r="T208" s="25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1:37" s="45" customFormat="1" ht="12" hidden="1" x14ac:dyDescent="0.2">
      <c r="A209" s="33">
        <v>168</v>
      </c>
      <c r="B209" s="79" t="s">
        <v>201</v>
      </c>
      <c r="C209" s="35">
        <f t="shared" si="26"/>
        <v>4386146.1399999997</v>
      </c>
      <c r="D209" s="47">
        <v>0</v>
      </c>
      <c r="E209" s="47">
        <v>0</v>
      </c>
      <c r="F209" s="47">
        <v>0</v>
      </c>
      <c r="G209" s="47">
        <v>0</v>
      </c>
      <c r="H209" s="47">
        <v>0</v>
      </c>
      <c r="I209" s="35">
        <v>1212260.3600000001</v>
      </c>
      <c r="J209" s="37">
        <v>0</v>
      </c>
      <c r="K209" s="7">
        <v>0</v>
      </c>
      <c r="L209" s="36">
        <v>1231.5999999999999</v>
      </c>
      <c r="M209" s="28">
        <v>3173885.78</v>
      </c>
      <c r="N209" s="36">
        <v>0</v>
      </c>
      <c r="O209" s="36">
        <v>0</v>
      </c>
      <c r="P209" s="47">
        <v>0</v>
      </c>
      <c r="Q209" s="47">
        <v>0</v>
      </c>
      <c r="R209" s="47">
        <v>0</v>
      </c>
      <c r="S209" s="47">
        <v>0</v>
      </c>
      <c r="T209" s="25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1:37" s="45" customFormat="1" ht="12" hidden="1" x14ac:dyDescent="0.2">
      <c r="A210" s="33">
        <v>169</v>
      </c>
      <c r="B210" s="79" t="s">
        <v>202</v>
      </c>
      <c r="C210" s="35">
        <f t="shared" si="26"/>
        <v>3571346.7</v>
      </c>
      <c r="D210" s="47">
        <v>0</v>
      </c>
      <c r="E210" s="47">
        <v>0</v>
      </c>
      <c r="F210" s="47">
        <v>0</v>
      </c>
      <c r="G210" s="47">
        <v>0</v>
      </c>
      <c r="H210" s="47">
        <v>0</v>
      </c>
      <c r="I210" s="35">
        <v>997786.81</v>
      </c>
      <c r="J210" s="37">
        <v>0</v>
      </c>
      <c r="K210" s="7">
        <v>0</v>
      </c>
      <c r="L210" s="36">
        <v>1012.7</v>
      </c>
      <c r="M210" s="28">
        <v>2573559.89</v>
      </c>
      <c r="N210" s="36">
        <v>0</v>
      </c>
      <c r="O210" s="36">
        <v>0</v>
      </c>
      <c r="P210" s="47">
        <v>0</v>
      </c>
      <c r="Q210" s="47">
        <v>0</v>
      </c>
      <c r="R210" s="47">
        <v>0</v>
      </c>
      <c r="S210" s="47">
        <v>0</v>
      </c>
      <c r="T210" s="25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 spans="1:37" s="45" customFormat="1" ht="12" hidden="1" x14ac:dyDescent="0.2">
      <c r="A211" s="33">
        <v>170</v>
      </c>
      <c r="B211" s="79" t="s">
        <v>795</v>
      </c>
      <c r="C211" s="35">
        <f t="shared" si="26"/>
        <v>3266833.54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7">
        <v>0</v>
      </c>
      <c r="K211" s="26">
        <v>0</v>
      </c>
      <c r="L211" s="36">
        <v>1147.4000000000001</v>
      </c>
      <c r="M211" s="28">
        <v>3266833.54</v>
      </c>
      <c r="N211" s="36">
        <v>0</v>
      </c>
      <c r="O211" s="36">
        <v>0</v>
      </c>
      <c r="P211" s="36">
        <v>0</v>
      </c>
      <c r="Q211" s="36">
        <v>0</v>
      </c>
      <c r="R211" s="36">
        <v>0</v>
      </c>
      <c r="S211" s="36">
        <v>0</v>
      </c>
      <c r="T211" s="25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1:37" s="45" customFormat="1" ht="12" hidden="1" x14ac:dyDescent="0.2">
      <c r="A212" s="33">
        <v>171</v>
      </c>
      <c r="B212" s="79" t="s">
        <v>204</v>
      </c>
      <c r="C212" s="35">
        <f t="shared" si="26"/>
        <v>4105916.48</v>
      </c>
      <c r="D212" s="36">
        <v>0</v>
      </c>
      <c r="E212" s="36">
        <v>0</v>
      </c>
      <c r="F212" s="36">
        <v>2737277.65</v>
      </c>
      <c r="G212" s="36">
        <v>1368638.83</v>
      </c>
      <c r="H212" s="36">
        <v>0</v>
      </c>
      <c r="I212" s="36">
        <v>0</v>
      </c>
      <c r="J212" s="37">
        <v>0</v>
      </c>
      <c r="K212" s="26">
        <v>0</v>
      </c>
      <c r="L212" s="36">
        <v>0</v>
      </c>
      <c r="M212" s="28">
        <v>0</v>
      </c>
      <c r="N212" s="36">
        <v>0</v>
      </c>
      <c r="O212" s="36">
        <v>0</v>
      </c>
      <c r="P212" s="36">
        <v>0</v>
      </c>
      <c r="Q212" s="36">
        <v>0</v>
      </c>
      <c r="R212" s="36">
        <v>0</v>
      </c>
      <c r="S212" s="36">
        <v>0</v>
      </c>
      <c r="T212" s="25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1:37" s="45" customFormat="1" ht="12" hidden="1" x14ac:dyDescent="0.2">
      <c r="A213" s="33">
        <v>172</v>
      </c>
      <c r="B213" s="79" t="s">
        <v>206</v>
      </c>
      <c r="C213" s="35">
        <f t="shared" si="26"/>
        <v>2321938.56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7">
        <v>0</v>
      </c>
      <c r="K213" s="26">
        <v>0</v>
      </c>
      <c r="L213" s="36">
        <v>526.20000000000005</v>
      </c>
      <c r="M213" s="28">
        <v>2321938.56</v>
      </c>
      <c r="N213" s="36">
        <v>0</v>
      </c>
      <c r="O213" s="36">
        <v>0</v>
      </c>
      <c r="P213" s="36">
        <v>0</v>
      </c>
      <c r="Q213" s="36">
        <v>0</v>
      </c>
      <c r="R213" s="36">
        <v>0</v>
      </c>
      <c r="S213" s="36">
        <v>0</v>
      </c>
      <c r="T213" s="25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 spans="1:37" s="45" customFormat="1" ht="12" hidden="1" x14ac:dyDescent="0.2">
      <c r="A214" s="33">
        <v>173</v>
      </c>
      <c r="B214" s="79" t="s">
        <v>207</v>
      </c>
      <c r="C214" s="35">
        <f t="shared" si="26"/>
        <v>3216419.22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7">
        <v>0</v>
      </c>
      <c r="K214" s="26">
        <v>0</v>
      </c>
      <c r="L214" s="36">
        <v>1138</v>
      </c>
      <c r="M214" s="28">
        <v>3216419.22</v>
      </c>
      <c r="N214" s="36">
        <v>0</v>
      </c>
      <c r="O214" s="36">
        <v>0</v>
      </c>
      <c r="P214" s="36">
        <v>0</v>
      </c>
      <c r="Q214" s="36">
        <v>0</v>
      </c>
      <c r="R214" s="36">
        <v>0</v>
      </c>
      <c r="S214" s="36">
        <v>0</v>
      </c>
      <c r="T214" s="25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1:37" s="45" customFormat="1" ht="12" hidden="1" x14ac:dyDescent="0.2">
      <c r="A215" s="33">
        <v>174</v>
      </c>
      <c r="B215" s="79" t="s">
        <v>208</v>
      </c>
      <c r="C215" s="35">
        <f t="shared" si="26"/>
        <v>3187978.86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7">
        <v>0</v>
      </c>
      <c r="K215" s="26">
        <v>0</v>
      </c>
      <c r="L215" s="36">
        <v>1170</v>
      </c>
      <c r="M215" s="28">
        <v>3187978.86</v>
      </c>
      <c r="N215" s="36">
        <v>0</v>
      </c>
      <c r="O215" s="36">
        <v>0</v>
      </c>
      <c r="P215" s="36">
        <v>0</v>
      </c>
      <c r="Q215" s="36">
        <v>0</v>
      </c>
      <c r="R215" s="36">
        <v>0</v>
      </c>
      <c r="S215" s="36">
        <v>0</v>
      </c>
      <c r="T215" s="25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1:37" s="45" customFormat="1" ht="12" hidden="1" x14ac:dyDescent="0.2">
      <c r="A216" s="33">
        <v>175</v>
      </c>
      <c r="B216" s="79" t="s">
        <v>209</v>
      </c>
      <c r="C216" s="35">
        <f t="shared" si="26"/>
        <v>10100324.460000001</v>
      </c>
      <c r="D216" s="36">
        <v>0</v>
      </c>
      <c r="E216" s="36">
        <v>0</v>
      </c>
      <c r="F216" s="36">
        <v>1581864.68</v>
      </c>
      <c r="G216" s="36">
        <v>810278.42</v>
      </c>
      <c r="H216" s="36">
        <v>630032.63</v>
      </c>
      <c r="I216" s="36">
        <v>0</v>
      </c>
      <c r="J216" s="37">
        <v>0</v>
      </c>
      <c r="K216" s="26">
        <v>0</v>
      </c>
      <c r="L216" s="36">
        <v>1796.2</v>
      </c>
      <c r="M216" s="28">
        <v>7078148.7300000004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25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 spans="1:37" s="45" customFormat="1" ht="12" hidden="1" x14ac:dyDescent="0.2">
      <c r="A217" s="33">
        <v>176</v>
      </c>
      <c r="B217" s="79" t="s">
        <v>210</v>
      </c>
      <c r="C217" s="35">
        <f t="shared" si="26"/>
        <v>4041566.05</v>
      </c>
      <c r="D217" s="28">
        <v>1967826.61</v>
      </c>
      <c r="E217" s="28">
        <v>840113.9</v>
      </c>
      <c r="F217" s="36">
        <v>503297.2</v>
      </c>
      <c r="G217" s="36">
        <v>264859.49</v>
      </c>
      <c r="H217" s="28">
        <v>465468.85</v>
      </c>
      <c r="I217" s="28">
        <v>0</v>
      </c>
      <c r="J217" s="37">
        <v>0</v>
      </c>
      <c r="K217" s="26">
        <v>0</v>
      </c>
      <c r="L217" s="36">
        <v>0</v>
      </c>
      <c r="M217" s="28">
        <v>0</v>
      </c>
      <c r="N217" s="36">
        <v>0</v>
      </c>
      <c r="O217" s="36">
        <v>0</v>
      </c>
      <c r="P217" s="36">
        <v>0</v>
      </c>
      <c r="Q217" s="36">
        <v>0</v>
      </c>
      <c r="R217" s="36">
        <v>0</v>
      </c>
      <c r="S217" s="36">
        <v>0</v>
      </c>
      <c r="T217" s="25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1:37" s="45" customFormat="1" ht="12" hidden="1" x14ac:dyDescent="0.2">
      <c r="A218" s="33">
        <v>177</v>
      </c>
      <c r="B218" s="79" t="s">
        <v>211</v>
      </c>
      <c r="C218" s="35">
        <f t="shared" si="26"/>
        <v>9268032.7799999993</v>
      </c>
      <c r="D218" s="28">
        <v>1603872.05</v>
      </c>
      <c r="E218" s="28">
        <v>0</v>
      </c>
      <c r="F218" s="36">
        <v>0</v>
      </c>
      <c r="G218" s="36">
        <v>0</v>
      </c>
      <c r="H218" s="28">
        <v>0</v>
      </c>
      <c r="I218" s="28">
        <v>0</v>
      </c>
      <c r="J218" s="37">
        <v>0</v>
      </c>
      <c r="K218" s="26">
        <v>0</v>
      </c>
      <c r="L218" s="36">
        <v>0</v>
      </c>
      <c r="M218" s="28">
        <v>0</v>
      </c>
      <c r="N218" s="36">
        <v>0</v>
      </c>
      <c r="O218" s="36">
        <v>0</v>
      </c>
      <c r="P218" s="36">
        <v>1301.5</v>
      </c>
      <c r="Q218" s="28">
        <v>7664160.7300000004</v>
      </c>
      <c r="R218" s="36">
        <v>0</v>
      </c>
      <c r="S218" s="36">
        <v>0</v>
      </c>
      <c r="T218" s="25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1:37" s="45" customFormat="1" ht="12" hidden="1" x14ac:dyDescent="0.2">
      <c r="A219" s="33">
        <v>178</v>
      </c>
      <c r="B219" s="79" t="s">
        <v>212</v>
      </c>
      <c r="C219" s="35">
        <f t="shared" si="26"/>
        <v>10730453.189999999</v>
      </c>
      <c r="D219" s="28">
        <v>1862989.99</v>
      </c>
      <c r="E219" s="28">
        <v>1365434.48</v>
      </c>
      <c r="F219" s="36">
        <v>0</v>
      </c>
      <c r="G219" s="36">
        <v>0</v>
      </c>
      <c r="H219" s="36">
        <v>0</v>
      </c>
      <c r="I219" s="36">
        <v>0</v>
      </c>
      <c r="J219" s="37">
        <v>0</v>
      </c>
      <c r="K219" s="26">
        <v>0</v>
      </c>
      <c r="L219" s="36">
        <v>0</v>
      </c>
      <c r="M219" s="28">
        <v>0</v>
      </c>
      <c r="N219" s="36">
        <v>0</v>
      </c>
      <c r="O219" s="36">
        <v>0</v>
      </c>
      <c r="P219" s="36">
        <v>2390</v>
      </c>
      <c r="Q219" s="28">
        <v>7502028.7199999997</v>
      </c>
      <c r="R219" s="36">
        <v>0</v>
      </c>
      <c r="S219" s="36">
        <v>0</v>
      </c>
      <c r="T219" s="25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 spans="1:37" s="45" customFormat="1" ht="12" hidden="1" x14ac:dyDescent="0.2">
      <c r="A220" s="33">
        <v>179</v>
      </c>
      <c r="B220" s="79" t="s">
        <v>213</v>
      </c>
      <c r="C220" s="35">
        <f t="shared" si="26"/>
        <v>1654215.12</v>
      </c>
      <c r="D220" s="28">
        <v>1654215.12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7">
        <v>0</v>
      </c>
      <c r="K220" s="26">
        <v>0</v>
      </c>
      <c r="L220" s="36">
        <v>0</v>
      </c>
      <c r="M220" s="28">
        <v>0</v>
      </c>
      <c r="N220" s="36">
        <v>0</v>
      </c>
      <c r="O220" s="36">
        <v>0</v>
      </c>
      <c r="P220" s="36">
        <v>0</v>
      </c>
      <c r="Q220" s="36">
        <v>0</v>
      </c>
      <c r="R220" s="36">
        <v>0</v>
      </c>
      <c r="S220" s="36">
        <v>0</v>
      </c>
      <c r="T220" s="25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1:37" s="45" customFormat="1" ht="12" hidden="1" x14ac:dyDescent="0.2">
      <c r="A221" s="33">
        <v>180</v>
      </c>
      <c r="B221" s="79" t="s">
        <v>214</v>
      </c>
      <c r="C221" s="35">
        <f t="shared" si="26"/>
        <v>2415650.5</v>
      </c>
      <c r="D221" s="36">
        <v>0</v>
      </c>
      <c r="E221" s="36">
        <v>0</v>
      </c>
      <c r="F221" s="36">
        <v>942506.27</v>
      </c>
      <c r="G221" s="36">
        <v>482574.32</v>
      </c>
      <c r="H221" s="28">
        <v>990569.91</v>
      </c>
      <c r="I221" s="28">
        <v>0</v>
      </c>
      <c r="J221" s="37">
        <v>0</v>
      </c>
      <c r="K221" s="26">
        <v>0</v>
      </c>
      <c r="L221" s="36">
        <v>0</v>
      </c>
      <c r="M221" s="28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>
        <v>0</v>
      </c>
      <c r="T221" s="25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1:37" s="45" customFormat="1" ht="12" hidden="1" x14ac:dyDescent="0.2">
      <c r="A222" s="33">
        <v>181</v>
      </c>
      <c r="B222" s="79" t="s">
        <v>215</v>
      </c>
      <c r="C222" s="35">
        <f t="shared" si="26"/>
        <v>5424486.5999999996</v>
      </c>
      <c r="D222" s="28">
        <v>400743.46</v>
      </c>
      <c r="E222" s="28">
        <v>0</v>
      </c>
      <c r="F222" s="36">
        <v>0</v>
      </c>
      <c r="G222" s="36">
        <v>0</v>
      </c>
      <c r="H222" s="36">
        <v>0</v>
      </c>
      <c r="I222" s="28">
        <v>0</v>
      </c>
      <c r="J222" s="37">
        <v>0</v>
      </c>
      <c r="K222" s="26">
        <v>0</v>
      </c>
      <c r="L222" s="36">
        <v>546.29999999999995</v>
      </c>
      <c r="M222" s="28">
        <v>2412947.31</v>
      </c>
      <c r="N222" s="36">
        <v>342.2</v>
      </c>
      <c r="O222" s="36">
        <v>144983.85</v>
      </c>
      <c r="P222" s="36">
        <v>1105.0999999999999</v>
      </c>
      <c r="Q222" s="36">
        <v>2465811.98</v>
      </c>
      <c r="R222" s="36">
        <v>0</v>
      </c>
      <c r="S222" s="36">
        <v>0</v>
      </c>
      <c r="T222" s="25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 spans="1:37" s="45" customFormat="1" ht="12" hidden="1" x14ac:dyDescent="0.2">
      <c r="A223" s="33">
        <v>182</v>
      </c>
      <c r="B223" s="79" t="s">
        <v>216</v>
      </c>
      <c r="C223" s="35">
        <f t="shared" si="26"/>
        <v>5438677.4000000004</v>
      </c>
      <c r="D223" s="28">
        <v>400719.62</v>
      </c>
      <c r="E223" s="28">
        <v>0</v>
      </c>
      <c r="F223" s="36">
        <v>0</v>
      </c>
      <c r="G223" s="36">
        <v>0</v>
      </c>
      <c r="H223" s="36">
        <v>0</v>
      </c>
      <c r="I223" s="28">
        <v>0</v>
      </c>
      <c r="J223" s="37">
        <v>0</v>
      </c>
      <c r="K223" s="26">
        <v>0</v>
      </c>
      <c r="L223" s="36">
        <v>559.9</v>
      </c>
      <c r="M223" s="28">
        <v>2412922.9</v>
      </c>
      <c r="N223" s="36">
        <v>364.2</v>
      </c>
      <c r="O223" s="36">
        <v>144971.35999999999</v>
      </c>
      <c r="P223" s="36">
        <v>1160.5</v>
      </c>
      <c r="Q223" s="36">
        <v>2480063.52</v>
      </c>
      <c r="R223" s="36">
        <v>0</v>
      </c>
      <c r="S223" s="36">
        <v>0</v>
      </c>
      <c r="T223" s="25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1:37" s="45" customFormat="1" ht="12" hidden="1" x14ac:dyDescent="0.2">
      <c r="A224" s="33">
        <v>183</v>
      </c>
      <c r="B224" s="79" t="s">
        <v>220</v>
      </c>
      <c r="C224" s="35">
        <f t="shared" si="26"/>
        <v>3640889.44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7">
        <v>2</v>
      </c>
      <c r="K224" s="7">
        <v>3640889.44</v>
      </c>
      <c r="L224" s="36">
        <v>0</v>
      </c>
      <c r="M224" s="28">
        <v>0</v>
      </c>
      <c r="N224" s="36">
        <v>0</v>
      </c>
      <c r="O224" s="36">
        <v>0</v>
      </c>
      <c r="P224" s="47">
        <v>0</v>
      </c>
      <c r="Q224" s="47">
        <v>0</v>
      </c>
      <c r="R224" s="36">
        <v>0</v>
      </c>
      <c r="S224" s="35">
        <v>0</v>
      </c>
      <c r="T224" s="25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1:37" s="80" customFormat="1" ht="12" hidden="1" x14ac:dyDescent="0.2">
      <c r="A225" s="33">
        <v>184</v>
      </c>
      <c r="B225" s="34" t="s">
        <v>352</v>
      </c>
      <c r="C225" s="35">
        <f t="shared" si="26"/>
        <v>1389125.97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1389125.97</v>
      </c>
      <c r="J225" s="31">
        <v>0</v>
      </c>
      <c r="K225" s="7">
        <v>0</v>
      </c>
      <c r="L225" s="28">
        <v>0</v>
      </c>
      <c r="M225" s="28">
        <v>0</v>
      </c>
      <c r="N225" s="36">
        <v>0</v>
      </c>
      <c r="O225" s="36">
        <v>0</v>
      </c>
      <c r="P225" s="28">
        <v>0</v>
      </c>
      <c r="Q225" s="28">
        <v>0</v>
      </c>
      <c r="R225" s="28">
        <v>0</v>
      </c>
      <c r="S225" s="28">
        <v>0</v>
      </c>
      <c r="T225" s="25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 spans="1:37" s="80" customFormat="1" ht="12" hidden="1" x14ac:dyDescent="0.2">
      <c r="A226" s="33">
        <v>185</v>
      </c>
      <c r="B226" s="34" t="s">
        <v>353</v>
      </c>
      <c r="C226" s="35">
        <f t="shared" si="26"/>
        <v>15512428.57</v>
      </c>
      <c r="D226" s="28">
        <v>0</v>
      </c>
      <c r="E226" s="28">
        <v>0</v>
      </c>
      <c r="F226" s="28">
        <v>1198848.79</v>
      </c>
      <c r="G226" s="28">
        <v>612677.17000000004</v>
      </c>
      <c r="H226" s="28">
        <v>0</v>
      </c>
      <c r="I226" s="28">
        <v>0</v>
      </c>
      <c r="J226" s="31">
        <v>0</v>
      </c>
      <c r="K226" s="7">
        <v>0</v>
      </c>
      <c r="L226" s="28">
        <v>1323.4</v>
      </c>
      <c r="M226" s="28">
        <v>5491245.2300000004</v>
      </c>
      <c r="N226" s="36">
        <v>0</v>
      </c>
      <c r="O226" s="36">
        <v>0</v>
      </c>
      <c r="P226" s="28">
        <v>2445</v>
      </c>
      <c r="Q226" s="28">
        <v>8209657.3799999999</v>
      </c>
      <c r="R226" s="28">
        <v>0</v>
      </c>
      <c r="S226" s="28">
        <v>0</v>
      </c>
      <c r="T226" s="25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s="80" customFormat="1" ht="12" hidden="1" x14ac:dyDescent="0.2">
      <c r="A227" s="33">
        <v>186</v>
      </c>
      <c r="B227" s="34" t="s">
        <v>354</v>
      </c>
      <c r="C227" s="35">
        <f t="shared" si="26"/>
        <v>15825751.800000001</v>
      </c>
      <c r="D227" s="28">
        <v>0</v>
      </c>
      <c r="E227" s="28">
        <v>0</v>
      </c>
      <c r="F227" s="28">
        <v>1015918.84</v>
      </c>
      <c r="G227" s="28">
        <v>521034.1</v>
      </c>
      <c r="H227" s="28">
        <v>0</v>
      </c>
      <c r="I227" s="28">
        <v>0</v>
      </c>
      <c r="J227" s="31">
        <v>0</v>
      </c>
      <c r="K227" s="7">
        <v>0</v>
      </c>
      <c r="L227" s="28">
        <v>1328.6</v>
      </c>
      <c r="M227" s="28">
        <v>6797495.6500000004</v>
      </c>
      <c r="N227" s="36">
        <v>0</v>
      </c>
      <c r="O227" s="36">
        <v>0</v>
      </c>
      <c r="P227" s="28">
        <v>2445</v>
      </c>
      <c r="Q227" s="28">
        <v>7491303.21</v>
      </c>
      <c r="R227" s="28">
        <v>0</v>
      </c>
      <c r="S227" s="28">
        <v>0</v>
      </c>
      <c r="T227" s="25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s="80" customFormat="1" ht="12" hidden="1" x14ac:dyDescent="0.2">
      <c r="A228" s="33">
        <v>187</v>
      </c>
      <c r="B228" s="34" t="s">
        <v>355</v>
      </c>
      <c r="C228" s="35">
        <f t="shared" si="26"/>
        <v>13060484.9</v>
      </c>
      <c r="D228" s="28">
        <v>0</v>
      </c>
      <c r="E228" s="28">
        <v>0</v>
      </c>
      <c r="F228" s="28">
        <v>0</v>
      </c>
      <c r="G228" s="28">
        <v>0</v>
      </c>
      <c r="H228" s="28">
        <v>825435.5</v>
      </c>
      <c r="I228" s="28">
        <v>0</v>
      </c>
      <c r="J228" s="31">
        <v>0</v>
      </c>
      <c r="K228" s="7">
        <v>0</v>
      </c>
      <c r="L228" s="28">
        <v>1138.8</v>
      </c>
      <c r="M228" s="28">
        <v>6504188.9299999997</v>
      </c>
      <c r="N228" s="36">
        <v>0</v>
      </c>
      <c r="O228" s="36">
        <v>0</v>
      </c>
      <c r="P228" s="28">
        <v>1936.7</v>
      </c>
      <c r="Q228" s="28">
        <v>5730860.4699999997</v>
      </c>
      <c r="R228" s="28">
        <v>0</v>
      </c>
      <c r="S228" s="28">
        <v>0</v>
      </c>
      <c r="T228" s="25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 spans="1:37" s="80" customFormat="1" ht="12" hidden="1" x14ac:dyDescent="0.2">
      <c r="A229" s="33">
        <v>188</v>
      </c>
      <c r="B229" s="34" t="s">
        <v>365</v>
      </c>
      <c r="C229" s="35">
        <f t="shared" si="26"/>
        <v>8271415.3200000003</v>
      </c>
      <c r="D229" s="28">
        <v>0</v>
      </c>
      <c r="E229" s="28">
        <v>3014123.99</v>
      </c>
      <c r="F229" s="28">
        <v>1100558.42</v>
      </c>
      <c r="G229" s="28">
        <v>568012.22</v>
      </c>
      <c r="H229" s="28">
        <v>447083.07</v>
      </c>
      <c r="I229" s="28">
        <v>0</v>
      </c>
      <c r="J229" s="31">
        <v>0</v>
      </c>
      <c r="K229" s="7">
        <v>0</v>
      </c>
      <c r="L229" s="28">
        <v>1183.5999999999999</v>
      </c>
      <c r="M229" s="28">
        <v>3141637.62</v>
      </c>
      <c r="N229" s="36">
        <v>0</v>
      </c>
      <c r="O229" s="36">
        <v>0</v>
      </c>
      <c r="P229" s="28">
        <v>0</v>
      </c>
      <c r="Q229" s="28">
        <v>0</v>
      </c>
      <c r="R229" s="28">
        <v>0</v>
      </c>
      <c r="S229" s="28">
        <v>0</v>
      </c>
      <c r="T229" s="25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1:37" s="80" customFormat="1" ht="12" hidden="1" x14ac:dyDescent="0.2">
      <c r="A230" s="33">
        <v>189</v>
      </c>
      <c r="B230" s="34" t="s">
        <v>366</v>
      </c>
      <c r="C230" s="35">
        <f t="shared" si="26"/>
        <v>9218964.7599999998</v>
      </c>
      <c r="D230" s="28">
        <v>0</v>
      </c>
      <c r="E230" s="28">
        <v>2759996.82</v>
      </c>
      <c r="F230" s="28">
        <v>1455780.04</v>
      </c>
      <c r="G230" s="28">
        <v>741285.32</v>
      </c>
      <c r="H230" s="28">
        <v>540081.04</v>
      </c>
      <c r="I230" s="28">
        <v>0</v>
      </c>
      <c r="J230" s="31">
        <v>0</v>
      </c>
      <c r="K230" s="7">
        <v>0</v>
      </c>
      <c r="L230" s="28">
        <v>1198.2</v>
      </c>
      <c r="M230" s="28">
        <v>3721821.54</v>
      </c>
      <c r="N230" s="36">
        <v>0</v>
      </c>
      <c r="O230" s="36">
        <v>0</v>
      </c>
      <c r="P230" s="28">
        <v>0</v>
      </c>
      <c r="Q230" s="28">
        <v>0</v>
      </c>
      <c r="R230" s="28">
        <v>0</v>
      </c>
      <c r="S230" s="28">
        <v>0</v>
      </c>
      <c r="T230" s="25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1:37" s="80" customFormat="1" ht="12" hidden="1" x14ac:dyDescent="0.2">
      <c r="A231" s="33">
        <v>190</v>
      </c>
      <c r="B231" s="34" t="s">
        <v>373</v>
      </c>
      <c r="C231" s="35">
        <f t="shared" si="26"/>
        <v>11229441.869999999</v>
      </c>
      <c r="D231" s="28">
        <v>1770685.98</v>
      </c>
      <c r="E231" s="28">
        <v>0</v>
      </c>
      <c r="F231" s="28">
        <v>0</v>
      </c>
      <c r="G231" s="28">
        <v>0</v>
      </c>
      <c r="H231" s="28">
        <v>0</v>
      </c>
      <c r="I231" s="28">
        <v>0</v>
      </c>
      <c r="J231" s="31">
        <v>0</v>
      </c>
      <c r="K231" s="7">
        <v>0</v>
      </c>
      <c r="L231" s="28">
        <v>0</v>
      </c>
      <c r="M231" s="28">
        <v>0</v>
      </c>
      <c r="N231" s="36">
        <v>0</v>
      </c>
      <c r="O231" s="36">
        <v>0</v>
      </c>
      <c r="P231" s="28">
        <v>4256</v>
      </c>
      <c r="Q231" s="28">
        <v>9458755.8900000006</v>
      </c>
      <c r="R231" s="28">
        <v>0</v>
      </c>
      <c r="S231" s="28">
        <v>0</v>
      </c>
      <c r="T231" s="25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 spans="1:37" s="80" customFormat="1" ht="12" hidden="1" x14ac:dyDescent="0.2">
      <c r="A232" s="33">
        <v>191</v>
      </c>
      <c r="B232" s="34" t="s">
        <v>374</v>
      </c>
      <c r="C232" s="35">
        <f t="shared" si="26"/>
        <v>6830384.7800000003</v>
      </c>
      <c r="D232" s="28">
        <v>3024949.56</v>
      </c>
      <c r="E232" s="28">
        <v>0</v>
      </c>
      <c r="F232" s="28">
        <v>0</v>
      </c>
      <c r="G232" s="28">
        <v>0</v>
      </c>
      <c r="H232" s="28">
        <v>0</v>
      </c>
      <c r="I232" s="28">
        <v>0</v>
      </c>
      <c r="J232" s="31">
        <v>0</v>
      </c>
      <c r="K232" s="7">
        <v>0</v>
      </c>
      <c r="L232" s="28">
        <v>2685.4</v>
      </c>
      <c r="M232" s="28">
        <v>3805435.22</v>
      </c>
      <c r="N232" s="36">
        <v>0</v>
      </c>
      <c r="O232" s="36">
        <v>0</v>
      </c>
      <c r="P232" s="28">
        <v>0</v>
      </c>
      <c r="Q232" s="28">
        <v>0</v>
      </c>
      <c r="R232" s="28">
        <v>0</v>
      </c>
      <c r="S232" s="28">
        <v>0</v>
      </c>
      <c r="T232" s="25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1:37" s="80" customFormat="1" ht="12" hidden="1" x14ac:dyDescent="0.2">
      <c r="A233" s="33">
        <v>192</v>
      </c>
      <c r="B233" s="34" t="s">
        <v>375</v>
      </c>
      <c r="C233" s="35">
        <f t="shared" si="26"/>
        <v>10048349.939999999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31">
        <v>0</v>
      </c>
      <c r="K233" s="7">
        <v>0</v>
      </c>
      <c r="L233" s="28">
        <v>1783.7</v>
      </c>
      <c r="M233" s="28">
        <v>2936947.11</v>
      </c>
      <c r="N233" s="36">
        <v>0</v>
      </c>
      <c r="O233" s="36">
        <v>0</v>
      </c>
      <c r="P233" s="28">
        <v>4256</v>
      </c>
      <c r="Q233" s="28">
        <v>7111402.8300000001</v>
      </c>
      <c r="R233" s="28">
        <v>0</v>
      </c>
      <c r="S233" s="28">
        <v>0</v>
      </c>
      <c r="T233" s="25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1:37" s="80" customFormat="1" ht="12" hidden="1" x14ac:dyDescent="0.2">
      <c r="A234" s="33">
        <v>193</v>
      </c>
      <c r="B234" s="34" t="s">
        <v>205</v>
      </c>
      <c r="C234" s="35">
        <f t="shared" si="26"/>
        <v>3392742.22</v>
      </c>
      <c r="D234" s="28">
        <v>377562.56</v>
      </c>
      <c r="E234" s="28">
        <v>377535.19</v>
      </c>
      <c r="F234" s="28">
        <v>218048.53</v>
      </c>
      <c r="G234" s="28">
        <v>115075.41</v>
      </c>
      <c r="H234" s="28">
        <v>0</v>
      </c>
      <c r="I234" s="28">
        <v>0</v>
      </c>
      <c r="J234" s="31">
        <v>0</v>
      </c>
      <c r="K234" s="7">
        <v>0</v>
      </c>
      <c r="L234" s="36">
        <v>582.79999999999995</v>
      </c>
      <c r="M234" s="36">
        <v>2304520.5299999998</v>
      </c>
      <c r="N234" s="36">
        <v>0</v>
      </c>
      <c r="O234" s="36">
        <v>0</v>
      </c>
      <c r="P234" s="28">
        <v>0</v>
      </c>
      <c r="Q234" s="28">
        <v>0</v>
      </c>
      <c r="R234" s="28">
        <v>0</v>
      </c>
      <c r="S234" s="28">
        <v>0</v>
      </c>
      <c r="T234" s="25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 spans="1:37" s="80" customFormat="1" ht="12" hidden="1" x14ac:dyDescent="0.2">
      <c r="A235" s="33">
        <v>194</v>
      </c>
      <c r="B235" s="34" t="s">
        <v>380</v>
      </c>
      <c r="C235" s="35">
        <f t="shared" si="26"/>
        <v>6334993.7000000002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31">
        <v>0</v>
      </c>
      <c r="K235" s="7">
        <v>0</v>
      </c>
      <c r="L235" s="28">
        <v>0</v>
      </c>
      <c r="M235" s="28">
        <v>0</v>
      </c>
      <c r="N235" s="36">
        <v>0</v>
      </c>
      <c r="O235" s="36">
        <v>0</v>
      </c>
      <c r="P235" s="28">
        <v>2356.4</v>
      </c>
      <c r="Q235" s="28">
        <v>6334993.7000000002</v>
      </c>
      <c r="R235" s="28">
        <v>0</v>
      </c>
      <c r="S235" s="28">
        <v>0</v>
      </c>
      <c r="T235" s="25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1:37" s="80" customFormat="1" ht="12" hidden="1" x14ac:dyDescent="0.2">
      <c r="A236" s="33">
        <v>195</v>
      </c>
      <c r="B236" s="34" t="s">
        <v>378</v>
      </c>
      <c r="C236" s="35">
        <f t="shared" si="26"/>
        <v>21179909.579999998</v>
      </c>
      <c r="D236" s="28">
        <v>0</v>
      </c>
      <c r="E236" s="28">
        <v>0</v>
      </c>
      <c r="F236" s="28">
        <v>0</v>
      </c>
      <c r="G236" s="28">
        <v>0</v>
      </c>
      <c r="H236" s="28">
        <v>0</v>
      </c>
      <c r="I236" s="28">
        <v>0</v>
      </c>
      <c r="J236" s="31">
        <v>0</v>
      </c>
      <c r="K236" s="7">
        <v>0</v>
      </c>
      <c r="L236" s="28">
        <v>1719</v>
      </c>
      <c r="M236" s="28">
        <v>5653933.0700000003</v>
      </c>
      <c r="N236" s="36">
        <v>0</v>
      </c>
      <c r="O236" s="36">
        <v>0</v>
      </c>
      <c r="P236" s="28">
        <v>4651.5</v>
      </c>
      <c r="Q236" s="28">
        <v>15525976.51</v>
      </c>
      <c r="R236" s="28">
        <v>0</v>
      </c>
      <c r="S236" s="28">
        <v>0</v>
      </c>
      <c r="T236" s="25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1:37" s="80" customFormat="1" ht="12" hidden="1" x14ac:dyDescent="0.2">
      <c r="A237" s="33">
        <v>196</v>
      </c>
      <c r="B237" s="34" t="s">
        <v>382</v>
      </c>
      <c r="C237" s="35">
        <f t="shared" si="26"/>
        <v>12817497.369999999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8">
        <v>0</v>
      </c>
      <c r="J237" s="31">
        <v>0</v>
      </c>
      <c r="K237" s="7">
        <v>0</v>
      </c>
      <c r="L237" s="28">
        <v>0</v>
      </c>
      <c r="M237" s="28">
        <v>0</v>
      </c>
      <c r="N237" s="36">
        <v>0</v>
      </c>
      <c r="O237" s="36">
        <v>0</v>
      </c>
      <c r="P237" s="28">
        <v>4428.8999999999996</v>
      </c>
      <c r="Q237" s="28">
        <v>12817497.369999999</v>
      </c>
      <c r="R237" s="28">
        <v>0</v>
      </c>
      <c r="S237" s="28">
        <v>0</v>
      </c>
      <c r="T237" s="25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 spans="1:37" s="80" customFormat="1" ht="12" hidden="1" x14ac:dyDescent="0.2">
      <c r="A238" s="33">
        <v>197</v>
      </c>
      <c r="B238" s="34" t="s">
        <v>383</v>
      </c>
      <c r="C238" s="35">
        <f t="shared" si="26"/>
        <v>13053345.02</v>
      </c>
      <c r="D238" s="28">
        <v>816873.72</v>
      </c>
      <c r="E238" s="28">
        <v>4032489.82</v>
      </c>
      <c r="F238" s="28">
        <v>2441021.52</v>
      </c>
      <c r="G238" s="28">
        <v>1266322.07</v>
      </c>
      <c r="H238" s="28">
        <v>1104170.28</v>
      </c>
      <c r="I238" s="28">
        <v>1097403.28</v>
      </c>
      <c r="J238" s="31">
        <v>0</v>
      </c>
      <c r="K238" s="7">
        <v>0</v>
      </c>
      <c r="L238" s="28">
        <v>1015.4</v>
      </c>
      <c r="M238" s="28">
        <v>2295064.33</v>
      </c>
      <c r="N238" s="36">
        <v>0</v>
      </c>
      <c r="O238" s="36">
        <v>0</v>
      </c>
      <c r="P238" s="28">
        <v>0</v>
      </c>
      <c r="Q238" s="28">
        <v>0</v>
      </c>
      <c r="R238" s="28">
        <v>0</v>
      </c>
      <c r="S238" s="28">
        <v>0</v>
      </c>
      <c r="T238" s="25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s="1" customFormat="1" ht="30.75" hidden="1" customHeight="1" x14ac:dyDescent="0.25">
      <c r="A239" s="173" t="s">
        <v>388</v>
      </c>
      <c r="B239" s="174"/>
      <c r="C239" s="15">
        <f>ROUND(SUM(D239+E239+F239+G239+H239+I239+K239+M239+O239+Q239+S239),2)</f>
        <v>371630024.75</v>
      </c>
      <c r="D239" s="15">
        <f t="shared" ref="D239:S239" si="27">ROUND(SUM(D189:D238),2)</f>
        <v>20245829.629999999</v>
      </c>
      <c r="E239" s="15">
        <f t="shared" si="27"/>
        <v>25452313.02</v>
      </c>
      <c r="F239" s="15">
        <f t="shared" si="27"/>
        <v>27731020.460000001</v>
      </c>
      <c r="G239" s="15">
        <f t="shared" si="27"/>
        <v>14137767.17</v>
      </c>
      <c r="H239" s="15">
        <f t="shared" si="27"/>
        <v>14723543.6</v>
      </c>
      <c r="I239" s="15">
        <f t="shared" si="27"/>
        <v>4696576.42</v>
      </c>
      <c r="J239" s="30">
        <f t="shared" si="27"/>
        <v>6</v>
      </c>
      <c r="K239" s="8">
        <f t="shared" si="27"/>
        <v>10856752.34</v>
      </c>
      <c r="L239" s="15">
        <f t="shared" si="27"/>
        <v>36165.599999999999</v>
      </c>
      <c r="M239" s="15">
        <f t="shared" si="27"/>
        <v>108405105.34</v>
      </c>
      <c r="N239" s="36">
        <f t="shared" si="27"/>
        <v>706.4</v>
      </c>
      <c r="O239" s="36">
        <f t="shared" si="27"/>
        <v>289955.21000000002</v>
      </c>
      <c r="P239" s="15">
        <f t="shared" si="27"/>
        <v>51619.4</v>
      </c>
      <c r="Q239" s="15">
        <f t="shared" si="27"/>
        <v>145091161.56</v>
      </c>
      <c r="R239" s="21">
        <f t="shared" si="27"/>
        <v>0</v>
      </c>
      <c r="S239" s="15">
        <f t="shared" si="27"/>
        <v>0</v>
      </c>
      <c r="T239" s="25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1:37" s="2" customFormat="1" ht="15.75" hidden="1" x14ac:dyDescent="0.25">
      <c r="A240" s="187" t="s">
        <v>109</v>
      </c>
      <c r="B240" s="187"/>
      <c r="C240" s="187"/>
      <c r="D240" s="39"/>
      <c r="E240" s="40"/>
      <c r="F240" s="40"/>
      <c r="G240" s="40"/>
      <c r="H240" s="40"/>
      <c r="I240" s="40"/>
      <c r="J240" s="32"/>
      <c r="K240" s="12"/>
      <c r="L240" s="41"/>
      <c r="M240" s="40"/>
      <c r="N240" s="36"/>
      <c r="O240" s="36"/>
      <c r="P240" s="41"/>
      <c r="Q240" s="40"/>
      <c r="R240" s="42"/>
      <c r="S240" s="40"/>
      <c r="T240" s="25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 spans="1:37" s="45" customFormat="1" ht="24" hidden="1" x14ac:dyDescent="0.2">
      <c r="A241" s="33">
        <v>198</v>
      </c>
      <c r="B241" s="34" t="s">
        <v>789</v>
      </c>
      <c r="C241" s="35">
        <f t="shared" ref="C241:C247" si="28">D241+E241+F241+G241+H241+I241+K241+M241+O241+Q241+S241</f>
        <v>4209037.45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7">
        <v>0</v>
      </c>
      <c r="K241" s="26">
        <v>0</v>
      </c>
      <c r="L241" s="36">
        <v>0</v>
      </c>
      <c r="M241" s="36">
        <v>0</v>
      </c>
      <c r="N241" s="36">
        <v>0</v>
      </c>
      <c r="O241" s="36">
        <v>0</v>
      </c>
      <c r="P241" s="36">
        <v>1097</v>
      </c>
      <c r="Q241" s="36">
        <v>4209037.45</v>
      </c>
      <c r="R241" s="36">
        <f>SUM(R183:R240)</f>
        <v>0</v>
      </c>
      <c r="S241" s="36">
        <v>0</v>
      </c>
      <c r="T241" s="25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1:37" s="45" customFormat="1" ht="24" hidden="1" x14ac:dyDescent="0.2">
      <c r="A242" s="33">
        <v>199</v>
      </c>
      <c r="B242" s="34" t="s">
        <v>790</v>
      </c>
      <c r="C242" s="35">
        <f t="shared" si="28"/>
        <v>4279308.79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7">
        <v>0</v>
      </c>
      <c r="K242" s="26">
        <v>0</v>
      </c>
      <c r="L242" s="36">
        <v>0</v>
      </c>
      <c r="M242" s="36">
        <v>0</v>
      </c>
      <c r="N242" s="36">
        <v>0</v>
      </c>
      <c r="O242" s="36">
        <v>0</v>
      </c>
      <c r="P242" s="36">
        <v>964</v>
      </c>
      <c r="Q242" s="36">
        <v>4279308.79</v>
      </c>
      <c r="R242" s="36">
        <f>SUM(R187:R241)</f>
        <v>0</v>
      </c>
      <c r="S242" s="36">
        <v>0</v>
      </c>
      <c r="T242" s="25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1:37" s="45" customFormat="1" ht="12" hidden="1" x14ac:dyDescent="0.2">
      <c r="A243" s="33">
        <v>200</v>
      </c>
      <c r="B243" s="34" t="s">
        <v>110</v>
      </c>
      <c r="C243" s="35">
        <f t="shared" si="28"/>
        <v>637245.63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7">
        <v>0</v>
      </c>
      <c r="K243" s="26">
        <v>0</v>
      </c>
      <c r="L243" s="36">
        <v>250</v>
      </c>
      <c r="M243" s="36">
        <v>637245.63</v>
      </c>
      <c r="N243" s="36">
        <v>0</v>
      </c>
      <c r="O243" s="36">
        <v>0</v>
      </c>
      <c r="P243" s="36">
        <v>0</v>
      </c>
      <c r="Q243" s="36">
        <v>0</v>
      </c>
      <c r="R243" s="36">
        <f>SUM(R241:R242)</f>
        <v>0</v>
      </c>
      <c r="S243" s="36">
        <v>0</v>
      </c>
      <c r="T243" s="25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 spans="1:37" s="45" customFormat="1" ht="12" hidden="1" x14ac:dyDescent="0.2">
      <c r="A244" s="33">
        <v>201</v>
      </c>
      <c r="B244" s="34" t="s">
        <v>112</v>
      </c>
      <c r="C244" s="35">
        <f t="shared" si="28"/>
        <v>193359.07</v>
      </c>
      <c r="D244" s="36">
        <v>0</v>
      </c>
      <c r="E244" s="36">
        <v>0</v>
      </c>
      <c r="F244" s="36">
        <v>0</v>
      </c>
      <c r="G244" s="36">
        <v>0</v>
      </c>
      <c r="H244" s="36">
        <v>193359.07</v>
      </c>
      <c r="I244" s="36">
        <v>0</v>
      </c>
      <c r="J244" s="37">
        <v>0</v>
      </c>
      <c r="K244" s="26">
        <v>0</v>
      </c>
      <c r="L244" s="36">
        <v>0</v>
      </c>
      <c r="M244" s="36">
        <v>0</v>
      </c>
      <c r="N244" s="36">
        <v>0</v>
      </c>
      <c r="O244" s="36">
        <v>0</v>
      </c>
      <c r="P244" s="36">
        <v>0</v>
      </c>
      <c r="Q244" s="36">
        <v>0</v>
      </c>
      <c r="R244" s="36">
        <f>SUM(R243:R243)</f>
        <v>0</v>
      </c>
      <c r="S244" s="36">
        <v>0</v>
      </c>
      <c r="T244" s="25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1:37" s="45" customFormat="1" ht="12" hidden="1" x14ac:dyDescent="0.2">
      <c r="A245" s="33">
        <v>202</v>
      </c>
      <c r="B245" s="34" t="s">
        <v>113</v>
      </c>
      <c r="C245" s="35">
        <f t="shared" si="28"/>
        <v>1306981.44</v>
      </c>
      <c r="D245" s="28">
        <v>0</v>
      </c>
      <c r="E245" s="28">
        <v>0</v>
      </c>
      <c r="F245" s="28">
        <v>0</v>
      </c>
      <c r="G245" s="28">
        <v>0</v>
      </c>
      <c r="H245" s="36">
        <v>0</v>
      </c>
      <c r="I245" s="36">
        <v>0</v>
      </c>
      <c r="J245" s="37">
        <v>0</v>
      </c>
      <c r="K245" s="26">
        <v>0</v>
      </c>
      <c r="L245" s="36">
        <v>638.66</v>
      </c>
      <c r="M245" s="36">
        <v>1306981.44</v>
      </c>
      <c r="N245" s="36">
        <v>0</v>
      </c>
      <c r="O245" s="36">
        <v>0</v>
      </c>
      <c r="P245" s="36">
        <v>0</v>
      </c>
      <c r="Q245" s="36">
        <v>0</v>
      </c>
      <c r="R245" s="36">
        <f>SUM(R244:R244)</f>
        <v>0</v>
      </c>
      <c r="S245" s="36">
        <v>0</v>
      </c>
      <c r="T245" s="25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1:37" s="50" customFormat="1" ht="12" hidden="1" x14ac:dyDescent="0.2">
      <c r="A246" s="33">
        <v>203</v>
      </c>
      <c r="B246" s="34" t="s">
        <v>791</v>
      </c>
      <c r="C246" s="35">
        <f t="shared" si="28"/>
        <v>16292815.42</v>
      </c>
      <c r="D246" s="28">
        <v>1776378.56</v>
      </c>
      <c r="E246" s="28">
        <v>0</v>
      </c>
      <c r="F246" s="28">
        <v>2730342.44</v>
      </c>
      <c r="G246" s="28">
        <v>1375522.81</v>
      </c>
      <c r="H246" s="28">
        <v>0</v>
      </c>
      <c r="I246" s="28">
        <v>0</v>
      </c>
      <c r="J246" s="31">
        <v>0</v>
      </c>
      <c r="K246" s="7">
        <v>0</v>
      </c>
      <c r="L246" s="28">
        <v>0</v>
      </c>
      <c r="M246" s="28">
        <v>0</v>
      </c>
      <c r="N246" s="36">
        <v>0</v>
      </c>
      <c r="O246" s="36">
        <v>0</v>
      </c>
      <c r="P246" s="28">
        <v>1536</v>
      </c>
      <c r="Q246" s="28">
        <v>10410571.609999999</v>
      </c>
      <c r="R246" s="28">
        <v>0</v>
      </c>
      <c r="S246" s="28">
        <v>0</v>
      </c>
      <c r="T246" s="25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 spans="1:37" s="50" customFormat="1" ht="24" hidden="1" x14ac:dyDescent="0.2">
      <c r="A247" s="33">
        <v>204</v>
      </c>
      <c r="B247" s="34" t="s">
        <v>390</v>
      </c>
      <c r="C247" s="35">
        <f t="shared" si="28"/>
        <v>2515859.75</v>
      </c>
      <c r="D247" s="28">
        <v>0</v>
      </c>
      <c r="E247" s="28">
        <v>0</v>
      </c>
      <c r="F247" s="28">
        <v>0</v>
      </c>
      <c r="G247" s="28">
        <v>0</v>
      </c>
      <c r="H247" s="28">
        <v>0</v>
      </c>
      <c r="I247" s="28">
        <v>0</v>
      </c>
      <c r="J247" s="31">
        <v>0</v>
      </c>
      <c r="K247" s="7">
        <v>0</v>
      </c>
      <c r="L247" s="28">
        <v>559</v>
      </c>
      <c r="M247" s="28">
        <v>788786.52</v>
      </c>
      <c r="N247" s="36">
        <v>0</v>
      </c>
      <c r="O247" s="36">
        <v>0</v>
      </c>
      <c r="P247" s="28">
        <v>576</v>
      </c>
      <c r="Q247" s="28">
        <v>1727073.23</v>
      </c>
      <c r="R247" s="28">
        <v>0</v>
      </c>
      <c r="S247" s="28">
        <v>0</v>
      </c>
      <c r="T247" s="25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1:37" s="1" customFormat="1" ht="23.25" hidden="1" customHeight="1" x14ac:dyDescent="0.25">
      <c r="A248" s="161" t="s">
        <v>114</v>
      </c>
      <c r="B248" s="161"/>
      <c r="C248" s="15">
        <f>ROUND(SUM(D248+E248+F248+G248+H248+I248+K248+M248+O248+Q248+S248),2)</f>
        <v>29434607.550000001</v>
      </c>
      <c r="D248" s="21">
        <f t="shared" ref="D248:Q248" si="29">ROUND(SUM(D241:D247),2)</f>
        <v>1776378.56</v>
      </c>
      <c r="E248" s="21">
        <f t="shared" si="29"/>
        <v>0</v>
      </c>
      <c r="F248" s="21">
        <f t="shared" si="29"/>
        <v>2730342.44</v>
      </c>
      <c r="G248" s="21">
        <f t="shared" si="29"/>
        <v>1375522.81</v>
      </c>
      <c r="H248" s="21">
        <f t="shared" si="29"/>
        <v>193359.07</v>
      </c>
      <c r="I248" s="21">
        <f t="shared" si="29"/>
        <v>0</v>
      </c>
      <c r="J248" s="30">
        <f t="shared" si="29"/>
        <v>0</v>
      </c>
      <c r="K248" s="8">
        <f t="shared" si="29"/>
        <v>0</v>
      </c>
      <c r="L248" s="21">
        <f t="shared" si="29"/>
        <v>1447.66</v>
      </c>
      <c r="M248" s="21">
        <f t="shared" si="29"/>
        <v>2733013.59</v>
      </c>
      <c r="N248" s="36">
        <f t="shared" si="29"/>
        <v>0</v>
      </c>
      <c r="O248" s="36">
        <f t="shared" si="29"/>
        <v>0</v>
      </c>
      <c r="P248" s="21">
        <f t="shared" si="29"/>
        <v>4173</v>
      </c>
      <c r="Q248" s="21">
        <f t="shared" si="29"/>
        <v>20625991.079999998</v>
      </c>
      <c r="R248" s="21">
        <f>SUM(R241:R247)</f>
        <v>0</v>
      </c>
      <c r="S248" s="21">
        <f>SUM(S241:S247)</f>
        <v>0</v>
      </c>
      <c r="T248" s="25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1:37" s="2" customFormat="1" ht="15.75" hidden="1" x14ac:dyDescent="0.25">
      <c r="A249" s="187" t="s">
        <v>129</v>
      </c>
      <c r="B249" s="187"/>
      <c r="C249" s="187"/>
      <c r="D249" s="39"/>
      <c r="E249" s="40"/>
      <c r="F249" s="40"/>
      <c r="G249" s="40"/>
      <c r="H249" s="40"/>
      <c r="I249" s="40"/>
      <c r="J249" s="32"/>
      <c r="K249" s="12"/>
      <c r="L249" s="41"/>
      <c r="M249" s="40"/>
      <c r="N249" s="36"/>
      <c r="O249" s="36"/>
      <c r="P249" s="41"/>
      <c r="Q249" s="40"/>
      <c r="R249" s="42"/>
      <c r="S249" s="40"/>
      <c r="T249" s="25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 spans="1:37" s="50" customFormat="1" ht="12" hidden="1" x14ac:dyDescent="0.2">
      <c r="A250" s="58">
        <v>205</v>
      </c>
      <c r="B250" s="43" t="s">
        <v>115</v>
      </c>
      <c r="C250" s="81">
        <f>ROUND(SUM(D250+E250+F250+G250+H250+I250+K250+M250+O250+Q250+S250),2)</f>
        <v>2324624</v>
      </c>
      <c r="D250" s="28">
        <v>158283.01999999999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7">
        <v>0</v>
      </c>
      <c r="K250" s="26">
        <v>0</v>
      </c>
      <c r="L250" s="28">
        <v>610.29999999999995</v>
      </c>
      <c r="M250" s="28">
        <v>1736074.68</v>
      </c>
      <c r="N250" s="36">
        <v>0</v>
      </c>
      <c r="O250" s="36">
        <v>0</v>
      </c>
      <c r="P250" s="28">
        <v>667.6</v>
      </c>
      <c r="Q250" s="28">
        <v>430266.3</v>
      </c>
      <c r="R250" s="36">
        <f>SUM(R246:R249)</f>
        <v>0</v>
      </c>
      <c r="S250" s="36">
        <v>0</v>
      </c>
      <c r="T250" s="25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 spans="1:37" s="50" customFormat="1" ht="12" hidden="1" x14ac:dyDescent="0.2">
      <c r="A251" s="58">
        <v>206</v>
      </c>
      <c r="B251" s="43" t="s">
        <v>116</v>
      </c>
      <c r="C251" s="81">
        <f t="shared" ref="C251:C274" si="30">ROUND(SUM(D251+E251+F251+G251+H251+I251+K251+M251+O251+Q251+S251),2)</f>
        <v>2864426.11</v>
      </c>
      <c r="D251" s="36">
        <v>0</v>
      </c>
      <c r="E251" s="36">
        <v>0</v>
      </c>
      <c r="F251" s="36">
        <v>0</v>
      </c>
      <c r="G251" s="36">
        <v>0</v>
      </c>
      <c r="H251" s="28">
        <v>411506</v>
      </c>
      <c r="I251" s="36">
        <v>0</v>
      </c>
      <c r="J251" s="37">
        <v>0</v>
      </c>
      <c r="K251" s="26">
        <v>0</v>
      </c>
      <c r="L251" s="28">
        <v>652.1</v>
      </c>
      <c r="M251" s="28">
        <v>1869990.62</v>
      </c>
      <c r="N251" s="36">
        <v>0</v>
      </c>
      <c r="O251" s="36">
        <v>0</v>
      </c>
      <c r="P251" s="28">
        <v>702.4</v>
      </c>
      <c r="Q251" s="28">
        <v>582929.49</v>
      </c>
      <c r="R251" s="36">
        <f t="shared" ref="R251:R266" si="31">SUM(R248:R250)</f>
        <v>0</v>
      </c>
      <c r="S251" s="36">
        <v>0</v>
      </c>
      <c r="T251" s="25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 spans="1:37" s="50" customFormat="1" ht="12" hidden="1" x14ac:dyDescent="0.2">
      <c r="A252" s="58">
        <v>207</v>
      </c>
      <c r="B252" s="43" t="s">
        <v>797</v>
      </c>
      <c r="C252" s="81">
        <f>ROUND(SUM(D252+E252+F252+G252+H252+I252+K252+M252+O252+Q252+S252),2)</f>
        <v>1793165.93</v>
      </c>
      <c r="D252" s="28">
        <v>164242.35999999999</v>
      </c>
      <c r="E252" s="28">
        <v>0</v>
      </c>
      <c r="F252" s="36">
        <v>0</v>
      </c>
      <c r="G252" s="36">
        <v>0</v>
      </c>
      <c r="H252" s="28">
        <v>0</v>
      </c>
      <c r="I252" s="36">
        <v>0</v>
      </c>
      <c r="J252" s="37">
        <v>0</v>
      </c>
      <c r="K252" s="26">
        <v>0</v>
      </c>
      <c r="L252" s="28">
        <v>532.20000000000005</v>
      </c>
      <c r="M252" s="28">
        <v>1628923.57</v>
      </c>
      <c r="N252" s="36">
        <v>0</v>
      </c>
      <c r="O252" s="36">
        <v>0</v>
      </c>
      <c r="P252" s="36">
        <v>0</v>
      </c>
      <c r="Q252" s="36">
        <v>0</v>
      </c>
      <c r="R252" s="36">
        <f t="shared" si="31"/>
        <v>0</v>
      </c>
      <c r="S252" s="36">
        <v>0</v>
      </c>
      <c r="T252" s="25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</row>
    <row r="253" spans="1:37" s="50" customFormat="1" ht="12" hidden="1" x14ac:dyDescent="0.2">
      <c r="A253" s="58">
        <v>208</v>
      </c>
      <c r="B253" s="43" t="s">
        <v>800</v>
      </c>
      <c r="C253" s="81">
        <f t="shared" si="30"/>
        <v>1472744.95</v>
      </c>
      <c r="D253" s="36">
        <v>0</v>
      </c>
      <c r="E253" s="28">
        <v>0</v>
      </c>
      <c r="F253" s="36">
        <v>0</v>
      </c>
      <c r="G253" s="36">
        <v>0</v>
      </c>
      <c r="H253" s="36">
        <v>0</v>
      </c>
      <c r="I253" s="36">
        <v>0</v>
      </c>
      <c r="J253" s="37">
        <v>0</v>
      </c>
      <c r="K253" s="26">
        <v>0</v>
      </c>
      <c r="L253" s="28">
        <v>408.1</v>
      </c>
      <c r="M253" s="28">
        <v>1167497.8799999999</v>
      </c>
      <c r="N253" s="36">
        <v>0</v>
      </c>
      <c r="O253" s="36">
        <v>0</v>
      </c>
      <c r="P253" s="28">
        <v>378.3</v>
      </c>
      <c r="Q253" s="28">
        <v>305247.07</v>
      </c>
      <c r="R253" s="36">
        <f t="shared" si="31"/>
        <v>0</v>
      </c>
      <c r="S253" s="36">
        <v>0</v>
      </c>
      <c r="T253" s="25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 spans="1:37" s="50" customFormat="1" ht="12" hidden="1" x14ac:dyDescent="0.2">
      <c r="A254" s="58">
        <v>209</v>
      </c>
      <c r="B254" s="43" t="s">
        <v>118</v>
      </c>
      <c r="C254" s="81">
        <f t="shared" si="30"/>
        <v>2153632.3199999998</v>
      </c>
      <c r="D254" s="28">
        <v>161763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7">
        <v>0</v>
      </c>
      <c r="K254" s="26">
        <v>0</v>
      </c>
      <c r="L254" s="28">
        <v>629.5</v>
      </c>
      <c r="M254" s="28">
        <v>1683453.33</v>
      </c>
      <c r="N254" s="36">
        <v>0</v>
      </c>
      <c r="O254" s="36">
        <v>0</v>
      </c>
      <c r="P254" s="28">
        <v>776.6</v>
      </c>
      <c r="Q254" s="28">
        <v>308415.99</v>
      </c>
      <c r="R254" s="36">
        <f>SUM(R251:R253)</f>
        <v>0</v>
      </c>
      <c r="S254" s="36">
        <v>0</v>
      </c>
      <c r="T254" s="25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 spans="1:37" s="50" customFormat="1" ht="12" hidden="1" x14ac:dyDescent="0.2">
      <c r="A255" s="58">
        <v>210</v>
      </c>
      <c r="B255" s="43" t="s">
        <v>117</v>
      </c>
      <c r="C255" s="81">
        <f t="shared" si="30"/>
        <v>2318689.48</v>
      </c>
      <c r="D255" s="28">
        <v>158741.54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7">
        <v>0</v>
      </c>
      <c r="K255" s="26">
        <v>0</v>
      </c>
      <c r="L255" s="28">
        <v>605.20000000000005</v>
      </c>
      <c r="M255" s="28">
        <v>1729743</v>
      </c>
      <c r="N255" s="36">
        <v>0</v>
      </c>
      <c r="O255" s="36">
        <v>0</v>
      </c>
      <c r="P255" s="28">
        <v>738.8</v>
      </c>
      <c r="Q255" s="28">
        <v>430204.94</v>
      </c>
      <c r="R255" s="36">
        <f>SUM(R252:R253)</f>
        <v>0</v>
      </c>
      <c r="S255" s="36">
        <v>0</v>
      </c>
      <c r="T255" s="25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</row>
    <row r="256" spans="1:37" s="50" customFormat="1" ht="12" hidden="1" x14ac:dyDescent="0.2">
      <c r="A256" s="58">
        <v>211</v>
      </c>
      <c r="B256" s="34" t="s">
        <v>119</v>
      </c>
      <c r="C256" s="81">
        <f t="shared" si="30"/>
        <v>748399.36</v>
      </c>
      <c r="D256" s="36">
        <v>0</v>
      </c>
      <c r="E256" s="28">
        <v>748399.36</v>
      </c>
      <c r="F256" s="36">
        <v>0</v>
      </c>
      <c r="G256" s="36">
        <v>0</v>
      </c>
      <c r="H256" s="36">
        <v>0</v>
      </c>
      <c r="I256" s="36">
        <v>0</v>
      </c>
      <c r="J256" s="37">
        <v>0</v>
      </c>
      <c r="K256" s="26">
        <v>0</v>
      </c>
      <c r="L256" s="36">
        <v>0</v>
      </c>
      <c r="M256" s="36">
        <v>0</v>
      </c>
      <c r="N256" s="36">
        <v>0</v>
      </c>
      <c r="O256" s="36">
        <v>0</v>
      </c>
      <c r="P256" s="36">
        <v>0</v>
      </c>
      <c r="Q256" s="36">
        <v>0</v>
      </c>
      <c r="R256" s="36">
        <f>SUM(R255:R255)</f>
        <v>0</v>
      </c>
      <c r="S256" s="36">
        <v>0</v>
      </c>
      <c r="T256" s="25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 spans="1:37" s="50" customFormat="1" ht="15" hidden="1" customHeight="1" x14ac:dyDescent="0.2">
      <c r="A257" s="58">
        <v>212</v>
      </c>
      <c r="B257" s="34" t="s">
        <v>120</v>
      </c>
      <c r="C257" s="81">
        <f t="shared" si="30"/>
        <v>1704118.78</v>
      </c>
      <c r="D257" s="36">
        <v>0</v>
      </c>
      <c r="E257" s="36">
        <v>0</v>
      </c>
      <c r="F257" s="36">
        <v>0</v>
      </c>
      <c r="G257" s="36">
        <v>0</v>
      </c>
      <c r="H257" s="28">
        <v>395460.6</v>
      </c>
      <c r="I257" s="36">
        <v>0</v>
      </c>
      <c r="J257" s="37">
        <v>0</v>
      </c>
      <c r="K257" s="26">
        <v>0</v>
      </c>
      <c r="L257" s="28">
        <v>809.8</v>
      </c>
      <c r="M257" s="28">
        <v>1308658.18</v>
      </c>
      <c r="N257" s="36">
        <v>0</v>
      </c>
      <c r="O257" s="36">
        <v>0</v>
      </c>
      <c r="P257" s="36">
        <v>0</v>
      </c>
      <c r="Q257" s="36">
        <v>0</v>
      </c>
      <c r="R257" s="36">
        <f>SUM(R255:R256)</f>
        <v>0</v>
      </c>
      <c r="S257" s="36">
        <v>0</v>
      </c>
      <c r="T257" s="25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 spans="1:37" s="50" customFormat="1" ht="12" hidden="1" x14ac:dyDescent="0.2">
      <c r="A258" s="58">
        <v>213</v>
      </c>
      <c r="B258" s="34" t="s">
        <v>121</v>
      </c>
      <c r="C258" s="81">
        <f t="shared" si="30"/>
        <v>2620892.29</v>
      </c>
      <c r="D258" s="36">
        <v>0</v>
      </c>
      <c r="E258" s="28">
        <v>2073807.21</v>
      </c>
      <c r="F258" s="36">
        <v>0</v>
      </c>
      <c r="G258" s="28">
        <v>547085.07999999996</v>
      </c>
      <c r="H258" s="28">
        <v>0</v>
      </c>
      <c r="I258" s="36">
        <v>0</v>
      </c>
      <c r="J258" s="37">
        <v>0</v>
      </c>
      <c r="K258" s="26">
        <v>0</v>
      </c>
      <c r="L258" s="36">
        <v>0</v>
      </c>
      <c r="M258" s="36">
        <v>0</v>
      </c>
      <c r="N258" s="36">
        <v>0</v>
      </c>
      <c r="O258" s="36">
        <v>0</v>
      </c>
      <c r="P258" s="36">
        <v>0</v>
      </c>
      <c r="Q258" s="36">
        <v>0</v>
      </c>
      <c r="R258" s="36">
        <f>SUM(R256:R257)</f>
        <v>0</v>
      </c>
      <c r="S258" s="36">
        <v>0</v>
      </c>
      <c r="T258" s="25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</row>
    <row r="259" spans="1:37" s="50" customFormat="1" ht="12" hidden="1" x14ac:dyDescent="0.2">
      <c r="A259" s="58">
        <v>214</v>
      </c>
      <c r="B259" s="34" t="s">
        <v>122</v>
      </c>
      <c r="C259" s="81">
        <f t="shared" si="30"/>
        <v>184572.79999999999</v>
      </c>
      <c r="D259" s="36">
        <v>0</v>
      </c>
      <c r="E259" s="28">
        <v>0</v>
      </c>
      <c r="F259" s="36">
        <v>0</v>
      </c>
      <c r="G259" s="28">
        <v>0</v>
      </c>
      <c r="H259" s="36">
        <v>184572.79999999999</v>
      </c>
      <c r="I259" s="36">
        <v>0</v>
      </c>
      <c r="J259" s="37">
        <v>0</v>
      </c>
      <c r="K259" s="2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>
        <v>0</v>
      </c>
      <c r="T259" s="25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 spans="1:37" s="50" customFormat="1" ht="12" hidden="1" x14ac:dyDescent="0.2">
      <c r="A260" s="58">
        <v>215</v>
      </c>
      <c r="B260" s="34" t="s">
        <v>796</v>
      </c>
      <c r="C260" s="81">
        <f t="shared" si="30"/>
        <v>2106868.86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7">
        <v>0</v>
      </c>
      <c r="K260" s="26">
        <v>0</v>
      </c>
      <c r="L260" s="28">
        <v>244</v>
      </c>
      <c r="M260" s="28">
        <v>331512.73</v>
      </c>
      <c r="N260" s="36">
        <v>0</v>
      </c>
      <c r="O260" s="36">
        <v>0</v>
      </c>
      <c r="P260" s="28">
        <v>276</v>
      </c>
      <c r="Q260" s="28">
        <v>1775356.13</v>
      </c>
      <c r="R260" s="36">
        <f>SUM(R259:R259)</f>
        <v>0</v>
      </c>
      <c r="S260" s="36">
        <v>0</v>
      </c>
      <c r="T260" s="25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 spans="1:37" s="50" customFormat="1" ht="12" hidden="1" x14ac:dyDescent="0.2">
      <c r="A261" s="58">
        <v>216</v>
      </c>
      <c r="B261" s="34" t="s">
        <v>123</v>
      </c>
      <c r="C261" s="81">
        <f t="shared" si="30"/>
        <v>2746689.13</v>
      </c>
      <c r="D261" s="28">
        <v>300001.74</v>
      </c>
      <c r="E261" s="28">
        <v>298192.75</v>
      </c>
      <c r="F261" s="36">
        <v>0</v>
      </c>
      <c r="G261" s="36">
        <v>0</v>
      </c>
      <c r="H261" s="36">
        <v>69299.58</v>
      </c>
      <c r="I261" s="36">
        <v>0</v>
      </c>
      <c r="J261" s="37">
        <v>0</v>
      </c>
      <c r="K261" s="26">
        <v>0</v>
      </c>
      <c r="L261" s="28">
        <v>804</v>
      </c>
      <c r="M261" s="28">
        <v>2079195.06</v>
      </c>
      <c r="N261" s="36">
        <v>0</v>
      </c>
      <c r="O261" s="36">
        <v>0</v>
      </c>
      <c r="P261" s="36">
        <v>0</v>
      </c>
      <c r="Q261" s="36">
        <v>0</v>
      </c>
      <c r="R261" s="36">
        <f>SUM(R259:R260)</f>
        <v>0</v>
      </c>
      <c r="S261" s="36">
        <v>0</v>
      </c>
      <c r="T261" s="25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</row>
    <row r="262" spans="1:37" s="50" customFormat="1" ht="12" hidden="1" x14ac:dyDescent="0.2">
      <c r="A262" s="58">
        <v>217</v>
      </c>
      <c r="B262" s="34" t="s">
        <v>124</v>
      </c>
      <c r="C262" s="81">
        <f t="shared" si="30"/>
        <v>3056091.78</v>
      </c>
      <c r="D262" s="28">
        <v>300944.25</v>
      </c>
      <c r="E262" s="28">
        <v>740286.96</v>
      </c>
      <c r="F262" s="36">
        <v>0</v>
      </c>
      <c r="G262" s="36">
        <v>0</v>
      </c>
      <c r="H262" s="36">
        <v>0</v>
      </c>
      <c r="I262" s="36">
        <v>0</v>
      </c>
      <c r="J262" s="37">
        <v>0</v>
      </c>
      <c r="K262" s="26">
        <v>0</v>
      </c>
      <c r="L262" s="28">
        <v>804</v>
      </c>
      <c r="M262" s="28">
        <v>2014860.57</v>
      </c>
      <c r="N262" s="36">
        <v>0</v>
      </c>
      <c r="O262" s="36">
        <v>0</v>
      </c>
      <c r="P262" s="36">
        <v>0</v>
      </c>
      <c r="Q262" s="36">
        <v>0</v>
      </c>
      <c r="R262" s="36">
        <f t="shared" si="31"/>
        <v>0</v>
      </c>
      <c r="S262" s="36">
        <v>0</v>
      </c>
      <c r="T262" s="25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 spans="1:37" s="50" customFormat="1" ht="12" hidden="1" x14ac:dyDescent="0.2">
      <c r="A263" s="58">
        <v>218</v>
      </c>
      <c r="B263" s="34" t="s">
        <v>125</v>
      </c>
      <c r="C263" s="81">
        <f t="shared" si="30"/>
        <v>2983238.8</v>
      </c>
      <c r="D263" s="28">
        <v>301408.96000000002</v>
      </c>
      <c r="E263" s="28">
        <v>324239.46999999997</v>
      </c>
      <c r="F263" s="36">
        <v>0</v>
      </c>
      <c r="G263" s="36">
        <v>0</v>
      </c>
      <c r="H263" s="36">
        <v>0</v>
      </c>
      <c r="I263" s="36">
        <v>0</v>
      </c>
      <c r="J263" s="37">
        <v>0</v>
      </c>
      <c r="K263" s="26">
        <v>0</v>
      </c>
      <c r="L263" s="28">
        <v>816</v>
      </c>
      <c r="M263" s="28">
        <v>2006934.77</v>
      </c>
      <c r="N263" s="36">
        <v>0</v>
      </c>
      <c r="O263" s="36">
        <v>0</v>
      </c>
      <c r="P263" s="28">
        <v>588</v>
      </c>
      <c r="Q263" s="28">
        <v>350655.6</v>
      </c>
      <c r="R263" s="36">
        <f t="shared" si="31"/>
        <v>0</v>
      </c>
      <c r="S263" s="36">
        <v>0</v>
      </c>
      <c r="T263" s="25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 spans="1:37" s="50" customFormat="1" ht="12" hidden="1" x14ac:dyDescent="0.2">
      <c r="A264" s="58">
        <v>219</v>
      </c>
      <c r="B264" s="34" t="s">
        <v>126</v>
      </c>
      <c r="C264" s="81">
        <f t="shared" si="30"/>
        <v>2983681.07</v>
      </c>
      <c r="D264" s="28">
        <v>301998.12</v>
      </c>
      <c r="E264" s="28">
        <v>342782.22</v>
      </c>
      <c r="F264" s="36">
        <v>0</v>
      </c>
      <c r="G264" s="36">
        <v>0</v>
      </c>
      <c r="H264" s="36">
        <v>0</v>
      </c>
      <c r="I264" s="36">
        <v>0</v>
      </c>
      <c r="J264" s="37">
        <v>0</v>
      </c>
      <c r="K264" s="26">
        <v>0</v>
      </c>
      <c r="L264" s="28">
        <v>813</v>
      </c>
      <c r="M264" s="28">
        <v>1994071.19</v>
      </c>
      <c r="N264" s="36">
        <v>0</v>
      </c>
      <c r="O264" s="36">
        <v>0</v>
      </c>
      <c r="P264" s="28">
        <v>589</v>
      </c>
      <c r="Q264" s="28">
        <v>344829.54</v>
      </c>
      <c r="R264" s="36">
        <f t="shared" si="31"/>
        <v>0</v>
      </c>
      <c r="S264" s="36">
        <v>0</v>
      </c>
      <c r="T264" s="25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</row>
    <row r="265" spans="1:37" s="50" customFormat="1" ht="12" hidden="1" x14ac:dyDescent="0.2">
      <c r="A265" s="58">
        <v>220</v>
      </c>
      <c r="B265" s="34" t="s">
        <v>127</v>
      </c>
      <c r="C265" s="81">
        <f t="shared" si="30"/>
        <v>3033117.27</v>
      </c>
      <c r="D265" s="28">
        <v>300717.65999999997</v>
      </c>
      <c r="E265" s="28">
        <v>698503.95</v>
      </c>
      <c r="F265" s="36">
        <v>0</v>
      </c>
      <c r="G265" s="36">
        <v>0</v>
      </c>
      <c r="H265" s="36">
        <v>0</v>
      </c>
      <c r="I265" s="36">
        <v>0</v>
      </c>
      <c r="J265" s="37">
        <v>0</v>
      </c>
      <c r="K265" s="26">
        <v>0</v>
      </c>
      <c r="L265" s="28">
        <v>804</v>
      </c>
      <c r="M265" s="28">
        <v>2033895.66</v>
      </c>
      <c r="N265" s="36">
        <v>0</v>
      </c>
      <c r="O265" s="36">
        <v>0</v>
      </c>
      <c r="P265" s="36">
        <v>0</v>
      </c>
      <c r="Q265" s="36">
        <v>0</v>
      </c>
      <c r="R265" s="36">
        <f t="shared" si="31"/>
        <v>0</v>
      </c>
      <c r="S265" s="36">
        <v>0</v>
      </c>
      <c r="T265" s="25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 spans="1:37" s="50" customFormat="1" ht="12" hidden="1" x14ac:dyDescent="0.2">
      <c r="A266" s="58">
        <v>221</v>
      </c>
      <c r="B266" s="34" t="s">
        <v>128</v>
      </c>
      <c r="C266" s="81">
        <f t="shared" si="30"/>
        <v>1081387.53</v>
      </c>
      <c r="D266" s="28">
        <v>336424.51</v>
      </c>
      <c r="E266" s="28">
        <v>271620.33</v>
      </c>
      <c r="F266" s="36">
        <v>119930.22</v>
      </c>
      <c r="G266" s="36">
        <v>76027.72</v>
      </c>
      <c r="H266" s="36">
        <v>277384.75</v>
      </c>
      <c r="I266" s="36">
        <v>0</v>
      </c>
      <c r="J266" s="37">
        <v>0</v>
      </c>
      <c r="K266" s="26">
        <v>0</v>
      </c>
      <c r="L266" s="28">
        <v>0</v>
      </c>
      <c r="M266" s="28">
        <v>0</v>
      </c>
      <c r="N266" s="36">
        <v>0</v>
      </c>
      <c r="O266" s="36">
        <v>0</v>
      </c>
      <c r="P266" s="36">
        <v>0</v>
      </c>
      <c r="Q266" s="36">
        <v>0</v>
      </c>
      <c r="R266" s="36">
        <f t="shared" si="31"/>
        <v>0</v>
      </c>
      <c r="S266" s="36">
        <v>0</v>
      </c>
      <c r="T266" s="25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 spans="1:37" s="45" customFormat="1" ht="12" hidden="1" x14ac:dyDescent="0.2">
      <c r="A267" s="58">
        <v>222</v>
      </c>
      <c r="B267" s="34" t="s">
        <v>401</v>
      </c>
      <c r="C267" s="82">
        <f t="shared" si="30"/>
        <v>1083354.19</v>
      </c>
      <c r="D267" s="28">
        <v>591394.16</v>
      </c>
      <c r="E267" s="28">
        <v>0</v>
      </c>
      <c r="F267" s="28">
        <v>0</v>
      </c>
      <c r="G267" s="28">
        <v>0</v>
      </c>
      <c r="H267" s="28">
        <v>0</v>
      </c>
      <c r="I267" s="28">
        <v>0</v>
      </c>
      <c r="J267" s="31">
        <v>0</v>
      </c>
      <c r="K267" s="7">
        <v>0</v>
      </c>
      <c r="L267" s="28">
        <v>0</v>
      </c>
      <c r="M267" s="28">
        <v>0</v>
      </c>
      <c r="N267" s="36">
        <v>0</v>
      </c>
      <c r="O267" s="36">
        <v>0</v>
      </c>
      <c r="P267" s="28">
        <v>610.70000000000005</v>
      </c>
      <c r="Q267" s="28">
        <v>491960.03</v>
      </c>
      <c r="R267" s="28">
        <v>0</v>
      </c>
      <c r="S267" s="28">
        <v>0</v>
      </c>
      <c r="T267" s="25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</row>
    <row r="268" spans="1:37" s="45" customFormat="1" ht="12" hidden="1" x14ac:dyDescent="0.2">
      <c r="A268" s="58">
        <v>223</v>
      </c>
      <c r="B268" s="34" t="s">
        <v>801</v>
      </c>
      <c r="C268" s="82">
        <f t="shared" si="30"/>
        <v>200883.11</v>
      </c>
      <c r="D268" s="28">
        <v>200883.11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31">
        <v>0</v>
      </c>
      <c r="K268" s="7">
        <v>0</v>
      </c>
      <c r="L268" s="28">
        <v>0</v>
      </c>
      <c r="M268" s="28">
        <v>0</v>
      </c>
      <c r="N268" s="36">
        <v>0</v>
      </c>
      <c r="O268" s="36">
        <v>0</v>
      </c>
      <c r="P268" s="28">
        <v>0</v>
      </c>
      <c r="Q268" s="28">
        <v>0</v>
      </c>
      <c r="R268" s="28">
        <v>0</v>
      </c>
      <c r="S268" s="28">
        <v>0</v>
      </c>
      <c r="T268" s="25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 spans="1:37" s="45" customFormat="1" ht="12" hidden="1" x14ac:dyDescent="0.2">
      <c r="A269" s="58">
        <v>224</v>
      </c>
      <c r="B269" s="34" t="s">
        <v>798</v>
      </c>
      <c r="C269" s="82">
        <f t="shared" si="30"/>
        <v>2343148.89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31">
        <v>0</v>
      </c>
      <c r="K269" s="7">
        <v>0</v>
      </c>
      <c r="L269" s="28">
        <v>672.9</v>
      </c>
      <c r="M269" s="28">
        <v>1945549.58</v>
      </c>
      <c r="N269" s="36">
        <v>0</v>
      </c>
      <c r="O269" s="36">
        <v>0</v>
      </c>
      <c r="P269" s="28">
        <v>541.5</v>
      </c>
      <c r="Q269" s="28">
        <v>397599.31</v>
      </c>
      <c r="R269" s="28">
        <v>0</v>
      </c>
      <c r="S269" s="28">
        <v>0</v>
      </c>
      <c r="T269" s="25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 spans="1:37" s="45" customFormat="1" ht="12" hidden="1" x14ac:dyDescent="0.2">
      <c r="A270" s="58">
        <v>225</v>
      </c>
      <c r="B270" s="34" t="s">
        <v>403</v>
      </c>
      <c r="C270" s="82">
        <f t="shared" si="30"/>
        <v>2294420.06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31">
        <v>0</v>
      </c>
      <c r="K270" s="7">
        <v>0</v>
      </c>
      <c r="L270" s="28">
        <v>607.6</v>
      </c>
      <c r="M270" s="28">
        <v>1725556.03</v>
      </c>
      <c r="N270" s="36">
        <v>0</v>
      </c>
      <c r="O270" s="36">
        <v>0</v>
      </c>
      <c r="P270" s="28">
        <v>1067.9000000000001</v>
      </c>
      <c r="Q270" s="28">
        <v>568864.03</v>
      </c>
      <c r="R270" s="28">
        <v>0</v>
      </c>
      <c r="S270" s="28">
        <v>0</v>
      </c>
      <c r="T270" s="25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  <row r="271" spans="1:37" s="50" customFormat="1" ht="12" hidden="1" x14ac:dyDescent="0.2">
      <c r="A271" s="58">
        <v>226</v>
      </c>
      <c r="B271" s="34" t="s">
        <v>802</v>
      </c>
      <c r="C271" s="81">
        <f t="shared" si="30"/>
        <v>248263.98</v>
      </c>
      <c r="D271" s="28">
        <v>248263.98</v>
      </c>
      <c r="E271" s="28">
        <v>0</v>
      </c>
      <c r="F271" s="36">
        <v>0</v>
      </c>
      <c r="G271" s="36">
        <v>0</v>
      </c>
      <c r="H271" s="36">
        <v>0</v>
      </c>
      <c r="I271" s="36">
        <v>0</v>
      </c>
      <c r="J271" s="37">
        <v>0</v>
      </c>
      <c r="K271" s="26">
        <v>0</v>
      </c>
      <c r="L271" s="28">
        <v>0</v>
      </c>
      <c r="M271" s="28">
        <v>0</v>
      </c>
      <c r="N271" s="36">
        <v>0</v>
      </c>
      <c r="O271" s="36">
        <v>0</v>
      </c>
      <c r="P271" s="36">
        <v>0</v>
      </c>
      <c r="Q271" s="36">
        <v>0</v>
      </c>
      <c r="R271" s="36">
        <v>0</v>
      </c>
      <c r="S271" s="36">
        <v>0</v>
      </c>
      <c r="T271" s="25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</row>
    <row r="272" spans="1:37" s="50" customFormat="1" ht="12" hidden="1" x14ac:dyDescent="0.2">
      <c r="A272" s="58">
        <v>227</v>
      </c>
      <c r="B272" s="34" t="s">
        <v>409</v>
      </c>
      <c r="C272" s="81">
        <f t="shared" si="30"/>
        <v>2788743.36</v>
      </c>
      <c r="D272" s="28">
        <v>301034.63</v>
      </c>
      <c r="E272" s="28">
        <v>0</v>
      </c>
      <c r="F272" s="36">
        <v>0</v>
      </c>
      <c r="G272" s="36">
        <v>0</v>
      </c>
      <c r="H272" s="36">
        <v>283972.57</v>
      </c>
      <c r="I272" s="36">
        <v>0</v>
      </c>
      <c r="J272" s="37">
        <v>0</v>
      </c>
      <c r="K272" s="26">
        <v>0</v>
      </c>
      <c r="L272" s="28">
        <v>804</v>
      </c>
      <c r="M272" s="28">
        <v>1909825.74</v>
      </c>
      <c r="N272" s="36">
        <v>0</v>
      </c>
      <c r="O272" s="36">
        <v>0</v>
      </c>
      <c r="P272" s="36">
        <v>588</v>
      </c>
      <c r="Q272" s="36">
        <v>293910.42</v>
      </c>
      <c r="R272" s="36">
        <v>0</v>
      </c>
      <c r="S272" s="36">
        <v>0</v>
      </c>
      <c r="T272" s="25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</row>
    <row r="273" spans="1:37" s="50" customFormat="1" ht="12" hidden="1" x14ac:dyDescent="0.2">
      <c r="A273" s="58">
        <v>228</v>
      </c>
      <c r="B273" s="34" t="s">
        <v>410</v>
      </c>
      <c r="C273" s="81">
        <f t="shared" si="30"/>
        <v>3008114.32</v>
      </c>
      <c r="D273" s="28">
        <v>300910.5</v>
      </c>
      <c r="E273" s="28">
        <v>692423.45</v>
      </c>
      <c r="F273" s="36">
        <v>0</v>
      </c>
      <c r="G273" s="36">
        <v>0</v>
      </c>
      <c r="H273" s="36">
        <v>0</v>
      </c>
      <c r="I273" s="36">
        <v>0</v>
      </c>
      <c r="J273" s="37">
        <v>0</v>
      </c>
      <c r="K273" s="26">
        <v>0</v>
      </c>
      <c r="L273" s="28">
        <v>804</v>
      </c>
      <c r="M273" s="28">
        <v>2014780.37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>
        <v>0</v>
      </c>
      <c r="T273" s="25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</row>
    <row r="274" spans="1:37" s="50" customFormat="1" ht="12" hidden="1" x14ac:dyDescent="0.2">
      <c r="A274" s="58">
        <v>229</v>
      </c>
      <c r="B274" s="34" t="s">
        <v>411</v>
      </c>
      <c r="C274" s="81">
        <f t="shared" si="30"/>
        <v>2767192.88</v>
      </c>
      <c r="D274" s="28">
        <v>303589.78000000003</v>
      </c>
      <c r="E274" s="28">
        <v>359217.07</v>
      </c>
      <c r="F274" s="36">
        <v>0</v>
      </c>
      <c r="G274" s="36">
        <v>0</v>
      </c>
      <c r="H274" s="36">
        <v>143811.87</v>
      </c>
      <c r="I274" s="36">
        <v>0</v>
      </c>
      <c r="J274" s="37">
        <v>0</v>
      </c>
      <c r="K274" s="26">
        <v>0</v>
      </c>
      <c r="L274" s="28">
        <v>804</v>
      </c>
      <c r="M274" s="28">
        <v>1960574.16</v>
      </c>
      <c r="N274" s="36">
        <v>0</v>
      </c>
      <c r="O274" s="36">
        <v>0</v>
      </c>
      <c r="P274" s="36">
        <v>0</v>
      </c>
      <c r="Q274" s="36">
        <v>0</v>
      </c>
      <c r="R274" s="36">
        <v>0</v>
      </c>
      <c r="S274" s="36">
        <v>0</v>
      </c>
      <c r="T274" s="25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</row>
    <row r="275" spans="1:37" s="50" customFormat="1" ht="27.75" hidden="1" customHeight="1" x14ac:dyDescent="0.2">
      <c r="A275" s="161" t="s">
        <v>130</v>
      </c>
      <c r="B275" s="161"/>
      <c r="C275" s="71">
        <f>ROUND(SUM(D275+E275+F275+G275+H275+I275+K275+M275+O275+Q275+S275),2)</f>
        <v>50910461.25</v>
      </c>
      <c r="D275" s="72">
        <f t="shared" ref="D275:Q275" si="32">ROUND(SUM(D250:D274),2)</f>
        <v>4430601.32</v>
      </c>
      <c r="E275" s="72">
        <f t="shared" si="32"/>
        <v>6549472.7699999996</v>
      </c>
      <c r="F275" s="72">
        <f t="shared" si="32"/>
        <v>119930.22</v>
      </c>
      <c r="G275" s="72">
        <f t="shared" si="32"/>
        <v>623112.80000000005</v>
      </c>
      <c r="H275" s="72">
        <f t="shared" si="32"/>
        <v>1766008.17</v>
      </c>
      <c r="I275" s="72">
        <f t="shared" si="32"/>
        <v>0</v>
      </c>
      <c r="J275" s="83">
        <f t="shared" si="32"/>
        <v>0</v>
      </c>
      <c r="K275" s="150">
        <f t="shared" si="32"/>
        <v>0</v>
      </c>
      <c r="L275" s="72">
        <f t="shared" si="32"/>
        <v>12224.7</v>
      </c>
      <c r="M275" s="72">
        <f t="shared" si="32"/>
        <v>31141097.120000001</v>
      </c>
      <c r="N275" s="36">
        <f t="shared" si="32"/>
        <v>0</v>
      </c>
      <c r="O275" s="36">
        <f t="shared" si="32"/>
        <v>0</v>
      </c>
      <c r="P275" s="72">
        <f t="shared" si="32"/>
        <v>7524.8</v>
      </c>
      <c r="Q275" s="72">
        <f t="shared" si="32"/>
        <v>6280238.8499999996</v>
      </c>
      <c r="R275" s="72">
        <f>SUM(R250:R274)</f>
        <v>0</v>
      </c>
      <c r="S275" s="72">
        <f>SUM(S250:S274)</f>
        <v>0</v>
      </c>
      <c r="T275" s="25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</row>
    <row r="276" spans="1:37" s="50" customFormat="1" ht="15.75" hidden="1" x14ac:dyDescent="0.2">
      <c r="A276" s="184" t="s">
        <v>137</v>
      </c>
      <c r="B276" s="184"/>
      <c r="C276" s="184"/>
      <c r="D276" s="71"/>
      <c r="E276" s="71"/>
      <c r="F276" s="71"/>
      <c r="G276" s="71"/>
      <c r="H276" s="71"/>
      <c r="I276" s="71"/>
      <c r="J276" s="83"/>
      <c r="K276" s="150"/>
      <c r="L276" s="150"/>
      <c r="M276" s="71"/>
      <c r="N276" s="36"/>
      <c r="O276" s="36"/>
      <c r="P276" s="150"/>
      <c r="Q276" s="71"/>
      <c r="R276" s="22"/>
      <c r="S276" s="71"/>
      <c r="T276" s="25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</row>
    <row r="277" spans="1:37" s="88" customFormat="1" ht="12" hidden="1" x14ac:dyDescent="0.2">
      <c r="A277" s="84">
        <v>230</v>
      </c>
      <c r="B277" s="85" t="s">
        <v>131</v>
      </c>
      <c r="C277" s="86">
        <f>ROUND(SUM(D277+E277+F277+G277+H277+I277+K277+M277+O277+Q277+S277),2)</f>
        <v>2270735.4300000002</v>
      </c>
      <c r="D277" s="36">
        <v>0</v>
      </c>
      <c r="E277" s="87">
        <v>0</v>
      </c>
      <c r="F277" s="36">
        <v>983216.8</v>
      </c>
      <c r="G277" s="36">
        <v>542107.93000000005</v>
      </c>
      <c r="H277" s="87">
        <v>745410.7</v>
      </c>
      <c r="I277" s="36">
        <v>0</v>
      </c>
      <c r="J277" s="37">
        <f>SUM(J266:J276)</f>
        <v>0</v>
      </c>
      <c r="K277" s="26">
        <v>0</v>
      </c>
      <c r="L277" s="28">
        <v>0</v>
      </c>
      <c r="M277" s="36">
        <v>0</v>
      </c>
      <c r="N277" s="36">
        <v>0</v>
      </c>
      <c r="O277" s="36">
        <v>0</v>
      </c>
      <c r="P277" s="28">
        <v>0</v>
      </c>
      <c r="Q277" s="36">
        <v>0</v>
      </c>
      <c r="R277" s="36">
        <f>SUM(R266:R276)</f>
        <v>0</v>
      </c>
      <c r="S277" s="36">
        <v>0</v>
      </c>
      <c r="T277" s="25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</row>
    <row r="278" spans="1:37" s="88" customFormat="1" ht="12" hidden="1" x14ac:dyDescent="0.2">
      <c r="A278" s="84">
        <v>231</v>
      </c>
      <c r="B278" s="85" t="s">
        <v>132</v>
      </c>
      <c r="C278" s="86">
        <f t="shared" ref="C278:C287" si="33">ROUND(SUM(D278+E278+F278+G278+H278+I278+K278+M278+O278+Q278+S278),2)</f>
        <v>3940671.83</v>
      </c>
      <c r="D278" s="36">
        <v>0</v>
      </c>
      <c r="E278" s="87">
        <v>2425491.2000000002</v>
      </c>
      <c r="F278" s="87">
        <v>997065.76</v>
      </c>
      <c r="G278" s="87">
        <v>518114.87</v>
      </c>
      <c r="H278" s="36">
        <v>0</v>
      </c>
      <c r="I278" s="36">
        <v>0</v>
      </c>
      <c r="J278" s="37">
        <f>SUM(J275:J277)</f>
        <v>0</v>
      </c>
      <c r="K278" s="26">
        <v>0</v>
      </c>
      <c r="L278" s="28">
        <v>0</v>
      </c>
      <c r="M278" s="36">
        <v>0</v>
      </c>
      <c r="N278" s="36">
        <v>0</v>
      </c>
      <c r="O278" s="36">
        <v>0</v>
      </c>
      <c r="P278" s="28">
        <v>0</v>
      </c>
      <c r="Q278" s="36">
        <v>0</v>
      </c>
      <c r="R278" s="36">
        <f>SUM(R275:R277)</f>
        <v>0</v>
      </c>
      <c r="S278" s="36">
        <v>0</v>
      </c>
      <c r="T278" s="25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</row>
    <row r="279" spans="1:37" s="88" customFormat="1" ht="12" hidden="1" x14ac:dyDescent="0.2">
      <c r="A279" s="84">
        <v>232</v>
      </c>
      <c r="B279" s="85" t="s">
        <v>134</v>
      </c>
      <c r="C279" s="86">
        <f t="shared" si="33"/>
        <v>11775505.52</v>
      </c>
      <c r="D279" s="87">
        <v>907888.48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7">
        <f>SUM(J277:J278)</f>
        <v>0</v>
      </c>
      <c r="K279" s="26">
        <v>0</v>
      </c>
      <c r="L279" s="89">
        <v>1279</v>
      </c>
      <c r="M279" s="89">
        <v>3010738.35</v>
      </c>
      <c r="N279" s="36">
        <v>0</v>
      </c>
      <c r="O279" s="36">
        <v>0</v>
      </c>
      <c r="P279" s="89">
        <v>1471</v>
      </c>
      <c r="Q279" s="89">
        <v>7856878.6900000004</v>
      </c>
      <c r="R279" s="36">
        <f>SUM(R277:R278)</f>
        <v>0</v>
      </c>
      <c r="S279" s="36">
        <v>0</v>
      </c>
      <c r="T279" s="25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</row>
    <row r="280" spans="1:37" s="88" customFormat="1" ht="12" hidden="1" x14ac:dyDescent="0.2">
      <c r="A280" s="84">
        <v>233</v>
      </c>
      <c r="B280" s="85" t="s">
        <v>135</v>
      </c>
      <c r="C280" s="86">
        <f t="shared" si="33"/>
        <v>759843.21</v>
      </c>
      <c r="D280" s="36">
        <v>759843.21</v>
      </c>
      <c r="E280" s="36">
        <v>0</v>
      </c>
      <c r="F280" s="36">
        <v>0</v>
      </c>
      <c r="G280" s="36">
        <v>0</v>
      </c>
      <c r="H280" s="36">
        <v>0</v>
      </c>
      <c r="I280" s="36">
        <v>0</v>
      </c>
      <c r="J280" s="37">
        <f>SUM(J278:J279)</f>
        <v>0</v>
      </c>
      <c r="K280" s="26">
        <v>0</v>
      </c>
      <c r="L280" s="28">
        <v>0</v>
      </c>
      <c r="M280" s="36">
        <v>0</v>
      </c>
      <c r="N280" s="36">
        <v>0</v>
      </c>
      <c r="O280" s="36">
        <v>0</v>
      </c>
      <c r="P280" s="28">
        <v>0</v>
      </c>
      <c r="Q280" s="36">
        <v>0</v>
      </c>
      <c r="R280" s="36">
        <f>SUM(R278:R279)</f>
        <v>0</v>
      </c>
      <c r="S280" s="36">
        <v>0</v>
      </c>
      <c r="T280" s="25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</row>
    <row r="281" spans="1:37" s="88" customFormat="1" ht="12" hidden="1" x14ac:dyDescent="0.2">
      <c r="A281" s="84">
        <v>234</v>
      </c>
      <c r="B281" s="85" t="s">
        <v>136</v>
      </c>
      <c r="C281" s="86">
        <f t="shared" si="33"/>
        <v>2835002.98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7">
        <f>SUM(J279:J280)</f>
        <v>0</v>
      </c>
      <c r="K281" s="26">
        <v>0</v>
      </c>
      <c r="L281" s="89">
        <v>1264</v>
      </c>
      <c r="M281" s="89">
        <v>2835002.98</v>
      </c>
      <c r="N281" s="36">
        <v>0</v>
      </c>
      <c r="O281" s="36">
        <v>0</v>
      </c>
      <c r="P281" s="28">
        <v>0</v>
      </c>
      <c r="Q281" s="36">
        <v>0</v>
      </c>
      <c r="R281" s="36">
        <f>SUM(R279:R280)</f>
        <v>0</v>
      </c>
      <c r="S281" s="36">
        <v>0</v>
      </c>
      <c r="T281" s="25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</row>
    <row r="282" spans="1:37" s="91" customFormat="1" ht="12" hidden="1" x14ac:dyDescent="0.2">
      <c r="A282" s="84">
        <v>235</v>
      </c>
      <c r="B282" s="90" t="s">
        <v>496</v>
      </c>
      <c r="C282" s="86">
        <f t="shared" si="33"/>
        <v>6349786.21</v>
      </c>
      <c r="D282" s="87">
        <v>1323222.5900000001</v>
      </c>
      <c r="E282" s="87">
        <v>1521158.99</v>
      </c>
      <c r="F282" s="28">
        <v>0</v>
      </c>
      <c r="G282" s="28">
        <v>0</v>
      </c>
      <c r="H282" s="87">
        <v>476614.19</v>
      </c>
      <c r="I282" s="36">
        <v>0</v>
      </c>
      <c r="J282" s="31">
        <v>0</v>
      </c>
      <c r="K282" s="7">
        <v>0</v>
      </c>
      <c r="L282" s="89">
        <v>1279</v>
      </c>
      <c r="M282" s="89">
        <v>3028790.44</v>
      </c>
      <c r="N282" s="36">
        <v>0</v>
      </c>
      <c r="O282" s="36">
        <v>0</v>
      </c>
      <c r="P282" s="28">
        <v>0</v>
      </c>
      <c r="Q282" s="28">
        <v>0</v>
      </c>
      <c r="R282" s="28">
        <v>0</v>
      </c>
      <c r="S282" s="28">
        <v>0</v>
      </c>
      <c r="T282" s="25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</row>
    <row r="283" spans="1:37" s="91" customFormat="1" ht="12" hidden="1" x14ac:dyDescent="0.2">
      <c r="A283" s="84">
        <v>236</v>
      </c>
      <c r="B283" s="90" t="s">
        <v>497</v>
      </c>
      <c r="C283" s="86">
        <f t="shared" si="33"/>
        <v>11746219.09</v>
      </c>
      <c r="D283" s="28">
        <v>0</v>
      </c>
      <c r="E283" s="28">
        <v>0</v>
      </c>
      <c r="F283" s="28">
        <v>0</v>
      </c>
      <c r="G283" s="28">
        <v>0</v>
      </c>
      <c r="H283" s="87">
        <v>645509.37</v>
      </c>
      <c r="I283" s="28">
        <v>0</v>
      </c>
      <c r="J283" s="31">
        <v>0</v>
      </c>
      <c r="K283" s="7">
        <v>0</v>
      </c>
      <c r="L283" s="89">
        <v>1279.46</v>
      </c>
      <c r="M283" s="89">
        <v>2946492.24</v>
      </c>
      <c r="N283" s="36">
        <v>0</v>
      </c>
      <c r="O283" s="36">
        <v>0</v>
      </c>
      <c r="P283" s="89">
        <v>1450</v>
      </c>
      <c r="Q283" s="89">
        <v>8154217.4800000004</v>
      </c>
      <c r="R283" s="28">
        <v>0</v>
      </c>
      <c r="S283" s="28">
        <v>0</v>
      </c>
      <c r="T283" s="25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</row>
    <row r="284" spans="1:37" s="91" customFormat="1" ht="12" hidden="1" x14ac:dyDescent="0.2">
      <c r="A284" s="84">
        <v>237</v>
      </c>
      <c r="B284" s="90" t="s">
        <v>498</v>
      </c>
      <c r="C284" s="86">
        <f t="shared" si="33"/>
        <v>1726173.23</v>
      </c>
      <c r="D284" s="87">
        <v>1323819.5900000001</v>
      </c>
      <c r="E284" s="28">
        <v>0</v>
      </c>
      <c r="F284" s="28">
        <v>0</v>
      </c>
      <c r="G284" s="28">
        <v>0</v>
      </c>
      <c r="H284" s="87">
        <v>402353.64</v>
      </c>
      <c r="I284" s="28">
        <v>0</v>
      </c>
      <c r="J284" s="31">
        <v>0</v>
      </c>
      <c r="K284" s="7">
        <v>0</v>
      </c>
      <c r="L284" s="28">
        <v>0</v>
      </c>
      <c r="M284" s="28">
        <v>0</v>
      </c>
      <c r="N284" s="36">
        <v>0</v>
      </c>
      <c r="O284" s="36">
        <v>0</v>
      </c>
      <c r="P284" s="28">
        <v>0</v>
      </c>
      <c r="Q284" s="28">
        <v>0</v>
      </c>
      <c r="R284" s="28">
        <v>0</v>
      </c>
      <c r="S284" s="28">
        <v>0</v>
      </c>
      <c r="T284" s="25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</row>
    <row r="285" spans="1:37" s="91" customFormat="1" ht="12" hidden="1" x14ac:dyDescent="0.2">
      <c r="A285" s="84">
        <v>238</v>
      </c>
      <c r="B285" s="90" t="s">
        <v>501</v>
      </c>
      <c r="C285" s="86">
        <f t="shared" si="33"/>
        <v>3363169.48</v>
      </c>
      <c r="D285" s="87">
        <v>843807.51</v>
      </c>
      <c r="E285" s="87">
        <v>1549654.18</v>
      </c>
      <c r="F285" s="28">
        <v>0</v>
      </c>
      <c r="G285" s="28">
        <v>0</v>
      </c>
      <c r="H285" s="87">
        <v>299295.40999999997</v>
      </c>
      <c r="I285" s="28">
        <v>0</v>
      </c>
      <c r="J285" s="31">
        <v>0</v>
      </c>
      <c r="K285" s="7">
        <v>0</v>
      </c>
      <c r="L285" s="28">
        <v>0</v>
      </c>
      <c r="M285" s="28">
        <v>0</v>
      </c>
      <c r="N285" s="36">
        <v>640.79999999999995</v>
      </c>
      <c r="O285" s="36">
        <v>670412.38</v>
      </c>
      <c r="P285" s="28">
        <v>0</v>
      </c>
      <c r="Q285" s="28">
        <v>0</v>
      </c>
      <c r="R285" s="28">
        <v>0</v>
      </c>
      <c r="S285" s="28">
        <v>0</v>
      </c>
      <c r="T285" s="25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</row>
    <row r="286" spans="1:37" s="91" customFormat="1" ht="12" hidden="1" x14ac:dyDescent="0.2">
      <c r="A286" s="84">
        <v>239</v>
      </c>
      <c r="B286" s="90" t="s">
        <v>502</v>
      </c>
      <c r="C286" s="86">
        <f t="shared" si="33"/>
        <v>3672023.91</v>
      </c>
      <c r="D286" s="87">
        <v>1307834.3</v>
      </c>
      <c r="E286" s="87">
        <v>1904159.69</v>
      </c>
      <c r="F286" s="28">
        <v>0</v>
      </c>
      <c r="G286" s="28">
        <v>0</v>
      </c>
      <c r="H286" s="87">
        <v>460029.92</v>
      </c>
      <c r="I286" s="28">
        <v>0</v>
      </c>
      <c r="J286" s="31">
        <v>0</v>
      </c>
      <c r="K286" s="7">
        <v>0</v>
      </c>
      <c r="L286" s="28">
        <v>0</v>
      </c>
      <c r="M286" s="28">
        <v>0</v>
      </c>
      <c r="N286" s="36">
        <v>0</v>
      </c>
      <c r="O286" s="36">
        <v>0</v>
      </c>
      <c r="P286" s="28">
        <v>0</v>
      </c>
      <c r="Q286" s="28">
        <v>0</v>
      </c>
      <c r="R286" s="28">
        <v>0</v>
      </c>
      <c r="S286" s="28">
        <v>0</v>
      </c>
      <c r="T286" s="25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</row>
    <row r="287" spans="1:37" s="91" customFormat="1" ht="12" hidden="1" x14ac:dyDescent="0.2">
      <c r="A287" s="84">
        <v>240</v>
      </c>
      <c r="B287" s="90" t="s">
        <v>503</v>
      </c>
      <c r="C287" s="86">
        <f t="shared" si="33"/>
        <v>12296534.93</v>
      </c>
      <c r="D287" s="28">
        <v>0</v>
      </c>
      <c r="E287" s="28">
        <v>0</v>
      </c>
      <c r="F287" s="28">
        <v>0</v>
      </c>
      <c r="G287" s="28">
        <v>0</v>
      </c>
      <c r="H287" s="87">
        <v>0</v>
      </c>
      <c r="I287" s="28">
        <v>0</v>
      </c>
      <c r="J287" s="31">
        <v>0</v>
      </c>
      <c r="K287" s="7">
        <v>0</v>
      </c>
      <c r="L287" s="89">
        <v>1279</v>
      </c>
      <c r="M287" s="89">
        <v>2737484.25</v>
      </c>
      <c r="N287" s="36">
        <v>0</v>
      </c>
      <c r="O287" s="36">
        <v>0</v>
      </c>
      <c r="P287" s="89">
        <v>1460</v>
      </c>
      <c r="Q287" s="89">
        <v>9559050.6799999997</v>
      </c>
      <c r="R287" s="28">
        <v>0</v>
      </c>
      <c r="S287" s="28">
        <v>0</v>
      </c>
      <c r="T287" s="25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</row>
    <row r="288" spans="1:37" s="93" customFormat="1" ht="26.25" hidden="1" customHeight="1" x14ac:dyDescent="0.2">
      <c r="A288" s="189" t="s">
        <v>138</v>
      </c>
      <c r="B288" s="189"/>
      <c r="C288" s="92">
        <f>ROUND(SUM(D288+E288+F288+G288+H288+I288+K288+M288+O288+Q288+S288),2)</f>
        <v>60735665.82</v>
      </c>
      <c r="D288" s="21">
        <f t="shared" ref="D288:S288" si="34">ROUND(SUM(D277:D287),2)</f>
        <v>6466415.6799999997</v>
      </c>
      <c r="E288" s="21">
        <f t="shared" si="34"/>
        <v>7400464.0599999996</v>
      </c>
      <c r="F288" s="21">
        <f t="shared" si="34"/>
        <v>1980282.56</v>
      </c>
      <c r="G288" s="21">
        <f t="shared" si="34"/>
        <v>1060222.8</v>
      </c>
      <c r="H288" s="21">
        <f t="shared" si="34"/>
        <v>3029213.23</v>
      </c>
      <c r="I288" s="21">
        <f t="shared" si="34"/>
        <v>0</v>
      </c>
      <c r="J288" s="30">
        <f t="shared" si="34"/>
        <v>0</v>
      </c>
      <c r="K288" s="8">
        <f t="shared" si="34"/>
        <v>0</v>
      </c>
      <c r="L288" s="21">
        <f t="shared" si="34"/>
        <v>6380.46</v>
      </c>
      <c r="M288" s="21">
        <f t="shared" si="34"/>
        <v>14558508.26</v>
      </c>
      <c r="N288" s="36">
        <f t="shared" si="34"/>
        <v>640.79999999999995</v>
      </c>
      <c r="O288" s="36">
        <f t="shared" si="34"/>
        <v>670412.38</v>
      </c>
      <c r="P288" s="21">
        <f t="shared" si="34"/>
        <v>4381</v>
      </c>
      <c r="Q288" s="21">
        <f t="shared" si="34"/>
        <v>25570146.850000001</v>
      </c>
      <c r="R288" s="21">
        <f t="shared" si="34"/>
        <v>0</v>
      </c>
      <c r="S288" s="21">
        <f t="shared" si="34"/>
        <v>0</v>
      </c>
      <c r="T288" s="25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</row>
    <row r="289" spans="1:37" s="93" customFormat="1" ht="15.75" hidden="1" x14ac:dyDescent="0.2">
      <c r="A289" s="187" t="s">
        <v>169</v>
      </c>
      <c r="B289" s="187"/>
      <c r="C289" s="187"/>
      <c r="D289" s="15"/>
      <c r="E289" s="15"/>
      <c r="F289" s="15"/>
      <c r="G289" s="15"/>
      <c r="H289" s="15"/>
      <c r="I289" s="15"/>
      <c r="J289" s="30"/>
      <c r="K289" s="8"/>
      <c r="L289" s="149"/>
      <c r="M289" s="15"/>
      <c r="N289" s="36"/>
      <c r="O289" s="36"/>
      <c r="P289" s="149"/>
      <c r="Q289" s="15"/>
      <c r="R289" s="17"/>
      <c r="S289" s="15"/>
      <c r="T289" s="25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</row>
    <row r="290" spans="1:37" s="60" customFormat="1" ht="12" hidden="1" x14ac:dyDescent="0.2">
      <c r="A290" s="58">
        <v>241</v>
      </c>
      <c r="B290" s="65" t="s">
        <v>139</v>
      </c>
      <c r="C290" s="47">
        <f>ROUND(SUM(D290+E290+F290+G290+H290+I290+K290+M290+O290+Q290+S290),2)</f>
        <v>307718.53000000003</v>
      </c>
      <c r="D290" s="28">
        <v>213365.89</v>
      </c>
      <c r="E290" s="28">
        <v>0</v>
      </c>
      <c r="F290" s="36">
        <v>0</v>
      </c>
      <c r="G290" s="28">
        <v>94352.639999999999</v>
      </c>
      <c r="H290" s="28">
        <v>0</v>
      </c>
      <c r="I290" s="36">
        <v>0</v>
      </c>
      <c r="J290" s="37">
        <f>SUM(J281:J289)</f>
        <v>0</v>
      </c>
      <c r="K290" s="26">
        <v>0</v>
      </c>
      <c r="L290" s="28">
        <v>0</v>
      </c>
      <c r="M290" s="36">
        <v>0</v>
      </c>
      <c r="N290" s="36">
        <v>0</v>
      </c>
      <c r="O290" s="36">
        <v>0</v>
      </c>
      <c r="P290" s="28">
        <v>0</v>
      </c>
      <c r="Q290" s="36">
        <v>0</v>
      </c>
      <c r="R290" s="28">
        <v>0</v>
      </c>
      <c r="S290" s="36">
        <v>0</v>
      </c>
      <c r="T290" s="25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</row>
    <row r="291" spans="1:37" s="60" customFormat="1" ht="12" hidden="1" x14ac:dyDescent="0.2">
      <c r="A291" s="58">
        <v>242</v>
      </c>
      <c r="B291" s="65" t="s">
        <v>140</v>
      </c>
      <c r="C291" s="47">
        <f t="shared" ref="C291:C342" si="35">ROUND(SUM(D291+E291+F291+G291+H291+I291+K291+M291+O291+Q291+S291),2)</f>
        <v>744859.83</v>
      </c>
      <c r="D291" s="28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7">
        <f t="shared" ref="J291:J301" si="36">SUM(J288:J290)</f>
        <v>0</v>
      </c>
      <c r="K291" s="26">
        <v>0</v>
      </c>
      <c r="L291" s="28">
        <v>401</v>
      </c>
      <c r="M291" s="28">
        <v>744859.83</v>
      </c>
      <c r="N291" s="36">
        <v>0</v>
      </c>
      <c r="O291" s="36">
        <v>0</v>
      </c>
      <c r="P291" s="28">
        <v>0</v>
      </c>
      <c r="Q291" s="36">
        <v>0</v>
      </c>
      <c r="R291" s="28">
        <v>0</v>
      </c>
      <c r="S291" s="36">
        <v>0</v>
      </c>
      <c r="T291" s="25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</row>
    <row r="292" spans="1:37" s="60" customFormat="1" ht="12" hidden="1" x14ac:dyDescent="0.2">
      <c r="A292" s="58">
        <v>243</v>
      </c>
      <c r="B292" s="65" t="s">
        <v>141</v>
      </c>
      <c r="C292" s="47">
        <f t="shared" si="35"/>
        <v>1179440.94</v>
      </c>
      <c r="D292" s="36">
        <v>0</v>
      </c>
      <c r="E292" s="28">
        <v>386520.1</v>
      </c>
      <c r="F292" s="36">
        <v>0</v>
      </c>
      <c r="G292" s="36">
        <v>0</v>
      </c>
      <c r="H292" s="36">
        <v>0</v>
      </c>
      <c r="I292" s="36">
        <v>0</v>
      </c>
      <c r="J292" s="37">
        <f t="shared" si="36"/>
        <v>0</v>
      </c>
      <c r="K292" s="26">
        <v>0</v>
      </c>
      <c r="L292" s="28">
        <v>401</v>
      </c>
      <c r="M292" s="28">
        <v>792920.84</v>
      </c>
      <c r="N292" s="36">
        <v>0</v>
      </c>
      <c r="O292" s="36">
        <v>0</v>
      </c>
      <c r="P292" s="28">
        <v>0</v>
      </c>
      <c r="Q292" s="36">
        <v>0</v>
      </c>
      <c r="R292" s="28">
        <v>0</v>
      </c>
      <c r="S292" s="36">
        <v>0</v>
      </c>
      <c r="T292" s="25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</row>
    <row r="293" spans="1:37" s="60" customFormat="1" ht="12" hidden="1" x14ac:dyDescent="0.2">
      <c r="A293" s="58">
        <v>244</v>
      </c>
      <c r="B293" s="65" t="s">
        <v>142</v>
      </c>
      <c r="C293" s="47">
        <f t="shared" si="35"/>
        <v>316368.78000000003</v>
      </c>
      <c r="D293" s="28">
        <v>229651.46</v>
      </c>
      <c r="E293" s="28">
        <v>0</v>
      </c>
      <c r="F293" s="36">
        <v>0</v>
      </c>
      <c r="G293" s="36">
        <v>0</v>
      </c>
      <c r="H293" s="28">
        <v>86717.32</v>
      </c>
      <c r="I293" s="36">
        <v>0</v>
      </c>
      <c r="J293" s="37">
        <f t="shared" si="36"/>
        <v>0</v>
      </c>
      <c r="K293" s="26">
        <v>0</v>
      </c>
      <c r="L293" s="28">
        <v>0</v>
      </c>
      <c r="M293" s="36">
        <v>0</v>
      </c>
      <c r="N293" s="36">
        <v>0</v>
      </c>
      <c r="O293" s="36">
        <v>0</v>
      </c>
      <c r="P293" s="28">
        <v>0</v>
      </c>
      <c r="Q293" s="36">
        <v>0</v>
      </c>
      <c r="R293" s="28">
        <v>0</v>
      </c>
      <c r="S293" s="36">
        <v>0</v>
      </c>
      <c r="T293" s="25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</row>
    <row r="294" spans="1:37" s="60" customFormat="1" ht="12" hidden="1" x14ac:dyDescent="0.2">
      <c r="A294" s="58">
        <v>245</v>
      </c>
      <c r="B294" s="65" t="s">
        <v>143</v>
      </c>
      <c r="C294" s="47">
        <f t="shared" si="35"/>
        <v>940286.19</v>
      </c>
      <c r="D294" s="36">
        <v>0</v>
      </c>
      <c r="E294" s="28">
        <v>0</v>
      </c>
      <c r="F294" s="36">
        <v>0</v>
      </c>
      <c r="G294" s="36">
        <v>0</v>
      </c>
      <c r="H294" s="28">
        <v>0</v>
      </c>
      <c r="I294" s="36">
        <v>0</v>
      </c>
      <c r="J294" s="37">
        <f t="shared" si="36"/>
        <v>0</v>
      </c>
      <c r="K294" s="26">
        <v>0</v>
      </c>
      <c r="L294" s="28">
        <v>383</v>
      </c>
      <c r="M294" s="28">
        <v>940286.19</v>
      </c>
      <c r="N294" s="36">
        <v>0</v>
      </c>
      <c r="O294" s="36">
        <v>0</v>
      </c>
      <c r="P294" s="28">
        <v>0</v>
      </c>
      <c r="Q294" s="36">
        <v>0</v>
      </c>
      <c r="R294" s="28">
        <v>0</v>
      </c>
      <c r="S294" s="36">
        <v>0</v>
      </c>
      <c r="T294" s="25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</row>
    <row r="295" spans="1:37" s="60" customFormat="1" ht="12" hidden="1" x14ac:dyDescent="0.2">
      <c r="A295" s="58">
        <v>246</v>
      </c>
      <c r="B295" s="65" t="s">
        <v>144</v>
      </c>
      <c r="C295" s="47">
        <f t="shared" si="35"/>
        <v>1130425.3</v>
      </c>
      <c r="D295" s="36">
        <v>0</v>
      </c>
      <c r="E295" s="28">
        <v>158287.56</v>
      </c>
      <c r="F295" s="28">
        <v>0</v>
      </c>
      <c r="G295" s="28">
        <v>0</v>
      </c>
      <c r="H295" s="28">
        <v>89852.32</v>
      </c>
      <c r="I295" s="36">
        <v>0</v>
      </c>
      <c r="J295" s="37">
        <f>SUM(J293:J294)</f>
        <v>0</v>
      </c>
      <c r="K295" s="26">
        <v>0</v>
      </c>
      <c r="L295" s="28">
        <v>382</v>
      </c>
      <c r="M295" s="28">
        <v>882285.42</v>
      </c>
      <c r="N295" s="36">
        <v>0</v>
      </c>
      <c r="O295" s="36">
        <v>0</v>
      </c>
      <c r="P295" s="28">
        <v>0</v>
      </c>
      <c r="Q295" s="36">
        <v>0</v>
      </c>
      <c r="R295" s="28">
        <v>0</v>
      </c>
      <c r="S295" s="36">
        <v>0</v>
      </c>
      <c r="T295" s="25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</row>
    <row r="296" spans="1:37" s="60" customFormat="1" ht="12" hidden="1" x14ac:dyDescent="0.2">
      <c r="A296" s="58">
        <v>247</v>
      </c>
      <c r="B296" s="65" t="s">
        <v>145</v>
      </c>
      <c r="C296" s="47">
        <f>ROUND(SUM(D296+E296+F296+G296+H296+I296+K296+M296+O296+Q296+S296),2)</f>
        <v>153378.35999999999</v>
      </c>
      <c r="D296" s="36">
        <v>0</v>
      </c>
      <c r="E296" s="28">
        <v>0</v>
      </c>
      <c r="F296" s="36">
        <v>0</v>
      </c>
      <c r="G296" s="36">
        <v>153378.35999999999</v>
      </c>
      <c r="H296" s="36">
        <v>0</v>
      </c>
      <c r="I296" s="36">
        <v>0</v>
      </c>
      <c r="J296" s="37">
        <f>SUM(J295:J295)</f>
        <v>0</v>
      </c>
      <c r="K296" s="26">
        <v>0</v>
      </c>
      <c r="L296" s="28">
        <v>0</v>
      </c>
      <c r="M296" s="36">
        <v>0</v>
      </c>
      <c r="N296" s="36">
        <v>0</v>
      </c>
      <c r="O296" s="36">
        <v>0</v>
      </c>
      <c r="P296" s="28">
        <v>0</v>
      </c>
      <c r="Q296" s="36">
        <v>0</v>
      </c>
      <c r="R296" s="28">
        <v>0</v>
      </c>
      <c r="S296" s="36">
        <v>0</v>
      </c>
      <c r="T296" s="25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</row>
    <row r="297" spans="1:37" s="60" customFormat="1" ht="12" hidden="1" x14ac:dyDescent="0.2">
      <c r="A297" s="58">
        <v>248</v>
      </c>
      <c r="B297" s="65" t="s">
        <v>146</v>
      </c>
      <c r="C297" s="47">
        <f t="shared" si="35"/>
        <v>1601738.41</v>
      </c>
      <c r="D297" s="36">
        <v>0</v>
      </c>
      <c r="E297" s="28">
        <v>449094.37</v>
      </c>
      <c r="F297" s="36">
        <v>0</v>
      </c>
      <c r="G297" s="36">
        <v>0</v>
      </c>
      <c r="H297" s="36">
        <v>0</v>
      </c>
      <c r="I297" s="36">
        <v>0</v>
      </c>
      <c r="J297" s="37">
        <f>SUM(J296:J296)</f>
        <v>0</v>
      </c>
      <c r="K297" s="26">
        <v>0</v>
      </c>
      <c r="L297" s="28">
        <v>445</v>
      </c>
      <c r="M297" s="28">
        <v>1152644.04</v>
      </c>
      <c r="N297" s="36">
        <v>0</v>
      </c>
      <c r="O297" s="36">
        <v>0</v>
      </c>
      <c r="P297" s="28">
        <v>0</v>
      </c>
      <c r="Q297" s="36">
        <v>0</v>
      </c>
      <c r="R297" s="28">
        <v>0</v>
      </c>
      <c r="S297" s="36">
        <v>0</v>
      </c>
      <c r="T297" s="25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</row>
    <row r="298" spans="1:37" s="60" customFormat="1" ht="12" hidden="1" x14ac:dyDescent="0.2">
      <c r="A298" s="58">
        <v>249</v>
      </c>
      <c r="B298" s="65" t="s">
        <v>147</v>
      </c>
      <c r="C298" s="47">
        <f t="shared" si="35"/>
        <v>1260241.98</v>
      </c>
      <c r="D298" s="36">
        <v>0</v>
      </c>
      <c r="E298" s="28">
        <v>236855.96</v>
      </c>
      <c r="F298" s="36">
        <v>0</v>
      </c>
      <c r="G298" s="36">
        <v>0</v>
      </c>
      <c r="H298" s="28">
        <v>120072.25</v>
      </c>
      <c r="I298" s="36">
        <v>0</v>
      </c>
      <c r="J298" s="37">
        <f>SUM(J297:J297)</f>
        <v>0</v>
      </c>
      <c r="K298" s="26">
        <v>0</v>
      </c>
      <c r="L298" s="28">
        <v>375</v>
      </c>
      <c r="M298" s="28">
        <v>903313.77</v>
      </c>
      <c r="N298" s="36">
        <v>0</v>
      </c>
      <c r="O298" s="36">
        <v>0</v>
      </c>
      <c r="P298" s="28">
        <v>0</v>
      </c>
      <c r="Q298" s="36">
        <v>0</v>
      </c>
      <c r="R298" s="28">
        <v>0</v>
      </c>
      <c r="S298" s="36">
        <v>0</v>
      </c>
      <c r="T298" s="25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</row>
    <row r="299" spans="1:37" s="60" customFormat="1" ht="12" hidden="1" x14ac:dyDescent="0.2">
      <c r="A299" s="58">
        <v>250</v>
      </c>
      <c r="B299" s="65" t="s">
        <v>148</v>
      </c>
      <c r="C299" s="47">
        <f t="shared" si="35"/>
        <v>595392.32999999996</v>
      </c>
      <c r="D299" s="28">
        <v>156322.19</v>
      </c>
      <c r="E299" s="28">
        <v>379654.81</v>
      </c>
      <c r="F299" s="36">
        <v>0</v>
      </c>
      <c r="G299" s="28">
        <v>59415.33</v>
      </c>
      <c r="H299" s="28">
        <v>0</v>
      </c>
      <c r="I299" s="36">
        <v>0</v>
      </c>
      <c r="J299" s="37">
        <f>SUM(J297:J298)</f>
        <v>0</v>
      </c>
      <c r="K299" s="26">
        <v>0</v>
      </c>
      <c r="L299" s="28">
        <v>0</v>
      </c>
      <c r="M299" s="36">
        <v>0</v>
      </c>
      <c r="N299" s="36">
        <v>0</v>
      </c>
      <c r="O299" s="36">
        <v>0</v>
      </c>
      <c r="P299" s="28">
        <v>0</v>
      </c>
      <c r="Q299" s="36">
        <v>0</v>
      </c>
      <c r="R299" s="28">
        <v>0</v>
      </c>
      <c r="S299" s="36">
        <v>0</v>
      </c>
      <c r="T299" s="25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</row>
    <row r="300" spans="1:37" s="60" customFormat="1" ht="12" hidden="1" x14ac:dyDescent="0.2">
      <c r="A300" s="58">
        <v>251</v>
      </c>
      <c r="B300" s="65" t="s">
        <v>149</v>
      </c>
      <c r="C300" s="47">
        <f t="shared" si="35"/>
        <v>933680.75</v>
      </c>
      <c r="D300" s="28">
        <v>128411.78</v>
      </c>
      <c r="E300" s="28">
        <v>0</v>
      </c>
      <c r="F300" s="36">
        <v>0</v>
      </c>
      <c r="G300" s="28">
        <v>0</v>
      </c>
      <c r="H300" s="36">
        <v>0</v>
      </c>
      <c r="I300" s="36">
        <v>0</v>
      </c>
      <c r="J300" s="37">
        <f t="shared" si="36"/>
        <v>0</v>
      </c>
      <c r="K300" s="26">
        <v>0</v>
      </c>
      <c r="L300" s="28">
        <v>300</v>
      </c>
      <c r="M300" s="28">
        <v>805268.97</v>
      </c>
      <c r="N300" s="36">
        <v>0</v>
      </c>
      <c r="O300" s="36">
        <v>0</v>
      </c>
      <c r="P300" s="28">
        <v>0</v>
      </c>
      <c r="Q300" s="36">
        <v>0</v>
      </c>
      <c r="R300" s="28">
        <v>0</v>
      </c>
      <c r="S300" s="36">
        <v>0</v>
      </c>
      <c r="T300" s="25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</row>
    <row r="301" spans="1:37" s="60" customFormat="1" ht="12" hidden="1" x14ac:dyDescent="0.2">
      <c r="A301" s="58">
        <v>252</v>
      </c>
      <c r="B301" s="65" t="s">
        <v>150</v>
      </c>
      <c r="C301" s="47">
        <f t="shared" si="35"/>
        <v>992644.59</v>
      </c>
      <c r="D301" s="36">
        <v>0</v>
      </c>
      <c r="E301" s="36">
        <v>0</v>
      </c>
      <c r="F301" s="36">
        <v>0</v>
      </c>
      <c r="G301" s="28">
        <v>137541.45000000001</v>
      </c>
      <c r="H301" s="36">
        <v>0</v>
      </c>
      <c r="I301" s="36">
        <v>0</v>
      </c>
      <c r="J301" s="37">
        <f t="shared" si="36"/>
        <v>0</v>
      </c>
      <c r="K301" s="26">
        <v>0</v>
      </c>
      <c r="L301" s="28">
        <v>390</v>
      </c>
      <c r="M301" s="28">
        <v>855103.14</v>
      </c>
      <c r="N301" s="36">
        <v>0</v>
      </c>
      <c r="O301" s="36">
        <v>0</v>
      </c>
      <c r="P301" s="28">
        <v>0</v>
      </c>
      <c r="Q301" s="36">
        <v>0</v>
      </c>
      <c r="R301" s="28">
        <v>0</v>
      </c>
      <c r="S301" s="36">
        <v>0</v>
      </c>
      <c r="T301" s="25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</row>
    <row r="302" spans="1:37" s="60" customFormat="1" ht="12" hidden="1" x14ac:dyDescent="0.2">
      <c r="A302" s="58">
        <v>253</v>
      </c>
      <c r="B302" s="65" t="s">
        <v>151</v>
      </c>
      <c r="C302" s="47">
        <f t="shared" si="35"/>
        <v>850011.42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7">
        <f>SUM(J300:J301)</f>
        <v>0</v>
      </c>
      <c r="K302" s="26">
        <v>0</v>
      </c>
      <c r="L302" s="28">
        <v>385</v>
      </c>
      <c r="M302" s="28">
        <v>850011.42</v>
      </c>
      <c r="N302" s="36">
        <v>0</v>
      </c>
      <c r="O302" s="36">
        <v>0</v>
      </c>
      <c r="P302" s="28">
        <v>0</v>
      </c>
      <c r="Q302" s="36">
        <v>0</v>
      </c>
      <c r="R302" s="28">
        <v>0</v>
      </c>
      <c r="S302" s="36">
        <v>0</v>
      </c>
      <c r="T302" s="25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</row>
    <row r="303" spans="1:37" s="60" customFormat="1" ht="12" hidden="1" x14ac:dyDescent="0.2">
      <c r="A303" s="58">
        <v>254</v>
      </c>
      <c r="B303" s="65" t="s">
        <v>705</v>
      </c>
      <c r="C303" s="47">
        <v>221169.51</v>
      </c>
      <c r="D303" s="36">
        <v>221169.51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7">
        <v>0</v>
      </c>
      <c r="K303" s="26">
        <v>0</v>
      </c>
      <c r="L303" s="28">
        <v>0</v>
      </c>
      <c r="M303" s="28">
        <v>0</v>
      </c>
      <c r="N303" s="36">
        <v>0</v>
      </c>
      <c r="O303" s="36">
        <v>0</v>
      </c>
      <c r="P303" s="28">
        <v>0</v>
      </c>
      <c r="Q303" s="36">
        <v>0</v>
      </c>
      <c r="R303" s="28">
        <v>0</v>
      </c>
      <c r="S303" s="36">
        <v>0</v>
      </c>
      <c r="T303" s="25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</row>
    <row r="304" spans="1:37" s="60" customFormat="1" ht="12" hidden="1" x14ac:dyDescent="0.2">
      <c r="A304" s="58">
        <v>255</v>
      </c>
      <c r="B304" s="65" t="s">
        <v>152</v>
      </c>
      <c r="C304" s="47">
        <f t="shared" si="35"/>
        <v>1216339.3400000001</v>
      </c>
      <c r="D304" s="28">
        <v>0</v>
      </c>
      <c r="E304" s="28">
        <v>217908.83</v>
      </c>
      <c r="F304" s="36">
        <v>0</v>
      </c>
      <c r="G304" s="36">
        <v>0</v>
      </c>
      <c r="H304" s="36">
        <v>0</v>
      </c>
      <c r="I304" s="36">
        <v>0</v>
      </c>
      <c r="J304" s="37">
        <f>SUM(J301:J302)</f>
        <v>0</v>
      </c>
      <c r="K304" s="26">
        <v>0</v>
      </c>
      <c r="L304" s="28">
        <v>400</v>
      </c>
      <c r="M304" s="28">
        <v>998430.51</v>
      </c>
      <c r="N304" s="36">
        <v>0</v>
      </c>
      <c r="O304" s="36">
        <v>0</v>
      </c>
      <c r="P304" s="28">
        <v>0</v>
      </c>
      <c r="Q304" s="36">
        <v>0</v>
      </c>
      <c r="R304" s="28">
        <v>0</v>
      </c>
      <c r="S304" s="36">
        <v>0</v>
      </c>
      <c r="T304" s="25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</row>
    <row r="305" spans="1:37" s="60" customFormat="1" ht="12" hidden="1" x14ac:dyDescent="0.2">
      <c r="A305" s="58">
        <v>256</v>
      </c>
      <c r="B305" s="65" t="s">
        <v>153</v>
      </c>
      <c r="C305" s="47">
        <f t="shared" si="35"/>
        <v>131886.78</v>
      </c>
      <c r="D305" s="36">
        <v>0</v>
      </c>
      <c r="E305" s="28">
        <v>0</v>
      </c>
      <c r="F305" s="36">
        <v>0</v>
      </c>
      <c r="G305" s="28">
        <v>131886.78</v>
      </c>
      <c r="H305" s="36">
        <v>0</v>
      </c>
      <c r="I305" s="36">
        <v>0</v>
      </c>
      <c r="J305" s="37">
        <f>SUM(J302:J304)</f>
        <v>0</v>
      </c>
      <c r="K305" s="26">
        <v>0</v>
      </c>
      <c r="L305" s="28">
        <v>0</v>
      </c>
      <c r="M305" s="36">
        <v>0</v>
      </c>
      <c r="N305" s="36">
        <v>0</v>
      </c>
      <c r="O305" s="36">
        <v>0</v>
      </c>
      <c r="P305" s="28">
        <v>0</v>
      </c>
      <c r="Q305" s="36">
        <v>0</v>
      </c>
      <c r="R305" s="28">
        <v>0</v>
      </c>
      <c r="S305" s="36">
        <v>0</v>
      </c>
      <c r="T305" s="25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</row>
    <row r="306" spans="1:37" s="60" customFormat="1" ht="12" hidden="1" x14ac:dyDescent="0.2">
      <c r="A306" s="58">
        <v>257</v>
      </c>
      <c r="B306" s="65" t="s">
        <v>155</v>
      </c>
      <c r="C306" s="47">
        <f t="shared" si="35"/>
        <v>334251.5</v>
      </c>
      <c r="D306" s="28">
        <v>216687.15</v>
      </c>
      <c r="E306" s="28">
        <v>0</v>
      </c>
      <c r="F306" s="36">
        <v>0</v>
      </c>
      <c r="G306" s="28">
        <v>117564.35</v>
      </c>
      <c r="H306" s="28">
        <v>0</v>
      </c>
      <c r="I306" s="36">
        <v>0</v>
      </c>
      <c r="J306" s="37">
        <f t="shared" ref="J306:J316" si="37">SUM(J304:J305)</f>
        <v>0</v>
      </c>
      <c r="K306" s="26">
        <v>0</v>
      </c>
      <c r="L306" s="28">
        <v>0</v>
      </c>
      <c r="M306" s="36">
        <v>0</v>
      </c>
      <c r="N306" s="36">
        <v>0</v>
      </c>
      <c r="O306" s="36">
        <v>0</v>
      </c>
      <c r="P306" s="28">
        <v>0</v>
      </c>
      <c r="Q306" s="36">
        <v>0</v>
      </c>
      <c r="R306" s="28">
        <v>0</v>
      </c>
      <c r="S306" s="36">
        <v>0</v>
      </c>
      <c r="T306" s="25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</row>
    <row r="307" spans="1:37" s="60" customFormat="1" ht="12" hidden="1" x14ac:dyDescent="0.2">
      <c r="A307" s="58">
        <v>258</v>
      </c>
      <c r="B307" s="65" t="s">
        <v>156</v>
      </c>
      <c r="C307" s="47">
        <f t="shared" si="35"/>
        <v>483769.78</v>
      </c>
      <c r="D307" s="28">
        <v>0</v>
      </c>
      <c r="E307" s="28">
        <v>279854.26</v>
      </c>
      <c r="F307" s="36">
        <v>0</v>
      </c>
      <c r="G307" s="28">
        <v>203915.51999999999</v>
      </c>
      <c r="H307" s="36">
        <v>0</v>
      </c>
      <c r="I307" s="36">
        <v>0</v>
      </c>
      <c r="J307" s="37">
        <f t="shared" si="37"/>
        <v>0</v>
      </c>
      <c r="K307" s="26">
        <v>0</v>
      </c>
      <c r="L307" s="28">
        <v>0</v>
      </c>
      <c r="M307" s="36">
        <v>0</v>
      </c>
      <c r="N307" s="36">
        <v>0</v>
      </c>
      <c r="O307" s="36">
        <v>0</v>
      </c>
      <c r="P307" s="28">
        <v>0</v>
      </c>
      <c r="Q307" s="36">
        <v>0</v>
      </c>
      <c r="R307" s="28">
        <v>0</v>
      </c>
      <c r="S307" s="36">
        <v>0</v>
      </c>
      <c r="T307" s="25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</row>
    <row r="308" spans="1:37" s="60" customFormat="1" ht="12" hidden="1" x14ac:dyDescent="0.2">
      <c r="A308" s="58">
        <v>259</v>
      </c>
      <c r="B308" s="65" t="s">
        <v>157</v>
      </c>
      <c r="C308" s="47">
        <f t="shared" si="35"/>
        <v>71043.320000000007</v>
      </c>
      <c r="D308" s="28">
        <v>0</v>
      </c>
      <c r="E308" s="28">
        <v>0</v>
      </c>
      <c r="F308" s="36">
        <v>0</v>
      </c>
      <c r="G308" s="28">
        <v>71043.320000000007</v>
      </c>
      <c r="H308" s="36">
        <v>0</v>
      </c>
      <c r="I308" s="36">
        <v>0</v>
      </c>
      <c r="J308" s="37">
        <f t="shared" si="37"/>
        <v>0</v>
      </c>
      <c r="K308" s="26">
        <v>0</v>
      </c>
      <c r="L308" s="28">
        <v>0</v>
      </c>
      <c r="M308" s="36">
        <v>0</v>
      </c>
      <c r="N308" s="36">
        <v>0</v>
      </c>
      <c r="O308" s="36">
        <v>0</v>
      </c>
      <c r="P308" s="28">
        <v>0</v>
      </c>
      <c r="Q308" s="36">
        <v>0</v>
      </c>
      <c r="R308" s="28">
        <v>0</v>
      </c>
      <c r="S308" s="36">
        <v>0</v>
      </c>
      <c r="T308" s="25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</row>
    <row r="309" spans="1:37" s="60" customFormat="1" ht="12" hidden="1" x14ac:dyDescent="0.2">
      <c r="A309" s="58">
        <v>260</v>
      </c>
      <c r="B309" s="65" t="s">
        <v>158</v>
      </c>
      <c r="C309" s="47">
        <f t="shared" si="35"/>
        <v>893173.05</v>
      </c>
      <c r="D309" s="36">
        <v>0</v>
      </c>
      <c r="E309" s="28">
        <v>0</v>
      </c>
      <c r="F309" s="36">
        <v>0</v>
      </c>
      <c r="G309" s="36">
        <v>0</v>
      </c>
      <c r="H309" s="36">
        <v>0</v>
      </c>
      <c r="I309" s="36">
        <v>0</v>
      </c>
      <c r="J309" s="37">
        <f t="shared" si="37"/>
        <v>0</v>
      </c>
      <c r="K309" s="26">
        <v>0</v>
      </c>
      <c r="L309" s="28">
        <v>700</v>
      </c>
      <c r="M309" s="28">
        <v>893173.05</v>
      </c>
      <c r="N309" s="36">
        <v>0</v>
      </c>
      <c r="O309" s="36">
        <v>0</v>
      </c>
      <c r="P309" s="28">
        <v>0</v>
      </c>
      <c r="Q309" s="36">
        <v>0</v>
      </c>
      <c r="R309" s="28">
        <v>0</v>
      </c>
      <c r="S309" s="36">
        <v>0</v>
      </c>
      <c r="T309" s="25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</row>
    <row r="310" spans="1:37" s="60" customFormat="1" ht="12" hidden="1" x14ac:dyDescent="0.2">
      <c r="A310" s="58">
        <v>261</v>
      </c>
      <c r="B310" s="65" t="s">
        <v>159</v>
      </c>
      <c r="C310" s="47">
        <f t="shared" si="35"/>
        <v>429838.71</v>
      </c>
      <c r="D310" s="28">
        <v>0</v>
      </c>
      <c r="E310" s="28">
        <v>360229.62</v>
      </c>
      <c r="F310" s="36">
        <v>0</v>
      </c>
      <c r="G310" s="28">
        <v>69609.09</v>
      </c>
      <c r="H310" s="36">
        <v>0</v>
      </c>
      <c r="I310" s="36">
        <v>0</v>
      </c>
      <c r="J310" s="37">
        <f t="shared" si="37"/>
        <v>0</v>
      </c>
      <c r="K310" s="26">
        <v>0</v>
      </c>
      <c r="L310" s="28">
        <v>0</v>
      </c>
      <c r="M310" s="36">
        <v>0</v>
      </c>
      <c r="N310" s="36">
        <v>0</v>
      </c>
      <c r="O310" s="36">
        <v>0</v>
      </c>
      <c r="P310" s="28">
        <v>0</v>
      </c>
      <c r="Q310" s="36">
        <v>0</v>
      </c>
      <c r="R310" s="28">
        <v>0</v>
      </c>
      <c r="S310" s="36">
        <v>0</v>
      </c>
      <c r="T310" s="25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</row>
    <row r="311" spans="1:37" s="60" customFormat="1" ht="12" hidden="1" x14ac:dyDescent="0.2">
      <c r="A311" s="58">
        <v>262</v>
      </c>
      <c r="B311" s="65" t="s">
        <v>160</v>
      </c>
      <c r="C311" s="47">
        <f t="shared" si="35"/>
        <v>848052.38</v>
      </c>
      <c r="D311" s="36">
        <v>0</v>
      </c>
      <c r="E311" s="36">
        <v>0</v>
      </c>
      <c r="F311" s="36">
        <v>0</v>
      </c>
      <c r="G311" s="36">
        <v>0</v>
      </c>
      <c r="H311" s="28">
        <v>0</v>
      </c>
      <c r="I311" s="36">
        <v>0</v>
      </c>
      <c r="J311" s="37">
        <f t="shared" si="37"/>
        <v>0</v>
      </c>
      <c r="K311" s="26">
        <v>0</v>
      </c>
      <c r="L311" s="28">
        <v>374</v>
      </c>
      <c r="M311" s="28">
        <v>848052.38</v>
      </c>
      <c r="N311" s="36">
        <v>0</v>
      </c>
      <c r="O311" s="36">
        <v>0</v>
      </c>
      <c r="P311" s="28">
        <v>0</v>
      </c>
      <c r="Q311" s="36">
        <v>0</v>
      </c>
      <c r="R311" s="28">
        <v>0</v>
      </c>
      <c r="S311" s="36">
        <v>0</v>
      </c>
      <c r="T311" s="25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</row>
    <row r="312" spans="1:37" s="60" customFormat="1" ht="12" hidden="1" x14ac:dyDescent="0.2">
      <c r="A312" s="58">
        <v>263</v>
      </c>
      <c r="B312" s="65" t="s">
        <v>162</v>
      </c>
      <c r="C312" s="47">
        <f t="shared" si="35"/>
        <v>113443.95</v>
      </c>
      <c r="D312" s="36">
        <v>0</v>
      </c>
      <c r="E312" s="28">
        <v>0</v>
      </c>
      <c r="F312" s="36">
        <v>0</v>
      </c>
      <c r="G312" s="28">
        <v>113443.95</v>
      </c>
      <c r="H312" s="36">
        <v>0</v>
      </c>
      <c r="I312" s="36">
        <v>0</v>
      </c>
      <c r="J312" s="37">
        <f t="shared" si="37"/>
        <v>0</v>
      </c>
      <c r="K312" s="26">
        <v>0</v>
      </c>
      <c r="L312" s="28">
        <v>0</v>
      </c>
      <c r="M312" s="36">
        <v>0</v>
      </c>
      <c r="N312" s="36">
        <v>0</v>
      </c>
      <c r="O312" s="36">
        <v>0</v>
      </c>
      <c r="P312" s="28">
        <v>0</v>
      </c>
      <c r="Q312" s="36">
        <v>0</v>
      </c>
      <c r="R312" s="28">
        <v>0</v>
      </c>
      <c r="S312" s="36">
        <v>0</v>
      </c>
      <c r="T312" s="25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</row>
    <row r="313" spans="1:37" s="60" customFormat="1" ht="12" hidden="1" x14ac:dyDescent="0.2">
      <c r="A313" s="58">
        <v>264</v>
      </c>
      <c r="B313" s="65" t="s">
        <v>163</v>
      </c>
      <c r="C313" s="47">
        <f t="shared" si="35"/>
        <v>926027.58</v>
      </c>
      <c r="D313" s="36">
        <v>0</v>
      </c>
      <c r="E313" s="36">
        <v>0</v>
      </c>
      <c r="F313" s="36">
        <v>0</v>
      </c>
      <c r="G313" s="36">
        <v>0</v>
      </c>
      <c r="H313" s="36">
        <v>0</v>
      </c>
      <c r="I313" s="36">
        <v>0</v>
      </c>
      <c r="J313" s="37">
        <f t="shared" si="37"/>
        <v>0</v>
      </c>
      <c r="K313" s="26">
        <v>0</v>
      </c>
      <c r="L313" s="28">
        <v>390</v>
      </c>
      <c r="M313" s="28">
        <v>926027.58</v>
      </c>
      <c r="N313" s="36">
        <v>0</v>
      </c>
      <c r="O313" s="36">
        <v>0</v>
      </c>
      <c r="P313" s="28">
        <v>0</v>
      </c>
      <c r="Q313" s="36">
        <v>0</v>
      </c>
      <c r="R313" s="28">
        <v>0</v>
      </c>
      <c r="S313" s="36">
        <v>0</v>
      </c>
      <c r="T313" s="25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</row>
    <row r="314" spans="1:37" s="60" customFormat="1" ht="12" hidden="1" x14ac:dyDescent="0.2">
      <c r="A314" s="58">
        <v>265</v>
      </c>
      <c r="B314" s="65" t="s">
        <v>165</v>
      </c>
      <c r="C314" s="47">
        <f t="shared" si="35"/>
        <v>631124.16</v>
      </c>
      <c r="D314" s="28">
        <v>212420.7</v>
      </c>
      <c r="E314" s="28">
        <v>250327.49</v>
      </c>
      <c r="F314" s="36">
        <v>0</v>
      </c>
      <c r="G314" s="28">
        <v>168375.97</v>
      </c>
      <c r="H314" s="28">
        <v>0</v>
      </c>
      <c r="I314" s="36">
        <v>0</v>
      </c>
      <c r="J314" s="37">
        <f>SUM(J313:J313)</f>
        <v>0</v>
      </c>
      <c r="K314" s="26">
        <v>0</v>
      </c>
      <c r="L314" s="28">
        <v>0</v>
      </c>
      <c r="M314" s="36">
        <v>0</v>
      </c>
      <c r="N314" s="36">
        <v>0</v>
      </c>
      <c r="O314" s="36">
        <v>0</v>
      </c>
      <c r="P314" s="28">
        <v>0</v>
      </c>
      <c r="Q314" s="36">
        <v>0</v>
      </c>
      <c r="R314" s="28">
        <v>0</v>
      </c>
      <c r="S314" s="36">
        <v>0</v>
      </c>
      <c r="T314" s="25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</row>
    <row r="315" spans="1:37" s="60" customFormat="1" ht="12" hidden="1" x14ac:dyDescent="0.2">
      <c r="A315" s="58">
        <v>266</v>
      </c>
      <c r="B315" s="65" t="s">
        <v>166</v>
      </c>
      <c r="C315" s="47">
        <f t="shared" si="35"/>
        <v>1145875.96</v>
      </c>
      <c r="D315" s="28">
        <v>0</v>
      </c>
      <c r="E315" s="36">
        <v>0</v>
      </c>
      <c r="F315" s="36">
        <v>0</v>
      </c>
      <c r="G315" s="36">
        <v>0</v>
      </c>
      <c r="H315" s="36">
        <v>0</v>
      </c>
      <c r="I315" s="36">
        <v>0</v>
      </c>
      <c r="J315" s="37">
        <f>SUM(J314:J314)</f>
        <v>0</v>
      </c>
      <c r="K315" s="26">
        <v>0</v>
      </c>
      <c r="L315" s="28">
        <v>471</v>
      </c>
      <c r="M315" s="28">
        <v>1145875.96</v>
      </c>
      <c r="N315" s="36">
        <v>0</v>
      </c>
      <c r="O315" s="36">
        <v>0</v>
      </c>
      <c r="P315" s="28">
        <v>0</v>
      </c>
      <c r="Q315" s="36">
        <v>0</v>
      </c>
      <c r="R315" s="28">
        <v>0</v>
      </c>
      <c r="S315" s="36">
        <v>0</v>
      </c>
      <c r="T315" s="25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</row>
    <row r="316" spans="1:37" s="60" customFormat="1" ht="12" hidden="1" x14ac:dyDescent="0.2">
      <c r="A316" s="58">
        <v>267</v>
      </c>
      <c r="B316" s="65" t="s">
        <v>167</v>
      </c>
      <c r="C316" s="47">
        <f t="shared" si="35"/>
        <v>108179.39</v>
      </c>
      <c r="D316" s="28">
        <v>0</v>
      </c>
      <c r="E316" s="28">
        <v>0</v>
      </c>
      <c r="F316" s="36">
        <v>0</v>
      </c>
      <c r="G316" s="28">
        <v>108179.39</v>
      </c>
      <c r="H316" s="28">
        <v>0</v>
      </c>
      <c r="I316" s="36">
        <v>0</v>
      </c>
      <c r="J316" s="37">
        <f t="shared" si="37"/>
        <v>0</v>
      </c>
      <c r="K316" s="26">
        <v>0</v>
      </c>
      <c r="L316" s="28">
        <v>0</v>
      </c>
      <c r="M316" s="36">
        <v>0</v>
      </c>
      <c r="N316" s="36">
        <v>0</v>
      </c>
      <c r="O316" s="36">
        <v>0</v>
      </c>
      <c r="P316" s="28">
        <v>0</v>
      </c>
      <c r="Q316" s="36">
        <v>0</v>
      </c>
      <c r="R316" s="28">
        <v>0</v>
      </c>
      <c r="S316" s="36">
        <v>0</v>
      </c>
      <c r="T316" s="25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</row>
    <row r="317" spans="1:37" s="27" customFormat="1" ht="12" hidden="1" x14ac:dyDescent="0.2">
      <c r="A317" s="58">
        <v>268</v>
      </c>
      <c r="B317" s="61" t="s">
        <v>413</v>
      </c>
      <c r="C317" s="47">
        <f t="shared" si="35"/>
        <v>400095.9</v>
      </c>
      <c r="D317" s="28">
        <v>0</v>
      </c>
      <c r="E317" s="28">
        <v>304600.44</v>
      </c>
      <c r="F317" s="28">
        <v>0</v>
      </c>
      <c r="G317" s="28">
        <v>95495.46</v>
      </c>
      <c r="H317" s="28">
        <v>0</v>
      </c>
      <c r="I317" s="28">
        <v>0</v>
      </c>
      <c r="J317" s="31">
        <v>0</v>
      </c>
      <c r="K317" s="7">
        <v>0</v>
      </c>
      <c r="L317" s="28">
        <v>0</v>
      </c>
      <c r="M317" s="28">
        <v>0</v>
      </c>
      <c r="N317" s="36">
        <v>0</v>
      </c>
      <c r="O317" s="36">
        <v>0</v>
      </c>
      <c r="P317" s="28">
        <v>0</v>
      </c>
      <c r="Q317" s="28">
        <v>0</v>
      </c>
      <c r="R317" s="28">
        <v>0</v>
      </c>
      <c r="S317" s="28">
        <v>0</v>
      </c>
      <c r="T317" s="25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</row>
    <row r="318" spans="1:37" s="27" customFormat="1" ht="12" hidden="1" x14ac:dyDescent="0.2">
      <c r="A318" s="58">
        <v>269</v>
      </c>
      <c r="B318" s="61" t="s">
        <v>414</v>
      </c>
      <c r="C318" s="47">
        <f t="shared" si="35"/>
        <v>440857.27</v>
      </c>
      <c r="D318" s="28">
        <v>0</v>
      </c>
      <c r="E318" s="28">
        <v>360799.77</v>
      </c>
      <c r="F318" s="28">
        <v>0</v>
      </c>
      <c r="G318" s="28">
        <v>0</v>
      </c>
      <c r="H318" s="28">
        <v>80057.5</v>
      </c>
      <c r="I318" s="28">
        <v>0</v>
      </c>
      <c r="J318" s="31">
        <v>0</v>
      </c>
      <c r="K318" s="7">
        <v>0</v>
      </c>
      <c r="L318" s="28">
        <v>0</v>
      </c>
      <c r="M318" s="28">
        <v>0</v>
      </c>
      <c r="N318" s="36">
        <v>0</v>
      </c>
      <c r="O318" s="36">
        <v>0</v>
      </c>
      <c r="P318" s="28">
        <v>0</v>
      </c>
      <c r="Q318" s="28">
        <v>0</v>
      </c>
      <c r="R318" s="28">
        <v>0</v>
      </c>
      <c r="S318" s="28">
        <v>0</v>
      </c>
      <c r="T318" s="25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</row>
    <row r="319" spans="1:37" s="27" customFormat="1" ht="12" hidden="1" x14ac:dyDescent="0.2">
      <c r="A319" s="58">
        <v>270</v>
      </c>
      <c r="B319" s="61" t="s">
        <v>415</v>
      </c>
      <c r="C319" s="47">
        <f t="shared" si="35"/>
        <v>434389.82</v>
      </c>
      <c r="D319" s="28">
        <v>0</v>
      </c>
      <c r="E319" s="28">
        <v>337253.13</v>
      </c>
      <c r="F319" s="28">
        <v>0</v>
      </c>
      <c r="G319" s="28">
        <v>97136.69</v>
      </c>
      <c r="H319" s="28">
        <v>0</v>
      </c>
      <c r="I319" s="28">
        <v>0</v>
      </c>
      <c r="J319" s="31">
        <v>0</v>
      </c>
      <c r="K319" s="7">
        <v>0</v>
      </c>
      <c r="L319" s="28">
        <v>0</v>
      </c>
      <c r="M319" s="28">
        <v>0</v>
      </c>
      <c r="N319" s="36">
        <v>0</v>
      </c>
      <c r="O319" s="36">
        <v>0</v>
      </c>
      <c r="P319" s="28">
        <v>0</v>
      </c>
      <c r="Q319" s="28">
        <v>0</v>
      </c>
      <c r="R319" s="28">
        <v>0</v>
      </c>
      <c r="S319" s="28">
        <v>0</v>
      </c>
      <c r="T319" s="25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</row>
    <row r="320" spans="1:37" s="27" customFormat="1" ht="12" hidden="1" x14ac:dyDescent="0.2">
      <c r="A320" s="58">
        <v>271</v>
      </c>
      <c r="B320" s="61" t="s">
        <v>416</v>
      </c>
      <c r="C320" s="47">
        <f t="shared" si="35"/>
        <v>369269.02</v>
      </c>
      <c r="D320" s="28">
        <v>0</v>
      </c>
      <c r="E320" s="28">
        <v>0</v>
      </c>
      <c r="F320" s="28">
        <v>0</v>
      </c>
      <c r="G320" s="28">
        <v>242588.56</v>
      </c>
      <c r="H320" s="28">
        <v>126680.46</v>
      </c>
      <c r="I320" s="28">
        <v>0</v>
      </c>
      <c r="J320" s="31">
        <v>0</v>
      </c>
      <c r="K320" s="7">
        <v>0</v>
      </c>
      <c r="L320" s="28">
        <v>0</v>
      </c>
      <c r="M320" s="28">
        <v>0</v>
      </c>
      <c r="N320" s="36">
        <v>0</v>
      </c>
      <c r="O320" s="36">
        <v>0</v>
      </c>
      <c r="P320" s="28">
        <v>0</v>
      </c>
      <c r="Q320" s="28">
        <v>0</v>
      </c>
      <c r="R320" s="28">
        <v>0</v>
      </c>
      <c r="S320" s="28">
        <v>0</v>
      </c>
      <c r="T320" s="25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</row>
    <row r="321" spans="1:37" s="27" customFormat="1" ht="12" hidden="1" x14ac:dyDescent="0.2">
      <c r="A321" s="58">
        <v>272</v>
      </c>
      <c r="B321" s="61" t="s">
        <v>417</v>
      </c>
      <c r="C321" s="47">
        <f>ROUND(SUM(D321+E321+F321+G321+H321+I321+K321+M321+O321+Q321+S321),2)</f>
        <v>271229.81</v>
      </c>
      <c r="D321" s="28">
        <v>0</v>
      </c>
      <c r="E321" s="28">
        <v>271229.81</v>
      </c>
      <c r="F321" s="28">
        <v>0</v>
      </c>
      <c r="G321" s="28">
        <v>0</v>
      </c>
      <c r="H321" s="28">
        <v>0</v>
      </c>
      <c r="I321" s="28">
        <v>0</v>
      </c>
      <c r="J321" s="31">
        <v>0</v>
      </c>
      <c r="K321" s="7">
        <v>0</v>
      </c>
      <c r="L321" s="28">
        <v>0</v>
      </c>
      <c r="M321" s="28">
        <v>0</v>
      </c>
      <c r="N321" s="36">
        <v>0</v>
      </c>
      <c r="O321" s="36">
        <v>0</v>
      </c>
      <c r="P321" s="28">
        <v>0</v>
      </c>
      <c r="Q321" s="28">
        <v>0</v>
      </c>
      <c r="R321" s="28">
        <v>0</v>
      </c>
      <c r="S321" s="28">
        <v>0</v>
      </c>
      <c r="T321" s="25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</row>
    <row r="322" spans="1:37" s="27" customFormat="1" ht="12" hidden="1" x14ac:dyDescent="0.2">
      <c r="A322" s="58">
        <v>273</v>
      </c>
      <c r="B322" s="61" t="s">
        <v>418</v>
      </c>
      <c r="C322" s="47">
        <f t="shared" si="35"/>
        <v>789002.75</v>
      </c>
      <c r="D322" s="28">
        <v>0</v>
      </c>
      <c r="E322" s="28">
        <v>614007.15</v>
      </c>
      <c r="F322" s="28">
        <v>0</v>
      </c>
      <c r="G322" s="28">
        <v>174995.6</v>
      </c>
      <c r="H322" s="28">
        <v>0</v>
      </c>
      <c r="I322" s="28">
        <v>0</v>
      </c>
      <c r="J322" s="31">
        <v>0</v>
      </c>
      <c r="K322" s="7">
        <v>0</v>
      </c>
      <c r="L322" s="28">
        <v>0</v>
      </c>
      <c r="M322" s="28">
        <v>0</v>
      </c>
      <c r="N322" s="36">
        <v>0</v>
      </c>
      <c r="O322" s="36">
        <v>0</v>
      </c>
      <c r="P322" s="28">
        <v>0</v>
      </c>
      <c r="Q322" s="28">
        <v>0</v>
      </c>
      <c r="R322" s="28">
        <v>0</v>
      </c>
      <c r="S322" s="28">
        <v>0</v>
      </c>
      <c r="T322" s="25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</row>
    <row r="323" spans="1:37" s="27" customFormat="1" ht="12" hidden="1" x14ac:dyDescent="0.2">
      <c r="A323" s="58">
        <v>274</v>
      </c>
      <c r="B323" s="61" t="s">
        <v>419</v>
      </c>
      <c r="C323" s="47">
        <f t="shared" si="35"/>
        <v>850161.85</v>
      </c>
      <c r="D323" s="28">
        <v>0</v>
      </c>
      <c r="E323" s="28">
        <v>607955.47</v>
      </c>
      <c r="F323" s="28">
        <v>0</v>
      </c>
      <c r="G323" s="28">
        <v>242206.38</v>
      </c>
      <c r="H323" s="28">
        <v>0</v>
      </c>
      <c r="I323" s="28">
        <v>0</v>
      </c>
      <c r="J323" s="31">
        <v>0</v>
      </c>
      <c r="K323" s="7">
        <v>0</v>
      </c>
      <c r="L323" s="28">
        <v>0</v>
      </c>
      <c r="M323" s="28">
        <v>0</v>
      </c>
      <c r="N323" s="36">
        <v>0</v>
      </c>
      <c r="O323" s="36">
        <v>0</v>
      </c>
      <c r="P323" s="28">
        <v>0</v>
      </c>
      <c r="Q323" s="28">
        <v>0</v>
      </c>
      <c r="R323" s="28">
        <v>0</v>
      </c>
      <c r="S323" s="28">
        <v>0</v>
      </c>
      <c r="T323" s="25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</row>
    <row r="324" spans="1:37" s="27" customFormat="1" ht="12" hidden="1" x14ac:dyDescent="0.2">
      <c r="A324" s="58">
        <v>275</v>
      </c>
      <c r="B324" s="61" t="s">
        <v>420</v>
      </c>
      <c r="C324" s="47">
        <f t="shared" si="35"/>
        <v>2065463.6</v>
      </c>
      <c r="D324" s="28">
        <v>0</v>
      </c>
      <c r="E324" s="28">
        <v>0</v>
      </c>
      <c r="F324" s="28">
        <v>0</v>
      </c>
      <c r="G324" s="28">
        <v>191343.95</v>
      </c>
      <c r="H324" s="28">
        <v>0</v>
      </c>
      <c r="I324" s="28">
        <v>0</v>
      </c>
      <c r="J324" s="31">
        <v>0</v>
      </c>
      <c r="K324" s="7">
        <v>0</v>
      </c>
      <c r="L324" s="36">
        <v>777.8</v>
      </c>
      <c r="M324" s="28">
        <v>1874119.65</v>
      </c>
      <c r="N324" s="36">
        <v>0</v>
      </c>
      <c r="O324" s="36">
        <v>0</v>
      </c>
      <c r="P324" s="28">
        <v>0</v>
      </c>
      <c r="Q324" s="28">
        <v>0</v>
      </c>
      <c r="R324" s="28">
        <v>0</v>
      </c>
      <c r="S324" s="28">
        <v>0</v>
      </c>
      <c r="T324" s="25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</row>
    <row r="325" spans="1:37" s="27" customFormat="1" ht="12" hidden="1" x14ac:dyDescent="0.2">
      <c r="A325" s="58">
        <v>276</v>
      </c>
      <c r="B325" s="61" t="s">
        <v>421</v>
      </c>
      <c r="C325" s="47">
        <f t="shared" si="35"/>
        <v>928123.86</v>
      </c>
      <c r="D325" s="28">
        <v>0</v>
      </c>
      <c r="E325" s="28">
        <v>216311.06</v>
      </c>
      <c r="F325" s="28">
        <v>0</v>
      </c>
      <c r="G325" s="28">
        <v>0</v>
      </c>
      <c r="H325" s="28">
        <v>0</v>
      </c>
      <c r="I325" s="28">
        <v>0</v>
      </c>
      <c r="J325" s="31">
        <v>0</v>
      </c>
      <c r="K325" s="7">
        <v>0</v>
      </c>
      <c r="L325" s="36">
        <v>267.2</v>
      </c>
      <c r="M325" s="28">
        <v>711812.8</v>
      </c>
      <c r="N325" s="36">
        <v>0</v>
      </c>
      <c r="O325" s="36">
        <v>0</v>
      </c>
      <c r="P325" s="28">
        <v>0</v>
      </c>
      <c r="Q325" s="28">
        <v>0</v>
      </c>
      <c r="R325" s="28">
        <v>0</v>
      </c>
      <c r="S325" s="28">
        <v>0</v>
      </c>
      <c r="T325" s="25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</row>
    <row r="326" spans="1:37" s="27" customFormat="1" ht="12" hidden="1" x14ac:dyDescent="0.2">
      <c r="A326" s="58">
        <v>277</v>
      </c>
      <c r="B326" s="61" t="s">
        <v>422</v>
      </c>
      <c r="C326" s="47">
        <f t="shared" si="35"/>
        <v>345705.98</v>
      </c>
      <c r="D326" s="28">
        <v>212045.66</v>
      </c>
      <c r="E326" s="28">
        <v>92792.09</v>
      </c>
      <c r="F326" s="28">
        <v>0</v>
      </c>
      <c r="G326" s="28">
        <v>0</v>
      </c>
      <c r="H326" s="28">
        <v>40868.230000000003</v>
      </c>
      <c r="I326" s="28">
        <v>0</v>
      </c>
      <c r="J326" s="31">
        <v>0</v>
      </c>
      <c r="K326" s="7">
        <v>0</v>
      </c>
      <c r="L326" s="28">
        <v>0</v>
      </c>
      <c r="M326" s="28">
        <v>0</v>
      </c>
      <c r="N326" s="36">
        <v>0</v>
      </c>
      <c r="O326" s="36">
        <v>0</v>
      </c>
      <c r="P326" s="28">
        <v>0</v>
      </c>
      <c r="Q326" s="28">
        <v>0</v>
      </c>
      <c r="R326" s="28">
        <v>0</v>
      </c>
      <c r="S326" s="28">
        <v>0</v>
      </c>
      <c r="T326" s="25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</row>
    <row r="327" spans="1:37" s="27" customFormat="1" ht="12" hidden="1" x14ac:dyDescent="0.2">
      <c r="A327" s="58">
        <v>278</v>
      </c>
      <c r="B327" s="61" t="s">
        <v>424</v>
      </c>
      <c r="C327" s="47">
        <f t="shared" si="35"/>
        <v>962069.77</v>
      </c>
      <c r="D327" s="28">
        <v>0</v>
      </c>
      <c r="E327" s="28">
        <v>0</v>
      </c>
      <c r="F327" s="28">
        <v>0</v>
      </c>
      <c r="G327" s="28">
        <v>0</v>
      </c>
      <c r="H327" s="28">
        <v>0</v>
      </c>
      <c r="I327" s="28">
        <v>0</v>
      </c>
      <c r="J327" s="31">
        <v>0</v>
      </c>
      <c r="K327" s="7">
        <v>0</v>
      </c>
      <c r="L327" s="36">
        <v>440</v>
      </c>
      <c r="M327" s="28">
        <v>962069.77</v>
      </c>
      <c r="N327" s="36">
        <v>0</v>
      </c>
      <c r="O327" s="36">
        <v>0</v>
      </c>
      <c r="P327" s="28">
        <v>0</v>
      </c>
      <c r="Q327" s="28">
        <v>0</v>
      </c>
      <c r="R327" s="28">
        <v>0</v>
      </c>
      <c r="S327" s="28">
        <v>0</v>
      </c>
      <c r="T327" s="25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</row>
    <row r="328" spans="1:37" s="27" customFormat="1" ht="12" hidden="1" x14ac:dyDescent="0.2">
      <c r="A328" s="58">
        <v>279</v>
      </c>
      <c r="B328" s="61" t="s">
        <v>425</v>
      </c>
      <c r="C328" s="47">
        <f t="shared" si="35"/>
        <v>1094900.45</v>
      </c>
      <c r="D328" s="28">
        <v>0</v>
      </c>
      <c r="E328" s="28">
        <v>0</v>
      </c>
      <c r="F328" s="28">
        <v>0</v>
      </c>
      <c r="G328" s="28">
        <v>70842.95</v>
      </c>
      <c r="H328" s="28">
        <v>0</v>
      </c>
      <c r="I328" s="28">
        <v>0</v>
      </c>
      <c r="J328" s="31">
        <v>0</v>
      </c>
      <c r="K328" s="7">
        <v>0</v>
      </c>
      <c r="L328" s="36">
        <v>400</v>
      </c>
      <c r="M328" s="28">
        <v>1024057.5</v>
      </c>
      <c r="N328" s="36">
        <v>0</v>
      </c>
      <c r="O328" s="36">
        <v>0</v>
      </c>
      <c r="P328" s="28">
        <v>0</v>
      </c>
      <c r="Q328" s="28">
        <v>0</v>
      </c>
      <c r="R328" s="28">
        <v>0</v>
      </c>
      <c r="S328" s="28">
        <v>0</v>
      </c>
      <c r="T328" s="25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</row>
    <row r="329" spans="1:37" s="27" customFormat="1" ht="12" hidden="1" x14ac:dyDescent="0.2">
      <c r="A329" s="58">
        <v>280</v>
      </c>
      <c r="B329" s="61" t="s">
        <v>426</v>
      </c>
      <c r="C329" s="47">
        <f t="shared" si="35"/>
        <v>899966.85</v>
      </c>
      <c r="D329" s="28">
        <v>0</v>
      </c>
      <c r="E329" s="28">
        <v>400057.56</v>
      </c>
      <c r="F329" s="28">
        <v>0</v>
      </c>
      <c r="G329" s="28">
        <v>0</v>
      </c>
      <c r="H329" s="28">
        <v>0</v>
      </c>
      <c r="I329" s="28">
        <v>0</v>
      </c>
      <c r="J329" s="31">
        <v>0</v>
      </c>
      <c r="K329" s="7">
        <v>0</v>
      </c>
      <c r="L329" s="36">
        <v>395</v>
      </c>
      <c r="M329" s="28">
        <v>499909.29</v>
      </c>
      <c r="N329" s="36">
        <v>0</v>
      </c>
      <c r="O329" s="36">
        <v>0</v>
      </c>
      <c r="P329" s="28">
        <v>0</v>
      </c>
      <c r="Q329" s="28">
        <v>0</v>
      </c>
      <c r="R329" s="28">
        <v>0</v>
      </c>
      <c r="S329" s="28">
        <v>0</v>
      </c>
      <c r="T329" s="25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</row>
    <row r="330" spans="1:37" s="27" customFormat="1" ht="12" hidden="1" x14ac:dyDescent="0.2">
      <c r="A330" s="58">
        <v>281</v>
      </c>
      <c r="B330" s="61" t="s">
        <v>427</v>
      </c>
      <c r="C330" s="47">
        <f t="shared" si="35"/>
        <v>1351546.51</v>
      </c>
      <c r="D330" s="28">
        <v>0</v>
      </c>
      <c r="E330" s="28">
        <v>489739.67</v>
      </c>
      <c r="F330" s="28">
        <v>0</v>
      </c>
      <c r="G330" s="28">
        <v>0</v>
      </c>
      <c r="H330" s="28">
        <v>0</v>
      </c>
      <c r="I330" s="28">
        <v>0</v>
      </c>
      <c r="J330" s="31">
        <v>0</v>
      </c>
      <c r="K330" s="7">
        <v>0</v>
      </c>
      <c r="L330" s="36">
        <v>395</v>
      </c>
      <c r="M330" s="28">
        <v>861806.84</v>
      </c>
      <c r="N330" s="36">
        <v>0</v>
      </c>
      <c r="O330" s="36">
        <v>0</v>
      </c>
      <c r="P330" s="28">
        <v>0</v>
      </c>
      <c r="Q330" s="28">
        <v>0</v>
      </c>
      <c r="R330" s="28">
        <v>0</v>
      </c>
      <c r="S330" s="28">
        <v>0</v>
      </c>
      <c r="T330" s="25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</row>
    <row r="331" spans="1:37" s="27" customFormat="1" ht="12" hidden="1" x14ac:dyDescent="0.2">
      <c r="A331" s="58">
        <v>282</v>
      </c>
      <c r="B331" s="61" t="s">
        <v>428</v>
      </c>
      <c r="C331" s="47">
        <f t="shared" si="35"/>
        <v>1246802.1000000001</v>
      </c>
      <c r="D331" s="28">
        <v>0</v>
      </c>
      <c r="E331" s="28">
        <v>279471.77</v>
      </c>
      <c r="F331" s="28">
        <v>0</v>
      </c>
      <c r="G331" s="28">
        <v>0</v>
      </c>
      <c r="H331" s="28">
        <v>88156.01</v>
      </c>
      <c r="I331" s="28">
        <v>0</v>
      </c>
      <c r="J331" s="31">
        <v>0</v>
      </c>
      <c r="K331" s="7">
        <v>0</v>
      </c>
      <c r="L331" s="36">
        <v>354</v>
      </c>
      <c r="M331" s="28">
        <v>879174.32</v>
      </c>
      <c r="N331" s="36">
        <v>0</v>
      </c>
      <c r="O331" s="36">
        <v>0</v>
      </c>
      <c r="P331" s="28">
        <v>0</v>
      </c>
      <c r="Q331" s="28">
        <v>0</v>
      </c>
      <c r="R331" s="28">
        <v>0</v>
      </c>
      <c r="S331" s="28">
        <v>0</v>
      </c>
      <c r="T331" s="25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</row>
    <row r="332" spans="1:37" s="27" customFormat="1" ht="12" hidden="1" x14ac:dyDescent="0.2">
      <c r="A332" s="58">
        <v>283</v>
      </c>
      <c r="B332" s="61" t="s">
        <v>429</v>
      </c>
      <c r="C332" s="47">
        <f t="shared" si="35"/>
        <v>379835.07</v>
      </c>
      <c r="D332" s="28">
        <v>212963.58</v>
      </c>
      <c r="E332" s="28">
        <v>0</v>
      </c>
      <c r="F332" s="28">
        <v>0</v>
      </c>
      <c r="G332" s="28">
        <v>65466.57</v>
      </c>
      <c r="H332" s="28">
        <v>101404.92</v>
      </c>
      <c r="I332" s="28">
        <v>0</v>
      </c>
      <c r="J332" s="31">
        <v>0</v>
      </c>
      <c r="K332" s="7">
        <v>0</v>
      </c>
      <c r="L332" s="36">
        <v>0</v>
      </c>
      <c r="M332" s="28">
        <v>0</v>
      </c>
      <c r="N332" s="36">
        <v>0</v>
      </c>
      <c r="O332" s="36">
        <v>0</v>
      </c>
      <c r="P332" s="28">
        <v>0</v>
      </c>
      <c r="Q332" s="28">
        <v>0</v>
      </c>
      <c r="R332" s="28">
        <v>0</v>
      </c>
      <c r="S332" s="28">
        <v>0</v>
      </c>
      <c r="T332" s="25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</row>
    <row r="333" spans="1:37" s="27" customFormat="1" ht="12" hidden="1" x14ac:dyDescent="0.2">
      <c r="A333" s="58">
        <v>284</v>
      </c>
      <c r="B333" s="61" t="s">
        <v>430</v>
      </c>
      <c r="C333" s="47">
        <f t="shared" si="35"/>
        <v>1519782.67</v>
      </c>
      <c r="D333" s="28">
        <v>0</v>
      </c>
      <c r="E333" s="28">
        <v>340694.26</v>
      </c>
      <c r="F333" s="28">
        <v>0</v>
      </c>
      <c r="G333" s="28">
        <v>54262.12</v>
      </c>
      <c r="H333" s="28">
        <v>148887</v>
      </c>
      <c r="I333" s="28">
        <v>0</v>
      </c>
      <c r="J333" s="31">
        <v>0</v>
      </c>
      <c r="K333" s="7">
        <v>0</v>
      </c>
      <c r="L333" s="36">
        <v>484.9</v>
      </c>
      <c r="M333" s="28">
        <v>975939.29</v>
      </c>
      <c r="N333" s="36">
        <v>0</v>
      </c>
      <c r="O333" s="36">
        <v>0</v>
      </c>
      <c r="P333" s="28">
        <v>0</v>
      </c>
      <c r="Q333" s="28">
        <v>0</v>
      </c>
      <c r="R333" s="28">
        <v>0</v>
      </c>
      <c r="S333" s="28">
        <v>0</v>
      </c>
      <c r="T333" s="25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</row>
    <row r="334" spans="1:37" s="27" customFormat="1" ht="12" hidden="1" x14ac:dyDescent="0.2">
      <c r="A334" s="58">
        <v>285</v>
      </c>
      <c r="B334" s="61" t="s">
        <v>431</v>
      </c>
      <c r="C334" s="47">
        <f t="shared" si="35"/>
        <v>1819661.96</v>
      </c>
      <c r="D334" s="28">
        <v>0</v>
      </c>
      <c r="E334" s="28">
        <v>0</v>
      </c>
      <c r="F334" s="28">
        <v>0</v>
      </c>
      <c r="G334" s="28">
        <v>0</v>
      </c>
      <c r="H334" s="28">
        <v>0</v>
      </c>
      <c r="I334" s="28">
        <v>0</v>
      </c>
      <c r="J334" s="31">
        <v>0</v>
      </c>
      <c r="K334" s="7">
        <v>0</v>
      </c>
      <c r="L334" s="36">
        <v>860</v>
      </c>
      <c r="M334" s="28">
        <v>1819661.96</v>
      </c>
      <c r="N334" s="36">
        <v>0</v>
      </c>
      <c r="O334" s="36">
        <v>0</v>
      </c>
      <c r="P334" s="28">
        <v>0</v>
      </c>
      <c r="Q334" s="28">
        <v>0</v>
      </c>
      <c r="R334" s="28">
        <v>0</v>
      </c>
      <c r="S334" s="28">
        <v>0</v>
      </c>
      <c r="T334" s="25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</row>
    <row r="335" spans="1:37" s="27" customFormat="1" ht="12" hidden="1" x14ac:dyDescent="0.2">
      <c r="A335" s="58">
        <v>286</v>
      </c>
      <c r="B335" s="61" t="s">
        <v>432</v>
      </c>
      <c r="C335" s="47">
        <f t="shared" si="35"/>
        <v>2216235.1</v>
      </c>
      <c r="D335" s="28">
        <v>0</v>
      </c>
      <c r="E335" s="28">
        <v>0</v>
      </c>
      <c r="F335" s="28">
        <v>0</v>
      </c>
      <c r="G335" s="28">
        <v>225815.28</v>
      </c>
      <c r="H335" s="28">
        <v>256137.44</v>
      </c>
      <c r="I335" s="28">
        <v>0</v>
      </c>
      <c r="J335" s="31">
        <v>0</v>
      </c>
      <c r="K335" s="7">
        <v>0</v>
      </c>
      <c r="L335" s="36">
        <v>864</v>
      </c>
      <c r="M335" s="28">
        <v>1734282.38</v>
      </c>
      <c r="N335" s="36">
        <v>0</v>
      </c>
      <c r="O335" s="36">
        <v>0</v>
      </c>
      <c r="P335" s="28">
        <v>0</v>
      </c>
      <c r="Q335" s="28">
        <v>0</v>
      </c>
      <c r="R335" s="28">
        <v>0</v>
      </c>
      <c r="S335" s="28">
        <v>0</v>
      </c>
      <c r="T335" s="25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</row>
    <row r="336" spans="1:37" s="27" customFormat="1" ht="12" hidden="1" x14ac:dyDescent="0.2">
      <c r="A336" s="58">
        <v>287</v>
      </c>
      <c r="B336" s="61" t="s">
        <v>433</v>
      </c>
      <c r="C336" s="47">
        <f t="shared" si="35"/>
        <v>2359689.13</v>
      </c>
      <c r="D336" s="28">
        <v>0</v>
      </c>
      <c r="E336" s="28">
        <v>0</v>
      </c>
      <c r="F336" s="28">
        <v>0</v>
      </c>
      <c r="G336" s="28">
        <v>228771.78</v>
      </c>
      <c r="H336" s="28">
        <v>320095.23</v>
      </c>
      <c r="I336" s="28">
        <v>0</v>
      </c>
      <c r="J336" s="31">
        <v>0</v>
      </c>
      <c r="K336" s="7">
        <v>0</v>
      </c>
      <c r="L336" s="36">
        <v>864</v>
      </c>
      <c r="M336" s="28">
        <v>1810822.12</v>
      </c>
      <c r="N336" s="36">
        <v>0</v>
      </c>
      <c r="O336" s="36">
        <v>0</v>
      </c>
      <c r="P336" s="28">
        <v>0</v>
      </c>
      <c r="Q336" s="28">
        <v>0</v>
      </c>
      <c r="R336" s="28">
        <v>0</v>
      </c>
      <c r="S336" s="28">
        <v>0</v>
      </c>
      <c r="T336" s="25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</row>
    <row r="337" spans="1:37" s="27" customFormat="1" ht="12" hidden="1" x14ac:dyDescent="0.2">
      <c r="A337" s="58">
        <v>288</v>
      </c>
      <c r="B337" s="61" t="s">
        <v>434</v>
      </c>
      <c r="C337" s="47">
        <f t="shared" si="35"/>
        <v>818369.29</v>
      </c>
      <c r="D337" s="28">
        <v>0</v>
      </c>
      <c r="E337" s="28">
        <v>818369.29</v>
      </c>
      <c r="F337" s="28">
        <v>0</v>
      </c>
      <c r="G337" s="28">
        <v>0</v>
      </c>
      <c r="H337" s="28">
        <v>0</v>
      </c>
      <c r="I337" s="28">
        <v>0</v>
      </c>
      <c r="J337" s="31">
        <v>0</v>
      </c>
      <c r="K337" s="7">
        <v>0</v>
      </c>
      <c r="L337" s="28">
        <v>0</v>
      </c>
      <c r="M337" s="28">
        <v>0</v>
      </c>
      <c r="N337" s="36">
        <v>0</v>
      </c>
      <c r="O337" s="36">
        <v>0</v>
      </c>
      <c r="P337" s="28">
        <v>0</v>
      </c>
      <c r="Q337" s="28">
        <v>0</v>
      </c>
      <c r="R337" s="28">
        <v>0</v>
      </c>
      <c r="S337" s="28">
        <v>0</v>
      </c>
      <c r="T337" s="25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</row>
    <row r="338" spans="1:37" s="27" customFormat="1" ht="12" hidden="1" x14ac:dyDescent="0.2">
      <c r="A338" s="58">
        <v>289</v>
      </c>
      <c r="B338" s="61" t="s">
        <v>435</v>
      </c>
      <c r="C338" s="47">
        <f t="shared" si="35"/>
        <v>1415658.02</v>
      </c>
      <c r="D338" s="28">
        <v>0</v>
      </c>
      <c r="E338" s="28">
        <v>285926.75</v>
      </c>
      <c r="F338" s="28">
        <v>0</v>
      </c>
      <c r="G338" s="28">
        <v>0</v>
      </c>
      <c r="H338" s="28">
        <v>124601.4</v>
      </c>
      <c r="I338" s="28">
        <v>0</v>
      </c>
      <c r="J338" s="31">
        <v>0</v>
      </c>
      <c r="K338" s="7">
        <v>0</v>
      </c>
      <c r="L338" s="36">
        <v>390</v>
      </c>
      <c r="M338" s="28">
        <v>1005129.87</v>
      </c>
      <c r="N338" s="36">
        <v>0</v>
      </c>
      <c r="O338" s="36">
        <v>0</v>
      </c>
      <c r="P338" s="28">
        <v>0</v>
      </c>
      <c r="Q338" s="28">
        <v>0</v>
      </c>
      <c r="R338" s="28">
        <v>0</v>
      </c>
      <c r="S338" s="28">
        <v>0</v>
      </c>
      <c r="T338" s="25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</row>
    <row r="339" spans="1:37" s="27" customFormat="1" ht="12" hidden="1" x14ac:dyDescent="0.2">
      <c r="A339" s="58">
        <v>290</v>
      </c>
      <c r="B339" s="61" t="s">
        <v>436</v>
      </c>
      <c r="C339" s="47">
        <f t="shared" si="35"/>
        <v>955493.31</v>
      </c>
      <c r="D339" s="28">
        <v>0</v>
      </c>
      <c r="E339" s="28">
        <v>0</v>
      </c>
      <c r="F339" s="28">
        <v>0</v>
      </c>
      <c r="G339" s="28">
        <v>0</v>
      </c>
      <c r="H339" s="28">
        <v>0</v>
      </c>
      <c r="I339" s="28">
        <v>0</v>
      </c>
      <c r="J339" s="31">
        <v>0</v>
      </c>
      <c r="K339" s="7">
        <v>0</v>
      </c>
      <c r="L339" s="36">
        <v>401</v>
      </c>
      <c r="M339" s="28">
        <v>955493.31</v>
      </c>
      <c r="N339" s="36">
        <v>0</v>
      </c>
      <c r="O339" s="36">
        <v>0</v>
      </c>
      <c r="P339" s="28">
        <v>0</v>
      </c>
      <c r="Q339" s="28">
        <v>0</v>
      </c>
      <c r="R339" s="28">
        <v>0</v>
      </c>
      <c r="S339" s="28">
        <v>0</v>
      </c>
      <c r="T339" s="25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</row>
    <row r="340" spans="1:37" s="27" customFormat="1" ht="12" hidden="1" x14ac:dyDescent="0.2">
      <c r="A340" s="58">
        <v>291</v>
      </c>
      <c r="B340" s="61" t="s">
        <v>437</v>
      </c>
      <c r="C340" s="47">
        <f t="shared" si="35"/>
        <v>852814.7</v>
      </c>
      <c r="D340" s="28">
        <v>0</v>
      </c>
      <c r="E340" s="28">
        <v>0</v>
      </c>
      <c r="F340" s="28">
        <v>0</v>
      </c>
      <c r="G340" s="28">
        <v>0</v>
      </c>
      <c r="H340" s="28">
        <v>0</v>
      </c>
      <c r="I340" s="28">
        <v>0</v>
      </c>
      <c r="J340" s="31">
        <v>0</v>
      </c>
      <c r="K340" s="7">
        <v>0</v>
      </c>
      <c r="L340" s="36">
        <v>390</v>
      </c>
      <c r="M340" s="28">
        <v>852814.7</v>
      </c>
      <c r="N340" s="36">
        <v>0</v>
      </c>
      <c r="O340" s="36">
        <v>0</v>
      </c>
      <c r="P340" s="28">
        <v>0</v>
      </c>
      <c r="Q340" s="28">
        <v>0</v>
      </c>
      <c r="R340" s="28">
        <v>0</v>
      </c>
      <c r="S340" s="28">
        <v>0</v>
      </c>
      <c r="T340" s="25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</row>
    <row r="341" spans="1:37" s="27" customFormat="1" ht="12" hidden="1" x14ac:dyDescent="0.2">
      <c r="A341" s="58">
        <v>292</v>
      </c>
      <c r="B341" s="61" t="s">
        <v>438</v>
      </c>
      <c r="C341" s="47">
        <f t="shared" si="35"/>
        <v>841089.93</v>
      </c>
      <c r="D341" s="28">
        <v>0</v>
      </c>
      <c r="E341" s="28">
        <v>0</v>
      </c>
      <c r="F341" s="28">
        <v>0</v>
      </c>
      <c r="G341" s="28">
        <v>0</v>
      </c>
      <c r="H341" s="28">
        <v>0</v>
      </c>
      <c r="I341" s="28">
        <v>0</v>
      </c>
      <c r="J341" s="31">
        <v>0</v>
      </c>
      <c r="K341" s="7">
        <v>0</v>
      </c>
      <c r="L341" s="36">
        <v>390</v>
      </c>
      <c r="M341" s="28">
        <v>841089.93</v>
      </c>
      <c r="N341" s="36">
        <v>0</v>
      </c>
      <c r="O341" s="36">
        <v>0</v>
      </c>
      <c r="P341" s="28">
        <v>0</v>
      </c>
      <c r="Q341" s="28">
        <v>0</v>
      </c>
      <c r="R341" s="28">
        <v>0</v>
      </c>
      <c r="S341" s="28">
        <v>0</v>
      </c>
      <c r="T341" s="25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</row>
    <row r="342" spans="1:37" s="27" customFormat="1" ht="12" hidden="1" x14ac:dyDescent="0.2">
      <c r="A342" s="58">
        <v>293</v>
      </c>
      <c r="B342" s="61" t="s">
        <v>439</v>
      </c>
      <c r="C342" s="47">
        <f t="shared" si="35"/>
        <v>852570.6</v>
      </c>
      <c r="D342" s="28">
        <v>0</v>
      </c>
      <c r="E342" s="28">
        <v>0</v>
      </c>
      <c r="F342" s="28">
        <v>0</v>
      </c>
      <c r="G342" s="28">
        <v>0</v>
      </c>
      <c r="H342" s="28">
        <v>0</v>
      </c>
      <c r="I342" s="28">
        <v>0</v>
      </c>
      <c r="J342" s="31">
        <v>0</v>
      </c>
      <c r="K342" s="7">
        <v>0</v>
      </c>
      <c r="L342" s="36">
        <v>390</v>
      </c>
      <c r="M342" s="28">
        <v>852570.6</v>
      </c>
      <c r="N342" s="36">
        <v>0</v>
      </c>
      <c r="O342" s="36">
        <v>0</v>
      </c>
      <c r="P342" s="28">
        <v>0</v>
      </c>
      <c r="Q342" s="28">
        <v>0</v>
      </c>
      <c r="R342" s="28">
        <v>0</v>
      </c>
      <c r="S342" s="28">
        <v>0</v>
      </c>
      <c r="T342" s="25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</row>
    <row r="343" spans="1:37" s="27" customFormat="1" ht="12" hidden="1" x14ac:dyDescent="0.2">
      <c r="A343" s="58">
        <v>294</v>
      </c>
      <c r="B343" s="61" t="s">
        <v>440</v>
      </c>
      <c r="C343" s="47">
        <f>ROUND(SUM(D343+E343+F343+G343+H343+I343+K343+M343+O343+Q343+S343),2)</f>
        <v>851998.45</v>
      </c>
      <c r="D343" s="28">
        <v>0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31">
        <v>0</v>
      </c>
      <c r="K343" s="7">
        <v>0</v>
      </c>
      <c r="L343" s="36">
        <v>390</v>
      </c>
      <c r="M343" s="28">
        <v>851998.45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25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</row>
    <row r="344" spans="1:37" s="27" customFormat="1" ht="12" hidden="1" x14ac:dyDescent="0.2">
      <c r="A344" s="58">
        <v>295</v>
      </c>
      <c r="B344" s="61" t="s">
        <v>441</v>
      </c>
      <c r="C344" s="47">
        <f>ROUND(SUM(D344+E344+F344+G344+H344+I344+K344+M344+O344+Q344+S344),2)</f>
        <v>850875.58</v>
      </c>
      <c r="D344" s="28">
        <v>0</v>
      </c>
      <c r="E344" s="28">
        <v>0</v>
      </c>
      <c r="F344" s="28">
        <v>0</v>
      </c>
      <c r="G344" s="28">
        <v>0</v>
      </c>
      <c r="H344" s="28">
        <v>0</v>
      </c>
      <c r="I344" s="28">
        <v>0</v>
      </c>
      <c r="J344" s="31">
        <v>0</v>
      </c>
      <c r="K344" s="7">
        <v>0</v>
      </c>
      <c r="L344" s="36">
        <v>390</v>
      </c>
      <c r="M344" s="28">
        <v>850875.58</v>
      </c>
      <c r="N344" s="28">
        <v>0</v>
      </c>
      <c r="O344" s="28">
        <v>0</v>
      </c>
      <c r="P344" s="28">
        <v>0</v>
      </c>
      <c r="Q344" s="28">
        <v>0</v>
      </c>
      <c r="R344" s="28">
        <v>0</v>
      </c>
      <c r="S344" s="28">
        <v>0</v>
      </c>
      <c r="T344" s="25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</row>
    <row r="345" spans="1:37" s="94" customFormat="1" ht="26.25" hidden="1" customHeight="1" x14ac:dyDescent="0.2">
      <c r="A345" s="161" t="s">
        <v>170</v>
      </c>
      <c r="B345" s="161"/>
      <c r="C345" s="71">
        <f>ROUND(SUM(D345+E345+F345+G345+H345+I345+K345+M345+O345+Q345+S345),2)</f>
        <v>46744022.170000002</v>
      </c>
      <c r="D345" s="72">
        <f t="shared" ref="D345:S345" si="38">ROUND(SUM(D290:D344),2)</f>
        <v>1803037.92</v>
      </c>
      <c r="E345" s="72">
        <f t="shared" si="38"/>
        <v>8137941.2199999997</v>
      </c>
      <c r="F345" s="72">
        <f t="shared" si="38"/>
        <v>0</v>
      </c>
      <c r="G345" s="72">
        <f t="shared" si="38"/>
        <v>3117631.49</v>
      </c>
      <c r="H345" s="72">
        <f t="shared" si="38"/>
        <v>1583530.08</v>
      </c>
      <c r="I345" s="72">
        <f t="shared" si="38"/>
        <v>0</v>
      </c>
      <c r="J345" s="83">
        <f t="shared" si="38"/>
        <v>0</v>
      </c>
      <c r="K345" s="150">
        <f t="shared" si="38"/>
        <v>0</v>
      </c>
      <c r="L345" s="72">
        <f t="shared" si="38"/>
        <v>14639.9</v>
      </c>
      <c r="M345" s="72">
        <f t="shared" si="38"/>
        <v>32101881.460000001</v>
      </c>
      <c r="N345" s="28">
        <f t="shared" si="38"/>
        <v>0</v>
      </c>
      <c r="O345" s="72">
        <f t="shared" si="38"/>
        <v>0</v>
      </c>
      <c r="P345" s="72">
        <f t="shared" si="38"/>
        <v>0</v>
      </c>
      <c r="Q345" s="72">
        <f t="shared" si="38"/>
        <v>0</v>
      </c>
      <c r="R345" s="72">
        <f t="shared" si="38"/>
        <v>0</v>
      </c>
      <c r="S345" s="72">
        <f t="shared" si="38"/>
        <v>0</v>
      </c>
      <c r="T345" s="25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</row>
    <row r="346" spans="1:37" s="94" customFormat="1" ht="15.75" hidden="1" x14ac:dyDescent="0.2">
      <c r="A346" s="184" t="s">
        <v>172</v>
      </c>
      <c r="B346" s="184"/>
      <c r="C346" s="184"/>
      <c r="D346" s="71"/>
      <c r="E346" s="71"/>
      <c r="F346" s="71"/>
      <c r="G346" s="71"/>
      <c r="H346" s="71"/>
      <c r="I346" s="71"/>
      <c r="J346" s="30"/>
      <c r="K346" s="8"/>
      <c r="L346" s="148"/>
      <c r="M346" s="71"/>
      <c r="N346" s="28"/>
      <c r="O346" s="15"/>
      <c r="P346" s="95"/>
      <c r="Q346" s="15"/>
      <c r="R346" s="22"/>
      <c r="S346" s="15"/>
      <c r="T346" s="25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</row>
    <row r="347" spans="1:37" s="54" customFormat="1" ht="24" hidden="1" x14ac:dyDescent="0.2">
      <c r="A347" s="33">
        <v>296</v>
      </c>
      <c r="B347" s="34" t="s">
        <v>171</v>
      </c>
      <c r="C347" s="86">
        <f>ROUND(SUM(D347+E347+F347+G347+H347+I347+K347+M347+O347+Q347+S347),2)</f>
        <v>2413312.7799999998</v>
      </c>
      <c r="D347" s="36">
        <v>0</v>
      </c>
      <c r="E347" s="28">
        <v>1463230.9</v>
      </c>
      <c r="F347" s="36">
        <v>0</v>
      </c>
      <c r="G347" s="28">
        <v>356925.04</v>
      </c>
      <c r="H347" s="28">
        <v>593156.84</v>
      </c>
      <c r="I347" s="36">
        <v>0</v>
      </c>
      <c r="J347" s="37">
        <v>0</v>
      </c>
      <c r="K347" s="26">
        <v>0</v>
      </c>
      <c r="L347" s="36">
        <v>0</v>
      </c>
      <c r="M347" s="36">
        <v>0</v>
      </c>
      <c r="N347" s="28">
        <v>0</v>
      </c>
      <c r="O347" s="36">
        <v>0</v>
      </c>
      <c r="P347" s="36">
        <v>0</v>
      </c>
      <c r="Q347" s="36">
        <v>0</v>
      </c>
      <c r="R347" s="36">
        <v>0</v>
      </c>
      <c r="S347" s="36">
        <v>0</v>
      </c>
      <c r="T347" s="25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</row>
    <row r="348" spans="1:37" s="54" customFormat="1" ht="12" hidden="1" customHeight="1" x14ac:dyDescent="0.2">
      <c r="A348" s="33">
        <v>297</v>
      </c>
      <c r="B348" s="34" t="s">
        <v>479</v>
      </c>
      <c r="C348" s="86">
        <f>ROUND(SUM(D348+E348+F348+G348+H348+I348+K348+M348+O348+Q348+S348),2)</f>
        <v>5306078.8600000003</v>
      </c>
      <c r="D348" s="28">
        <v>617224.11</v>
      </c>
      <c r="E348" s="36">
        <v>0</v>
      </c>
      <c r="F348" s="36">
        <v>0</v>
      </c>
      <c r="G348" s="36">
        <v>0</v>
      </c>
      <c r="H348" s="36">
        <v>0</v>
      </c>
      <c r="I348" s="36">
        <v>0</v>
      </c>
      <c r="J348" s="37">
        <v>0</v>
      </c>
      <c r="K348" s="26">
        <v>0</v>
      </c>
      <c r="L348" s="36">
        <v>500</v>
      </c>
      <c r="M348" s="28">
        <v>2264802.37</v>
      </c>
      <c r="N348" s="28">
        <v>0</v>
      </c>
      <c r="O348" s="36">
        <v>0</v>
      </c>
      <c r="P348" s="36">
        <v>450</v>
      </c>
      <c r="Q348" s="28">
        <v>2424052.38</v>
      </c>
      <c r="R348" s="36">
        <v>0</v>
      </c>
      <c r="S348" s="36">
        <v>0</v>
      </c>
      <c r="T348" s="25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</row>
    <row r="349" spans="1:37" s="54" customFormat="1" ht="12" hidden="1" customHeight="1" x14ac:dyDescent="0.2">
      <c r="A349" s="33">
        <v>298</v>
      </c>
      <c r="B349" s="34" t="s">
        <v>480</v>
      </c>
      <c r="C349" s="86">
        <f>ROUND(SUM(D349+E349+F349+G349+H349+I349+K349+M349+O349+Q349+S349),2)</f>
        <v>1053515.6499999999</v>
      </c>
      <c r="D349" s="28">
        <v>127877.34</v>
      </c>
      <c r="E349" s="36">
        <v>0</v>
      </c>
      <c r="F349" s="36">
        <v>0</v>
      </c>
      <c r="G349" s="36">
        <v>0</v>
      </c>
      <c r="H349" s="36">
        <v>0</v>
      </c>
      <c r="I349" s="36">
        <v>0</v>
      </c>
      <c r="J349" s="37">
        <v>0</v>
      </c>
      <c r="K349" s="26">
        <v>0</v>
      </c>
      <c r="L349" s="36">
        <v>0</v>
      </c>
      <c r="M349" s="36">
        <v>0</v>
      </c>
      <c r="N349" s="28">
        <v>0</v>
      </c>
      <c r="O349" s="36">
        <v>0</v>
      </c>
      <c r="P349" s="36">
        <v>247.9</v>
      </c>
      <c r="Q349" s="36">
        <v>925638.31</v>
      </c>
      <c r="R349" s="36">
        <v>0</v>
      </c>
      <c r="S349" s="36">
        <v>0</v>
      </c>
      <c r="T349" s="25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</row>
    <row r="350" spans="1:37" s="54" customFormat="1" ht="12" hidden="1" x14ac:dyDescent="0.2">
      <c r="A350" s="33">
        <v>299</v>
      </c>
      <c r="B350" s="34" t="s">
        <v>481</v>
      </c>
      <c r="C350" s="86">
        <f>ROUND(SUM(D350+E350+F350+G350+H350+I350+K350+M350+O350+Q350+S350),2)</f>
        <v>550143.87</v>
      </c>
      <c r="D350" s="28">
        <v>171391.64</v>
      </c>
      <c r="E350" s="28">
        <v>0</v>
      </c>
      <c r="F350" s="36">
        <v>0</v>
      </c>
      <c r="G350" s="28">
        <v>378752.23</v>
      </c>
      <c r="H350" s="36">
        <v>0</v>
      </c>
      <c r="I350" s="36">
        <v>0</v>
      </c>
      <c r="J350" s="37">
        <v>0</v>
      </c>
      <c r="K350" s="26">
        <v>0</v>
      </c>
      <c r="L350" s="36">
        <v>0</v>
      </c>
      <c r="M350" s="36">
        <v>0</v>
      </c>
      <c r="N350" s="28">
        <v>0</v>
      </c>
      <c r="O350" s="36">
        <v>0</v>
      </c>
      <c r="P350" s="36">
        <v>0</v>
      </c>
      <c r="Q350" s="36">
        <v>0</v>
      </c>
      <c r="R350" s="36">
        <v>0</v>
      </c>
      <c r="S350" s="36">
        <v>0</v>
      </c>
      <c r="T350" s="25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</row>
    <row r="351" spans="1:37" s="1" customFormat="1" ht="28.5" hidden="1" customHeight="1" x14ac:dyDescent="0.25">
      <c r="A351" s="197" t="s">
        <v>173</v>
      </c>
      <c r="B351" s="197"/>
      <c r="C351" s="92">
        <f>ROUND(SUM(D351+E351+F351+G351+H351+I351+K351+M351+O351+Q351+S351),2)</f>
        <v>9323051.1600000001</v>
      </c>
      <c r="D351" s="21">
        <f t="shared" ref="D351:S351" si="39">ROUND(SUM(D347:D350),2)</f>
        <v>916493.09</v>
      </c>
      <c r="E351" s="21">
        <f t="shared" si="39"/>
        <v>1463230.9</v>
      </c>
      <c r="F351" s="21">
        <f t="shared" si="39"/>
        <v>0</v>
      </c>
      <c r="G351" s="21">
        <f t="shared" si="39"/>
        <v>735677.27</v>
      </c>
      <c r="H351" s="21">
        <f t="shared" si="39"/>
        <v>593156.84</v>
      </c>
      <c r="I351" s="21">
        <f t="shared" si="39"/>
        <v>0</v>
      </c>
      <c r="J351" s="30">
        <f t="shared" si="39"/>
        <v>0</v>
      </c>
      <c r="K351" s="8">
        <f t="shared" si="39"/>
        <v>0</v>
      </c>
      <c r="L351" s="21">
        <f t="shared" si="39"/>
        <v>500</v>
      </c>
      <c r="M351" s="21">
        <f t="shared" si="39"/>
        <v>2264802.37</v>
      </c>
      <c r="N351" s="28">
        <f t="shared" si="39"/>
        <v>0</v>
      </c>
      <c r="O351" s="21">
        <f t="shared" si="39"/>
        <v>0</v>
      </c>
      <c r="P351" s="21">
        <f t="shared" si="39"/>
        <v>697.9</v>
      </c>
      <c r="Q351" s="21">
        <f t="shared" si="39"/>
        <v>3349690.69</v>
      </c>
      <c r="R351" s="21">
        <f t="shared" si="39"/>
        <v>0</v>
      </c>
      <c r="S351" s="21">
        <f t="shared" si="39"/>
        <v>0</v>
      </c>
      <c r="T351" s="25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</row>
    <row r="352" spans="1:37" s="2" customFormat="1" ht="15.75" hidden="1" x14ac:dyDescent="0.25">
      <c r="A352" s="196" t="s">
        <v>175</v>
      </c>
      <c r="B352" s="196"/>
      <c r="C352" s="196"/>
      <c r="D352" s="39"/>
      <c r="E352" s="40"/>
      <c r="F352" s="40"/>
      <c r="G352" s="40"/>
      <c r="H352" s="40"/>
      <c r="I352" s="40"/>
      <c r="J352" s="32"/>
      <c r="K352" s="12"/>
      <c r="L352" s="41"/>
      <c r="M352" s="40"/>
      <c r="N352" s="28"/>
      <c r="O352" s="40"/>
      <c r="P352" s="41"/>
      <c r="Q352" s="40"/>
      <c r="R352" s="42"/>
      <c r="S352" s="40"/>
      <c r="T352" s="25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</row>
    <row r="353" spans="1:37" s="54" customFormat="1" ht="12.75" hidden="1" customHeight="1" x14ac:dyDescent="0.2">
      <c r="A353" s="33">
        <v>300</v>
      </c>
      <c r="B353" s="56" t="s">
        <v>804</v>
      </c>
      <c r="C353" s="86">
        <f>ROUND(SUM(D353+E353+F353+G353+H353+I353+K353+M353+O353+Q353+S353),2)</f>
        <v>4277616.68</v>
      </c>
      <c r="D353" s="28">
        <v>758310.03</v>
      </c>
      <c r="E353" s="36">
        <v>2057547.16</v>
      </c>
      <c r="F353" s="28">
        <v>541124.77</v>
      </c>
      <c r="G353" s="28">
        <v>270562.38</v>
      </c>
      <c r="H353" s="28">
        <v>0</v>
      </c>
      <c r="I353" s="36">
        <v>0</v>
      </c>
      <c r="J353" s="37">
        <v>0</v>
      </c>
      <c r="K353" s="26">
        <v>0</v>
      </c>
      <c r="L353" s="36">
        <v>0</v>
      </c>
      <c r="M353" s="36">
        <v>0</v>
      </c>
      <c r="N353" s="28">
        <v>0</v>
      </c>
      <c r="O353" s="36">
        <v>0</v>
      </c>
      <c r="P353" s="36">
        <v>1147</v>
      </c>
      <c r="Q353" s="36">
        <v>650072.34</v>
      </c>
      <c r="R353" s="36">
        <v>0</v>
      </c>
      <c r="S353" s="36">
        <v>0</v>
      </c>
      <c r="T353" s="25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</row>
    <row r="354" spans="1:37" s="54" customFormat="1" ht="12" hidden="1" x14ac:dyDescent="0.2">
      <c r="A354" s="33">
        <v>301</v>
      </c>
      <c r="B354" s="56" t="s">
        <v>805</v>
      </c>
      <c r="C354" s="86">
        <f>ROUND(SUM(D354+E354+F354+G354+H354+I354+K354+M354+O354+Q354+S354),2)</f>
        <v>4346684.59</v>
      </c>
      <c r="D354" s="36">
        <v>822589.07</v>
      </c>
      <c r="E354" s="28">
        <v>2005582.73</v>
      </c>
      <c r="F354" s="36">
        <v>557257.68000000005</v>
      </c>
      <c r="G354" s="36">
        <v>289835.59000000003</v>
      </c>
      <c r="H354" s="36">
        <v>0</v>
      </c>
      <c r="I354" s="36">
        <v>0</v>
      </c>
      <c r="J354" s="37">
        <v>0</v>
      </c>
      <c r="K354" s="26">
        <v>0</v>
      </c>
      <c r="L354" s="36">
        <v>0</v>
      </c>
      <c r="M354" s="36">
        <v>0</v>
      </c>
      <c r="N354" s="28">
        <v>0</v>
      </c>
      <c r="O354" s="36">
        <v>0</v>
      </c>
      <c r="P354" s="36">
        <v>1281</v>
      </c>
      <c r="Q354" s="36">
        <v>671419.52</v>
      </c>
      <c r="R354" s="36">
        <v>0</v>
      </c>
      <c r="S354" s="36">
        <v>0</v>
      </c>
      <c r="T354" s="25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</row>
    <row r="355" spans="1:37" s="54" customFormat="1" ht="12" hidden="1" x14ac:dyDescent="0.2">
      <c r="A355" s="33">
        <v>302</v>
      </c>
      <c r="B355" s="56" t="s">
        <v>806</v>
      </c>
      <c r="C355" s="86">
        <f>ROUND(SUM(D355+E355+F355+G355+H355+I355+K355+M355+O355+Q355+S355),2)</f>
        <v>11773780.85</v>
      </c>
      <c r="D355" s="28">
        <v>1702388.75</v>
      </c>
      <c r="E355" s="36">
        <v>5025272.82</v>
      </c>
      <c r="F355" s="36">
        <v>1514517.34</v>
      </c>
      <c r="G355" s="36">
        <v>770374.88</v>
      </c>
      <c r="H355" s="28">
        <v>0</v>
      </c>
      <c r="I355" s="36">
        <v>0</v>
      </c>
      <c r="J355" s="37">
        <v>0</v>
      </c>
      <c r="K355" s="26">
        <v>0</v>
      </c>
      <c r="L355" s="36">
        <v>0</v>
      </c>
      <c r="M355" s="36">
        <v>0</v>
      </c>
      <c r="N355" s="28">
        <v>0</v>
      </c>
      <c r="O355" s="36">
        <v>0</v>
      </c>
      <c r="P355" s="36">
        <v>3195</v>
      </c>
      <c r="Q355" s="36">
        <v>2761227.06</v>
      </c>
      <c r="R355" s="36">
        <v>0</v>
      </c>
      <c r="S355" s="36">
        <v>0</v>
      </c>
      <c r="T355" s="25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</row>
    <row r="356" spans="1:37" s="54" customFormat="1" ht="12" hidden="1" x14ac:dyDescent="0.2">
      <c r="A356" s="33">
        <v>303</v>
      </c>
      <c r="B356" s="56" t="s">
        <v>807</v>
      </c>
      <c r="C356" s="86">
        <f>ROUND(SUM(D356+E356+F356+G356+H356+I356+K356+M356+O356+Q356+S356),2)</f>
        <v>6195243.0800000001</v>
      </c>
      <c r="D356" s="36">
        <v>0</v>
      </c>
      <c r="E356" s="36">
        <v>0</v>
      </c>
      <c r="F356" s="36">
        <v>0</v>
      </c>
      <c r="G356" s="36">
        <v>0</v>
      </c>
      <c r="H356" s="36">
        <v>0</v>
      </c>
      <c r="I356" s="36">
        <v>0</v>
      </c>
      <c r="J356" s="37">
        <v>0</v>
      </c>
      <c r="K356" s="26">
        <v>0</v>
      </c>
      <c r="L356" s="36">
        <v>0</v>
      </c>
      <c r="M356" s="36">
        <v>0</v>
      </c>
      <c r="N356" s="28">
        <v>0</v>
      </c>
      <c r="O356" s="36">
        <v>0</v>
      </c>
      <c r="P356" s="36">
        <v>1429.9</v>
      </c>
      <c r="Q356" s="36">
        <v>6195243.0800000001</v>
      </c>
      <c r="R356" s="36">
        <v>0</v>
      </c>
      <c r="S356" s="36">
        <v>0</v>
      </c>
      <c r="T356" s="25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</row>
    <row r="357" spans="1:37" s="1" customFormat="1" ht="27" hidden="1" customHeight="1" x14ac:dyDescent="0.25">
      <c r="A357" s="189" t="s">
        <v>176</v>
      </c>
      <c r="B357" s="189"/>
      <c r="C357" s="15">
        <f>ROUND(SUM(D357+E357+F357+G357+H357+I357+K357+M357+O357+Q357+S357),2)</f>
        <v>26593325.199999999</v>
      </c>
      <c r="D357" s="21">
        <f>ROUND(SUM(D353:D356),2)</f>
        <v>3283287.85</v>
      </c>
      <c r="E357" s="21">
        <f t="shared" ref="E357:S357" si="40">ROUND(SUM(E353:E356),2)</f>
        <v>9088402.7100000009</v>
      </c>
      <c r="F357" s="21">
        <f t="shared" si="40"/>
        <v>2612899.79</v>
      </c>
      <c r="G357" s="21">
        <f t="shared" si="40"/>
        <v>1330772.8500000001</v>
      </c>
      <c r="H357" s="21">
        <f t="shared" si="40"/>
        <v>0</v>
      </c>
      <c r="I357" s="21">
        <f t="shared" si="40"/>
        <v>0</v>
      </c>
      <c r="J357" s="30">
        <f t="shared" si="40"/>
        <v>0</v>
      </c>
      <c r="K357" s="8">
        <f t="shared" si="40"/>
        <v>0</v>
      </c>
      <c r="L357" s="21">
        <f t="shared" si="40"/>
        <v>0</v>
      </c>
      <c r="M357" s="21">
        <f t="shared" si="40"/>
        <v>0</v>
      </c>
      <c r="N357" s="21">
        <f t="shared" si="40"/>
        <v>0</v>
      </c>
      <c r="O357" s="21">
        <f t="shared" si="40"/>
        <v>0</v>
      </c>
      <c r="P357" s="21">
        <f t="shared" si="40"/>
        <v>7052.9</v>
      </c>
      <c r="Q357" s="21">
        <f t="shared" si="40"/>
        <v>10277962</v>
      </c>
      <c r="R357" s="21">
        <f t="shared" si="40"/>
        <v>0</v>
      </c>
      <c r="S357" s="21">
        <f t="shared" si="40"/>
        <v>0</v>
      </c>
      <c r="T357" s="25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</row>
    <row r="358" spans="1:37" s="2" customFormat="1" ht="15.75" x14ac:dyDescent="0.25">
      <c r="A358" s="191" t="s">
        <v>222</v>
      </c>
      <c r="B358" s="192"/>
      <c r="C358" s="192"/>
      <c r="D358" s="192"/>
      <c r="E358" s="192"/>
      <c r="F358" s="192"/>
      <c r="G358" s="192"/>
      <c r="H358" s="192"/>
      <c r="I358" s="192"/>
      <c r="J358" s="192"/>
      <c r="K358" s="192"/>
      <c r="L358" s="192"/>
      <c r="M358" s="192"/>
      <c r="N358" s="192"/>
      <c r="O358" s="192"/>
      <c r="P358" s="192"/>
      <c r="Q358" s="192"/>
      <c r="R358" s="192"/>
      <c r="S358" s="193"/>
      <c r="T358" s="25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</row>
    <row r="359" spans="1:37" s="1" customFormat="1" ht="25.5" hidden="1" customHeight="1" x14ac:dyDescent="0.25">
      <c r="A359" s="195" t="s">
        <v>711</v>
      </c>
      <c r="B359" s="195"/>
      <c r="C359" s="11">
        <f>ROUND(SUM(D359+E359+F359+G359+H359+I359+K359+M359+O359+Q359+S359),2)</f>
        <v>1864279063.4000001</v>
      </c>
      <c r="D359" s="151">
        <f t="shared" ref="D359:S359" si="41">ROUND(SUM(D364+D371+D378+D397+D403+D416+D444+D456+D520+D528+D537+D542+D554+D564+D577+D622+D637+D649+D659+D701+D704+D723),2)</f>
        <v>111631836.37</v>
      </c>
      <c r="E359" s="151">
        <f t="shared" si="41"/>
        <v>341707344.79000002</v>
      </c>
      <c r="F359" s="151">
        <f t="shared" si="41"/>
        <v>82406721.629999995</v>
      </c>
      <c r="G359" s="151">
        <f t="shared" si="41"/>
        <v>48517818.979999997</v>
      </c>
      <c r="H359" s="151">
        <f t="shared" si="41"/>
        <v>100771981.23</v>
      </c>
      <c r="I359" s="151">
        <f t="shared" si="41"/>
        <v>7725252.1699999999</v>
      </c>
      <c r="J359" s="155">
        <f t="shared" si="41"/>
        <v>64</v>
      </c>
      <c r="K359" s="151">
        <f t="shared" si="41"/>
        <v>106499497</v>
      </c>
      <c r="L359" s="151">
        <f t="shared" si="41"/>
        <v>132943.38</v>
      </c>
      <c r="M359" s="151">
        <f t="shared" si="41"/>
        <v>462715111.58999997</v>
      </c>
      <c r="N359" s="151">
        <f t="shared" si="41"/>
        <v>25063.24</v>
      </c>
      <c r="O359" s="151">
        <f t="shared" si="41"/>
        <v>61721949.399999999</v>
      </c>
      <c r="P359" s="151">
        <f t="shared" si="41"/>
        <v>203889.77</v>
      </c>
      <c r="Q359" s="151">
        <f t="shared" si="41"/>
        <v>538348108.23000002</v>
      </c>
      <c r="R359" s="151">
        <f t="shared" si="41"/>
        <v>2159.1799999999998</v>
      </c>
      <c r="S359" s="151">
        <f t="shared" si="41"/>
        <v>2233442.0099999998</v>
      </c>
      <c r="T359" s="25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</row>
    <row r="360" spans="1:37" s="2" customFormat="1" ht="15.75" hidden="1" x14ac:dyDescent="0.25">
      <c r="A360" s="187" t="s">
        <v>21</v>
      </c>
      <c r="B360" s="187"/>
      <c r="C360" s="187"/>
      <c r="D360" s="12"/>
      <c r="E360" s="12"/>
      <c r="F360" s="12"/>
      <c r="G360" s="12"/>
      <c r="H360" s="12"/>
      <c r="I360" s="12"/>
      <c r="J360" s="32"/>
      <c r="K360" s="12"/>
      <c r="L360" s="12"/>
      <c r="M360" s="12"/>
      <c r="N360" s="12"/>
      <c r="O360" s="12"/>
      <c r="P360" s="12"/>
      <c r="Q360" s="12"/>
      <c r="R360" s="12"/>
      <c r="S360" s="12"/>
      <c r="T360" s="25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</row>
    <row r="361" spans="1:37" s="2" customFormat="1" hidden="1" x14ac:dyDescent="0.25">
      <c r="A361" s="9">
        <v>1</v>
      </c>
      <c r="B361" s="38" t="s">
        <v>820</v>
      </c>
      <c r="C361" s="26">
        <f>ROUND(SUM(D361+E361+F361+G361+H361+I361+K361+M361+O361+Q361+S361),2)</f>
        <v>11155996.77</v>
      </c>
      <c r="D361" s="26">
        <v>2181950.0246720002</v>
      </c>
      <c r="E361" s="26">
        <v>5653379.1591440002</v>
      </c>
      <c r="F361" s="26">
        <v>1539697.2</v>
      </c>
      <c r="G361" s="26">
        <v>769848.6</v>
      </c>
      <c r="H361" s="26">
        <v>1011121.79</v>
      </c>
      <c r="I361" s="26">
        <v>0</v>
      </c>
      <c r="J361" s="37">
        <v>0</v>
      </c>
      <c r="K361" s="26">
        <v>0</v>
      </c>
      <c r="L361" s="26">
        <v>0</v>
      </c>
      <c r="M361" s="26">
        <v>0</v>
      </c>
      <c r="N361" s="36">
        <v>0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5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</row>
    <row r="362" spans="1:37" s="2" customFormat="1" hidden="1" x14ac:dyDescent="0.25">
      <c r="A362" s="9">
        <v>2</v>
      </c>
      <c r="B362" s="38" t="s">
        <v>821</v>
      </c>
      <c r="C362" s="26">
        <f>ROUND(SUM(D362+E362+F362+G362+H362+I362+K362+M362+O362+Q362+S362),2)</f>
        <v>10530875.26</v>
      </c>
      <c r="D362" s="26">
        <v>0</v>
      </c>
      <c r="E362" s="26">
        <v>0</v>
      </c>
      <c r="F362" s="26">
        <v>1136349.2020453333</v>
      </c>
      <c r="G362" s="26">
        <v>568174.60102266667</v>
      </c>
      <c r="H362" s="26">
        <v>685414.54770400003</v>
      </c>
      <c r="I362" s="26">
        <v>0</v>
      </c>
      <c r="J362" s="37">
        <v>0</v>
      </c>
      <c r="K362" s="26">
        <v>0</v>
      </c>
      <c r="L362" s="26">
        <v>0</v>
      </c>
      <c r="M362" s="26">
        <v>0</v>
      </c>
      <c r="N362" s="36">
        <v>0</v>
      </c>
      <c r="O362" s="26">
        <v>0</v>
      </c>
      <c r="P362" s="26">
        <v>1700</v>
      </c>
      <c r="Q362" s="26">
        <v>8140936.9100000001</v>
      </c>
      <c r="R362" s="26">
        <v>0</v>
      </c>
      <c r="S362" s="26">
        <v>0</v>
      </c>
      <c r="T362" s="25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</row>
    <row r="363" spans="1:37" s="2" customFormat="1" hidden="1" x14ac:dyDescent="0.25">
      <c r="A363" s="9">
        <v>3</v>
      </c>
      <c r="B363" s="38" t="s">
        <v>822</v>
      </c>
      <c r="C363" s="26">
        <f>ROUND(SUM(D363+E363+F363+G363+H363+I363+K363+M363+O363+Q363+S363),2)</f>
        <v>16142772.140000001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0</v>
      </c>
      <c r="J363" s="37">
        <v>0</v>
      </c>
      <c r="K363" s="26">
        <v>0</v>
      </c>
      <c r="L363" s="26">
        <v>0</v>
      </c>
      <c r="M363" s="26">
        <v>0</v>
      </c>
      <c r="N363" s="36">
        <v>0</v>
      </c>
      <c r="O363" s="26">
        <v>0</v>
      </c>
      <c r="P363" s="96">
        <v>2975.2</v>
      </c>
      <c r="Q363" s="26">
        <v>16142772.140000001</v>
      </c>
      <c r="R363" s="26">
        <v>0</v>
      </c>
      <c r="S363" s="26">
        <v>0</v>
      </c>
      <c r="T363" s="25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</row>
    <row r="364" spans="1:37" s="1" customFormat="1" ht="30.75" hidden="1" customHeight="1" x14ac:dyDescent="0.25">
      <c r="A364" s="161" t="s">
        <v>223</v>
      </c>
      <c r="B364" s="161"/>
      <c r="C364" s="8">
        <f>ROUND(SUM(D364+E364+F364+G364+H364+I364+K364+M364+O364+Q364+S364),2)</f>
        <v>37829644.170000002</v>
      </c>
      <c r="D364" s="8">
        <f>ROUND(SUM(D361:D363),2)</f>
        <v>2181950.02</v>
      </c>
      <c r="E364" s="8">
        <f t="shared" ref="E364:S364" si="42">ROUND(SUM(E361:E363),2)</f>
        <v>5653379.1600000001</v>
      </c>
      <c r="F364" s="8">
        <f t="shared" si="42"/>
        <v>2676046.4</v>
      </c>
      <c r="G364" s="8">
        <f t="shared" si="42"/>
        <v>1338023.2</v>
      </c>
      <c r="H364" s="8">
        <f t="shared" si="42"/>
        <v>1696536.34</v>
      </c>
      <c r="I364" s="8">
        <f t="shared" si="42"/>
        <v>0</v>
      </c>
      <c r="J364" s="30">
        <f t="shared" si="42"/>
        <v>0</v>
      </c>
      <c r="K364" s="8">
        <f t="shared" si="42"/>
        <v>0</v>
      </c>
      <c r="L364" s="8">
        <f t="shared" si="42"/>
        <v>0</v>
      </c>
      <c r="M364" s="8">
        <f t="shared" si="42"/>
        <v>0</v>
      </c>
      <c r="N364" s="8">
        <f t="shared" si="42"/>
        <v>0</v>
      </c>
      <c r="O364" s="8">
        <f t="shared" si="42"/>
        <v>0</v>
      </c>
      <c r="P364" s="8">
        <f t="shared" si="42"/>
        <v>4675.2</v>
      </c>
      <c r="Q364" s="8">
        <f t="shared" si="42"/>
        <v>24283709.050000001</v>
      </c>
      <c r="R364" s="8">
        <f t="shared" si="42"/>
        <v>0</v>
      </c>
      <c r="S364" s="8">
        <f t="shared" si="42"/>
        <v>0</v>
      </c>
      <c r="T364" s="25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</row>
    <row r="365" spans="1:37" s="1" customFormat="1" ht="15.75" hidden="1" x14ac:dyDescent="0.25">
      <c r="A365" s="184" t="s">
        <v>93</v>
      </c>
      <c r="B365" s="184"/>
      <c r="C365" s="184"/>
      <c r="D365" s="151"/>
      <c r="E365" s="151"/>
      <c r="F365" s="151"/>
      <c r="G365" s="151"/>
      <c r="H365" s="151"/>
      <c r="I365" s="8"/>
      <c r="J365" s="155"/>
      <c r="K365" s="8"/>
      <c r="L365" s="151"/>
      <c r="M365" s="8"/>
      <c r="N365" s="151"/>
      <c r="O365" s="8"/>
      <c r="P365" s="151"/>
      <c r="Q365" s="151"/>
      <c r="R365" s="151"/>
      <c r="S365" s="8"/>
      <c r="T365" s="25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</row>
    <row r="366" spans="1:37" s="50" customFormat="1" ht="12" hidden="1" customHeight="1" x14ac:dyDescent="0.2">
      <c r="A366" s="58">
        <v>4</v>
      </c>
      <c r="B366" s="46" t="s">
        <v>225</v>
      </c>
      <c r="C366" s="7">
        <f t="shared" ref="C366:C424" si="43">ROUND(SUM(D366+E366+F366+G366+H366+I366+K366+M366+O366+Q366+S366),2)</f>
        <v>463262.04</v>
      </c>
      <c r="D366" s="7">
        <v>241581.78</v>
      </c>
      <c r="E366" s="26">
        <v>0</v>
      </c>
      <c r="F366" s="26">
        <v>0</v>
      </c>
      <c r="G366" s="7">
        <v>221680.26</v>
      </c>
      <c r="H366" s="26">
        <v>0</v>
      </c>
      <c r="I366" s="26">
        <v>0</v>
      </c>
      <c r="J366" s="154">
        <v>0</v>
      </c>
      <c r="K366" s="26">
        <v>0</v>
      </c>
      <c r="L366" s="153">
        <v>0</v>
      </c>
      <c r="M366" s="26">
        <v>0</v>
      </c>
      <c r="N366" s="26">
        <v>0</v>
      </c>
      <c r="O366" s="26">
        <v>0</v>
      </c>
      <c r="P366" s="153">
        <v>0</v>
      </c>
      <c r="Q366" s="26">
        <v>0</v>
      </c>
      <c r="R366" s="153">
        <v>0</v>
      </c>
      <c r="S366" s="26">
        <v>0</v>
      </c>
      <c r="T366" s="25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</row>
    <row r="367" spans="1:37" s="50" customFormat="1" ht="12" hidden="1" customHeight="1" x14ac:dyDescent="0.2">
      <c r="A367" s="58">
        <v>5</v>
      </c>
      <c r="B367" s="46" t="s">
        <v>228</v>
      </c>
      <c r="C367" s="7">
        <f t="shared" si="43"/>
        <v>875152.78</v>
      </c>
      <c r="D367" s="7">
        <v>0</v>
      </c>
      <c r="E367" s="7">
        <v>602364.51</v>
      </c>
      <c r="F367" s="26">
        <v>142244.44</v>
      </c>
      <c r="G367" s="7">
        <v>71122.22</v>
      </c>
      <c r="H367" s="7">
        <v>59421.61</v>
      </c>
      <c r="I367" s="26">
        <v>0</v>
      </c>
      <c r="J367" s="154">
        <v>0</v>
      </c>
      <c r="K367" s="26">
        <v>0</v>
      </c>
      <c r="L367" s="153">
        <v>0</v>
      </c>
      <c r="M367" s="26">
        <v>0</v>
      </c>
      <c r="N367" s="26">
        <v>0</v>
      </c>
      <c r="O367" s="26">
        <v>0</v>
      </c>
      <c r="P367" s="153">
        <v>0</v>
      </c>
      <c r="Q367" s="26">
        <v>0</v>
      </c>
      <c r="R367" s="153">
        <v>0</v>
      </c>
      <c r="S367" s="26">
        <v>0</v>
      </c>
      <c r="T367" s="25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</row>
    <row r="368" spans="1:37" s="50" customFormat="1" ht="12" hidden="1" customHeight="1" x14ac:dyDescent="0.2">
      <c r="A368" s="58">
        <v>6</v>
      </c>
      <c r="B368" s="46" t="s">
        <v>232</v>
      </c>
      <c r="C368" s="7">
        <f t="shared" si="43"/>
        <v>1766250.3</v>
      </c>
      <c r="D368" s="7">
        <v>0</v>
      </c>
      <c r="E368" s="26">
        <v>0</v>
      </c>
      <c r="F368" s="26">
        <v>0</v>
      </c>
      <c r="G368" s="7">
        <v>0</v>
      </c>
      <c r="H368" s="7">
        <v>0</v>
      </c>
      <c r="I368" s="7">
        <v>0</v>
      </c>
      <c r="J368" s="154">
        <v>0</v>
      </c>
      <c r="K368" s="26">
        <v>0</v>
      </c>
      <c r="L368" s="7">
        <v>540</v>
      </c>
      <c r="M368" s="7">
        <f>L368*2816.69</f>
        <v>1521012.6</v>
      </c>
      <c r="N368" s="26">
        <v>0</v>
      </c>
      <c r="O368" s="26">
        <v>0</v>
      </c>
      <c r="P368" s="153">
        <v>0</v>
      </c>
      <c r="Q368" s="26">
        <v>0</v>
      </c>
      <c r="R368" s="153">
        <v>306.7</v>
      </c>
      <c r="S368" s="7">
        <v>245237.7</v>
      </c>
      <c r="T368" s="25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</row>
    <row r="369" spans="1:37" s="50" customFormat="1" ht="12" hidden="1" customHeight="1" x14ac:dyDescent="0.2">
      <c r="A369" s="58">
        <v>7</v>
      </c>
      <c r="B369" s="43" t="s">
        <v>26</v>
      </c>
      <c r="C369" s="7">
        <f t="shared" si="43"/>
        <v>247420.79999999999</v>
      </c>
      <c r="D369" s="7">
        <v>107174.56</v>
      </c>
      <c r="E369" s="26">
        <v>0</v>
      </c>
      <c r="F369" s="26">
        <v>0</v>
      </c>
      <c r="G369" s="7">
        <v>140246.24</v>
      </c>
      <c r="H369" s="26">
        <v>0</v>
      </c>
      <c r="I369" s="26">
        <v>0</v>
      </c>
      <c r="J369" s="154">
        <v>0</v>
      </c>
      <c r="K369" s="26">
        <v>0</v>
      </c>
      <c r="L369" s="153">
        <v>0</v>
      </c>
      <c r="M369" s="26">
        <v>0</v>
      </c>
      <c r="N369" s="26">
        <v>0</v>
      </c>
      <c r="O369" s="26">
        <v>0</v>
      </c>
      <c r="P369" s="153">
        <v>0</v>
      </c>
      <c r="Q369" s="26">
        <v>0</v>
      </c>
      <c r="R369" s="153">
        <v>0</v>
      </c>
      <c r="S369" s="26">
        <v>0</v>
      </c>
      <c r="T369" s="25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</row>
    <row r="370" spans="1:37" s="50" customFormat="1" ht="12.75" hidden="1" x14ac:dyDescent="0.2">
      <c r="A370" s="58">
        <v>8</v>
      </c>
      <c r="B370" s="43" t="s">
        <v>657</v>
      </c>
      <c r="C370" s="7">
        <f t="shared" si="43"/>
        <v>355505.68</v>
      </c>
      <c r="D370" s="7">
        <v>0</v>
      </c>
      <c r="E370" s="26">
        <v>355505.68</v>
      </c>
      <c r="F370" s="7">
        <v>0</v>
      </c>
      <c r="G370" s="7">
        <v>0</v>
      </c>
      <c r="H370" s="7">
        <v>0</v>
      </c>
      <c r="I370" s="7">
        <v>0</v>
      </c>
      <c r="J370" s="154">
        <v>0</v>
      </c>
      <c r="K370" s="26">
        <v>0</v>
      </c>
      <c r="L370" s="153">
        <v>0</v>
      </c>
      <c r="M370" s="26">
        <v>0</v>
      </c>
      <c r="N370" s="26">
        <v>0</v>
      </c>
      <c r="O370" s="26">
        <v>0</v>
      </c>
      <c r="P370" s="153">
        <v>0</v>
      </c>
      <c r="Q370" s="26">
        <v>0</v>
      </c>
      <c r="R370" s="153">
        <v>0</v>
      </c>
      <c r="S370" s="26">
        <v>0</v>
      </c>
      <c r="T370" s="25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</row>
    <row r="371" spans="1:37" s="97" customFormat="1" ht="12" hidden="1" x14ac:dyDescent="0.2">
      <c r="A371" s="190" t="s">
        <v>27</v>
      </c>
      <c r="B371" s="190"/>
      <c r="C371" s="150">
        <f t="shared" si="43"/>
        <v>3707591.6</v>
      </c>
      <c r="D371" s="150">
        <f t="shared" ref="D371:S371" si="44">ROUND(SUM(D366:D370),2)</f>
        <v>348756.34</v>
      </c>
      <c r="E371" s="150">
        <f t="shared" si="44"/>
        <v>957870.19</v>
      </c>
      <c r="F371" s="150">
        <f t="shared" si="44"/>
        <v>142244.44</v>
      </c>
      <c r="G371" s="150">
        <f t="shared" si="44"/>
        <v>433048.72</v>
      </c>
      <c r="H371" s="150">
        <f t="shared" si="44"/>
        <v>59421.61</v>
      </c>
      <c r="I371" s="150">
        <f t="shared" si="44"/>
        <v>0</v>
      </c>
      <c r="J371" s="83">
        <f t="shared" si="44"/>
        <v>0</v>
      </c>
      <c r="K371" s="150">
        <f t="shared" si="44"/>
        <v>0</v>
      </c>
      <c r="L371" s="150">
        <f t="shared" si="44"/>
        <v>540</v>
      </c>
      <c r="M371" s="150">
        <f t="shared" si="44"/>
        <v>1521012.6</v>
      </c>
      <c r="N371" s="26">
        <f t="shared" si="44"/>
        <v>0</v>
      </c>
      <c r="O371" s="150">
        <f t="shared" si="44"/>
        <v>0</v>
      </c>
      <c r="P371" s="150">
        <f t="shared" si="44"/>
        <v>0</v>
      </c>
      <c r="Q371" s="150">
        <f t="shared" si="44"/>
        <v>0</v>
      </c>
      <c r="R371" s="150">
        <f t="shared" si="44"/>
        <v>306.7</v>
      </c>
      <c r="S371" s="150">
        <f t="shared" si="44"/>
        <v>245237.7</v>
      </c>
      <c r="T371" s="25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</row>
    <row r="372" spans="1:37" s="97" customFormat="1" ht="15.75" hidden="1" x14ac:dyDescent="0.2">
      <c r="A372" s="201" t="s">
        <v>28</v>
      </c>
      <c r="B372" s="201"/>
      <c r="C372" s="201"/>
      <c r="D372" s="150"/>
      <c r="E372" s="150"/>
      <c r="F372" s="150"/>
      <c r="G372" s="150"/>
      <c r="H372" s="150"/>
      <c r="I372" s="150"/>
      <c r="J372" s="83"/>
      <c r="K372" s="150"/>
      <c r="L372" s="150"/>
      <c r="M372" s="150"/>
      <c r="N372" s="26"/>
      <c r="O372" s="150"/>
      <c r="P372" s="150"/>
      <c r="Q372" s="150"/>
      <c r="R372" s="150"/>
      <c r="S372" s="150"/>
      <c r="T372" s="25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</row>
    <row r="373" spans="1:37" s="54" customFormat="1" ht="12.75" hidden="1" x14ac:dyDescent="0.2">
      <c r="A373" s="58">
        <v>9</v>
      </c>
      <c r="B373" s="43" t="s">
        <v>713</v>
      </c>
      <c r="C373" s="7">
        <f t="shared" si="43"/>
        <v>1111359.54</v>
      </c>
      <c r="D373" s="26">
        <v>0</v>
      </c>
      <c r="E373" s="26">
        <v>0</v>
      </c>
      <c r="F373" s="26">
        <v>0</v>
      </c>
      <c r="G373" s="26">
        <v>0</v>
      </c>
      <c r="H373" s="26">
        <v>0</v>
      </c>
      <c r="I373" s="26">
        <v>0</v>
      </c>
      <c r="J373" s="37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297</v>
      </c>
      <c r="Q373" s="26">
        <v>1111359.54</v>
      </c>
      <c r="R373" s="153">
        <v>0</v>
      </c>
      <c r="S373" s="26">
        <v>0</v>
      </c>
      <c r="T373" s="25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</row>
    <row r="374" spans="1:37" s="54" customFormat="1" ht="12.75" hidden="1" x14ac:dyDescent="0.2">
      <c r="A374" s="58">
        <v>10</v>
      </c>
      <c r="B374" s="43" t="s">
        <v>714</v>
      </c>
      <c r="C374" s="7">
        <f t="shared" si="43"/>
        <v>665867.13</v>
      </c>
      <c r="D374" s="26">
        <v>0</v>
      </c>
      <c r="E374" s="26">
        <v>0</v>
      </c>
      <c r="F374" s="26">
        <v>0</v>
      </c>
      <c r="G374" s="26">
        <v>0</v>
      </c>
      <c r="H374" s="26">
        <v>0</v>
      </c>
      <c r="I374" s="26">
        <v>0</v>
      </c>
      <c r="J374" s="37">
        <v>0</v>
      </c>
      <c r="K374" s="26">
        <v>0</v>
      </c>
      <c r="L374" s="26">
        <v>294</v>
      </c>
      <c r="M374" s="26">
        <v>665867.13</v>
      </c>
      <c r="N374" s="26">
        <v>0</v>
      </c>
      <c r="O374" s="26">
        <v>0</v>
      </c>
      <c r="P374" s="153">
        <v>0</v>
      </c>
      <c r="Q374" s="26">
        <v>0</v>
      </c>
      <c r="R374" s="153">
        <v>0</v>
      </c>
      <c r="S374" s="26">
        <v>0</v>
      </c>
      <c r="T374" s="25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</row>
    <row r="375" spans="1:37" s="54" customFormat="1" ht="12.75" hidden="1" x14ac:dyDescent="0.2">
      <c r="A375" s="58">
        <v>11</v>
      </c>
      <c r="B375" s="43" t="s">
        <v>715</v>
      </c>
      <c r="C375" s="7">
        <f t="shared" si="43"/>
        <v>635712.31000000006</v>
      </c>
      <c r="D375" s="26">
        <v>0</v>
      </c>
      <c r="E375" s="26">
        <v>0</v>
      </c>
      <c r="F375" s="26">
        <v>0</v>
      </c>
      <c r="G375" s="26">
        <v>0</v>
      </c>
      <c r="H375" s="26">
        <v>0</v>
      </c>
      <c r="I375" s="26">
        <v>0</v>
      </c>
      <c r="J375" s="37">
        <v>0</v>
      </c>
      <c r="K375" s="26">
        <v>0</v>
      </c>
      <c r="L375" s="26">
        <v>294</v>
      </c>
      <c r="M375" s="26">
        <v>635712.31000000006</v>
      </c>
      <c r="N375" s="26">
        <v>0</v>
      </c>
      <c r="O375" s="26">
        <v>0</v>
      </c>
      <c r="P375" s="26">
        <v>0</v>
      </c>
      <c r="Q375" s="26">
        <v>0</v>
      </c>
      <c r="R375" s="153">
        <v>0</v>
      </c>
      <c r="S375" s="26">
        <v>0</v>
      </c>
      <c r="T375" s="25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</row>
    <row r="376" spans="1:37" s="54" customFormat="1" ht="12.75" hidden="1" x14ac:dyDescent="0.2">
      <c r="A376" s="58">
        <v>12</v>
      </c>
      <c r="B376" s="43" t="s">
        <v>718</v>
      </c>
      <c r="C376" s="7">
        <f t="shared" si="43"/>
        <v>634219.53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v>0</v>
      </c>
      <c r="J376" s="37">
        <v>0</v>
      </c>
      <c r="K376" s="26">
        <v>0</v>
      </c>
      <c r="L376" s="26">
        <v>296</v>
      </c>
      <c r="M376" s="26">
        <v>634219.53169200011</v>
      </c>
      <c r="N376" s="26">
        <v>0</v>
      </c>
      <c r="O376" s="26">
        <v>0</v>
      </c>
      <c r="P376" s="26">
        <v>0</v>
      </c>
      <c r="Q376" s="26">
        <v>0</v>
      </c>
      <c r="R376" s="153">
        <v>0</v>
      </c>
      <c r="S376" s="26">
        <v>0</v>
      </c>
      <c r="T376" s="25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</row>
    <row r="377" spans="1:37" s="54" customFormat="1" ht="12.75" hidden="1" x14ac:dyDescent="0.2">
      <c r="A377" s="58">
        <v>13</v>
      </c>
      <c r="B377" s="43" t="s">
        <v>721</v>
      </c>
      <c r="C377" s="7">
        <f t="shared" si="43"/>
        <v>1050655.29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  <c r="I377" s="26">
        <v>0</v>
      </c>
      <c r="J377" s="37">
        <v>0</v>
      </c>
      <c r="K377" s="26">
        <v>0</v>
      </c>
      <c r="L377" s="153">
        <v>0</v>
      </c>
      <c r="M377" s="26">
        <v>0</v>
      </c>
      <c r="N377" s="26">
        <v>0</v>
      </c>
      <c r="O377" s="26">
        <v>0</v>
      </c>
      <c r="P377" s="26">
        <v>297</v>
      </c>
      <c r="Q377" s="26">
        <v>1050655.29</v>
      </c>
      <c r="R377" s="153">
        <v>0</v>
      </c>
      <c r="S377" s="26">
        <v>0</v>
      </c>
      <c r="T377" s="25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</row>
    <row r="378" spans="1:37" s="54" customFormat="1" ht="12.75" hidden="1" x14ac:dyDescent="0.2">
      <c r="A378" s="161" t="s">
        <v>29</v>
      </c>
      <c r="B378" s="161"/>
      <c r="C378" s="150">
        <f t="shared" si="43"/>
        <v>4097813.8</v>
      </c>
      <c r="D378" s="150">
        <f t="shared" ref="D378:S378" si="45">ROUND(SUM(D373:D377),2)</f>
        <v>0</v>
      </c>
      <c r="E378" s="150">
        <f t="shared" si="45"/>
        <v>0</v>
      </c>
      <c r="F378" s="150">
        <f t="shared" si="45"/>
        <v>0</v>
      </c>
      <c r="G378" s="150">
        <f t="shared" si="45"/>
        <v>0</v>
      </c>
      <c r="H378" s="150">
        <f t="shared" si="45"/>
        <v>0</v>
      </c>
      <c r="I378" s="150">
        <f t="shared" si="45"/>
        <v>0</v>
      </c>
      <c r="J378" s="83">
        <f t="shared" si="45"/>
        <v>0</v>
      </c>
      <c r="K378" s="150">
        <f t="shared" si="45"/>
        <v>0</v>
      </c>
      <c r="L378" s="150">
        <f t="shared" si="45"/>
        <v>884</v>
      </c>
      <c r="M378" s="150">
        <f t="shared" si="45"/>
        <v>1935798.97</v>
      </c>
      <c r="N378" s="150">
        <f t="shared" si="45"/>
        <v>0</v>
      </c>
      <c r="O378" s="150">
        <f t="shared" si="45"/>
        <v>0</v>
      </c>
      <c r="P378" s="150">
        <f t="shared" si="45"/>
        <v>594</v>
      </c>
      <c r="Q378" s="150">
        <f t="shared" si="45"/>
        <v>2162014.83</v>
      </c>
      <c r="R378" s="150">
        <f t="shared" si="45"/>
        <v>0</v>
      </c>
      <c r="S378" s="150">
        <f t="shared" si="45"/>
        <v>0</v>
      </c>
      <c r="T378" s="25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</row>
    <row r="379" spans="1:37" s="54" customFormat="1" ht="15.75" hidden="1" x14ac:dyDescent="0.2">
      <c r="A379" s="184" t="s">
        <v>43</v>
      </c>
      <c r="B379" s="184"/>
      <c r="C379" s="184"/>
      <c r="D379" s="150"/>
      <c r="E379" s="150"/>
      <c r="F379" s="150"/>
      <c r="G379" s="150"/>
      <c r="H379" s="150"/>
      <c r="I379" s="150"/>
      <c r="J379" s="83"/>
      <c r="K379" s="150"/>
      <c r="L379" s="150"/>
      <c r="M379" s="150"/>
      <c r="N379" s="150"/>
      <c r="O379" s="150"/>
      <c r="P379" s="150"/>
      <c r="Q379" s="150"/>
      <c r="R379" s="150"/>
      <c r="S379" s="150"/>
      <c r="T379" s="25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</row>
    <row r="380" spans="1:37" s="54" customFormat="1" ht="12" hidden="1" x14ac:dyDescent="0.2">
      <c r="A380" s="51">
        <v>14</v>
      </c>
      <c r="B380" s="43" t="s">
        <v>644</v>
      </c>
      <c r="C380" s="7">
        <f>D380+E380+F380+G380+H380+I380+K380+M380+O380+Q380+S380</f>
        <v>2903589.42</v>
      </c>
      <c r="D380" s="7">
        <v>533598.36</v>
      </c>
      <c r="E380" s="26">
        <v>0</v>
      </c>
      <c r="F380" s="26">
        <v>0</v>
      </c>
      <c r="G380" s="26">
        <v>0</v>
      </c>
      <c r="H380" s="26">
        <v>0</v>
      </c>
      <c r="I380" s="26">
        <v>0</v>
      </c>
      <c r="J380" s="31">
        <v>0</v>
      </c>
      <c r="K380" s="7">
        <v>0</v>
      </c>
      <c r="L380" s="7">
        <v>0</v>
      </c>
      <c r="M380" s="7">
        <v>0</v>
      </c>
      <c r="N380" s="28">
        <v>0</v>
      </c>
      <c r="O380" s="7">
        <v>0</v>
      </c>
      <c r="P380" s="26">
        <v>762.12</v>
      </c>
      <c r="Q380" s="7">
        <v>2369991.06</v>
      </c>
      <c r="R380" s="7">
        <v>0</v>
      </c>
      <c r="S380" s="7">
        <v>0</v>
      </c>
      <c r="T380" s="25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</row>
    <row r="381" spans="1:37" s="54" customFormat="1" ht="12" hidden="1" x14ac:dyDescent="0.2">
      <c r="A381" s="51">
        <v>15</v>
      </c>
      <c r="B381" s="43" t="s">
        <v>645</v>
      </c>
      <c r="C381" s="7">
        <f>D381+E381+F381+G381+H381+I381+K381+M381+O381+Q381+S381</f>
        <v>2927910.3999999994</v>
      </c>
      <c r="D381" s="7">
        <v>502763.78</v>
      </c>
      <c r="E381" s="26">
        <v>0</v>
      </c>
      <c r="F381" s="26">
        <v>0</v>
      </c>
      <c r="G381" s="26">
        <v>0</v>
      </c>
      <c r="H381" s="26">
        <v>0</v>
      </c>
      <c r="I381" s="26">
        <v>0</v>
      </c>
      <c r="J381" s="31">
        <v>0</v>
      </c>
      <c r="K381" s="7">
        <v>0</v>
      </c>
      <c r="L381" s="7">
        <v>0</v>
      </c>
      <c r="M381" s="7">
        <v>0</v>
      </c>
      <c r="N381" s="28">
        <v>0</v>
      </c>
      <c r="O381" s="7">
        <v>0</v>
      </c>
      <c r="P381" s="26">
        <v>762.12</v>
      </c>
      <c r="Q381" s="7">
        <v>2425146.6199999996</v>
      </c>
      <c r="R381" s="7">
        <v>0</v>
      </c>
      <c r="S381" s="7">
        <v>0</v>
      </c>
      <c r="T381" s="25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</row>
    <row r="382" spans="1:37" s="50" customFormat="1" ht="12.75" hidden="1" x14ac:dyDescent="0.2">
      <c r="A382" s="51">
        <v>16</v>
      </c>
      <c r="B382" s="43" t="s">
        <v>234</v>
      </c>
      <c r="C382" s="26">
        <f>D382+E382+F382+G382+H382+I382+K382+M382+O382+Q382+S382</f>
        <v>6262091.2600000007</v>
      </c>
      <c r="D382" s="7">
        <v>0</v>
      </c>
      <c r="E382" s="7">
        <v>4511356.9000000004</v>
      </c>
      <c r="F382" s="7">
        <v>0</v>
      </c>
      <c r="G382" s="7">
        <v>0</v>
      </c>
      <c r="H382" s="7">
        <v>0</v>
      </c>
      <c r="I382" s="7">
        <v>0</v>
      </c>
      <c r="J382" s="31">
        <v>0</v>
      </c>
      <c r="K382" s="7">
        <v>0</v>
      </c>
      <c r="L382" s="7">
        <v>1025</v>
      </c>
      <c r="M382" s="7">
        <v>1750734.36</v>
      </c>
      <c r="N382" s="48">
        <v>0</v>
      </c>
      <c r="O382" s="7">
        <v>0</v>
      </c>
      <c r="P382" s="7">
        <v>0</v>
      </c>
      <c r="Q382" s="7">
        <v>0</v>
      </c>
      <c r="R382" s="7">
        <v>0</v>
      </c>
      <c r="S382" s="7">
        <v>0</v>
      </c>
      <c r="T382" s="25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</row>
    <row r="383" spans="1:37" s="50" customFormat="1" ht="12.75" hidden="1" x14ac:dyDescent="0.2">
      <c r="A383" s="51">
        <v>17</v>
      </c>
      <c r="B383" s="43" t="s">
        <v>235</v>
      </c>
      <c r="C383" s="26">
        <f>D383+E383+F383+G383+H383+I383+K383+M383+O383+Q383+S383</f>
        <v>3138552.1999999997</v>
      </c>
      <c r="D383" s="7">
        <v>1387667.0199999998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31">
        <v>0</v>
      </c>
      <c r="K383" s="7">
        <v>0</v>
      </c>
      <c r="L383" s="7">
        <v>989.7</v>
      </c>
      <c r="M383" s="7">
        <v>1750885.18</v>
      </c>
      <c r="N383" s="48">
        <v>0</v>
      </c>
      <c r="O383" s="7">
        <v>0</v>
      </c>
      <c r="P383" s="7">
        <v>0</v>
      </c>
      <c r="Q383" s="7">
        <v>0</v>
      </c>
      <c r="R383" s="7">
        <v>0</v>
      </c>
      <c r="S383" s="7">
        <v>0</v>
      </c>
      <c r="T383" s="25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</row>
    <row r="384" spans="1:37" s="50" customFormat="1" ht="12.75" hidden="1" x14ac:dyDescent="0.2">
      <c r="A384" s="51">
        <v>18</v>
      </c>
      <c r="B384" s="43" t="s">
        <v>236</v>
      </c>
      <c r="C384" s="7">
        <f t="shared" si="43"/>
        <v>2616561.06</v>
      </c>
      <c r="D384" s="7">
        <v>0</v>
      </c>
      <c r="E384" s="7">
        <v>1030868.97</v>
      </c>
      <c r="F384" s="7">
        <v>0</v>
      </c>
      <c r="G384" s="7">
        <v>0</v>
      </c>
      <c r="H384" s="7">
        <v>0</v>
      </c>
      <c r="I384" s="7">
        <v>0</v>
      </c>
      <c r="J384" s="31">
        <v>0</v>
      </c>
      <c r="K384" s="7">
        <v>0</v>
      </c>
      <c r="L384" s="7">
        <v>1102</v>
      </c>
      <c r="M384" s="7">
        <v>1585692.09</v>
      </c>
      <c r="N384" s="48">
        <v>0</v>
      </c>
      <c r="O384" s="7">
        <v>0</v>
      </c>
      <c r="P384" s="7">
        <v>0</v>
      </c>
      <c r="Q384" s="7">
        <v>0</v>
      </c>
      <c r="R384" s="7">
        <v>0</v>
      </c>
      <c r="S384" s="7">
        <v>0</v>
      </c>
      <c r="T384" s="25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</row>
    <row r="385" spans="1:37" s="50" customFormat="1" ht="12.75" hidden="1" x14ac:dyDescent="0.2">
      <c r="A385" s="51">
        <v>19</v>
      </c>
      <c r="B385" s="43" t="s">
        <v>237</v>
      </c>
      <c r="C385" s="7">
        <f t="shared" si="43"/>
        <v>2586977.15</v>
      </c>
      <c r="D385" s="7">
        <v>0</v>
      </c>
      <c r="E385" s="7">
        <v>1029603.877856</v>
      </c>
      <c r="F385" s="7">
        <v>0</v>
      </c>
      <c r="G385" s="7">
        <v>0</v>
      </c>
      <c r="H385" s="7">
        <v>0</v>
      </c>
      <c r="I385" s="7">
        <v>0</v>
      </c>
      <c r="J385" s="31">
        <v>0</v>
      </c>
      <c r="K385" s="7">
        <v>0</v>
      </c>
      <c r="L385" s="7">
        <v>1019.5</v>
      </c>
      <c r="M385" s="7">
        <v>1557373.2719680001</v>
      </c>
      <c r="N385" s="48">
        <v>0</v>
      </c>
      <c r="O385" s="7">
        <v>0</v>
      </c>
      <c r="P385" s="7">
        <v>0</v>
      </c>
      <c r="Q385" s="7">
        <v>0</v>
      </c>
      <c r="R385" s="7">
        <v>0</v>
      </c>
      <c r="S385" s="7">
        <v>0</v>
      </c>
      <c r="T385" s="25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</row>
    <row r="386" spans="1:37" s="50" customFormat="1" ht="12.75" hidden="1" x14ac:dyDescent="0.2">
      <c r="A386" s="51">
        <v>20</v>
      </c>
      <c r="B386" s="43" t="s">
        <v>238</v>
      </c>
      <c r="C386" s="7">
        <f t="shared" si="43"/>
        <v>7040603.9800000004</v>
      </c>
      <c r="D386" s="7">
        <v>0</v>
      </c>
      <c r="E386" s="7">
        <v>0</v>
      </c>
      <c r="F386" s="7">
        <v>1855816.96</v>
      </c>
      <c r="G386" s="7">
        <v>927908.48</v>
      </c>
      <c r="H386" s="7">
        <v>1095942.2</v>
      </c>
      <c r="I386" s="7">
        <v>0</v>
      </c>
      <c r="J386" s="31">
        <v>0</v>
      </c>
      <c r="K386" s="7">
        <v>0</v>
      </c>
      <c r="L386" s="7">
        <v>0</v>
      </c>
      <c r="M386" s="7">
        <v>0</v>
      </c>
      <c r="N386" s="48">
        <v>0</v>
      </c>
      <c r="O386" s="7">
        <v>0</v>
      </c>
      <c r="P386" s="7">
        <v>2226</v>
      </c>
      <c r="Q386" s="7">
        <v>3160936.34</v>
      </c>
      <c r="R386" s="7">
        <v>0</v>
      </c>
      <c r="S386" s="7">
        <v>0</v>
      </c>
      <c r="T386" s="25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</row>
    <row r="387" spans="1:37" s="50" customFormat="1" ht="12.75" hidden="1" x14ac:dyDescent="0.2">
      <c r="A387" s="51">
        <v>21</v>
      </c>
      <c r="B387" s="43" t="s">
        <v>239</v>
      </c>
      <c r="C387" s="7">
        <f t="shared" si="43"/>
        <v>5808777.1299999999</v>
      </c>
      <c r="D387" s="7">
        <v>1345684.92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31">
        <v>0</v>
      </c>
      <c r="K387" s="7">
        <v>0</v>
      </c>
      <c r="L387" s="7">
        <v>1083.3</v>
      </c>
      <c r="M387" s="7">
        <v>1814023.19</v>
      </c>
      <c r="N387" s="48">
        <v>0</v>
      </c>
      <c r="O387" s="7">
        <v>0</v>
      </c>
      <c r="P387" s="7">
        <v>2304</v>
      </c>
      <c r="Q387" s="7">
        <v>2649069.02</v>
      </c>
      <c r="R387" s="7">
        <v>0</v>
      </c>
      <c r="S387" s="7">
        <v>0</v>
      </c>
      <c r="T387" s="25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</row>
    <row r="388" spans="1:37" s="50" customFormat="1" ht="12.75" hidden="1" x14ac:dyDescent="0.2">
      <c r="A388" s="51">
        <v>22</v>
      </c>
      <c r="B388" s="43" t="s">
        <v>240</v>
      </c>
      <c r="C388" s="7">
        <f t="shared" si="43"/>
        <v>5267355.53</v>
      </c>
      <c r="D388" s="26">
        <v>2656105.75</v>
      </c>
      <c r="E388" s="7">
        <v>0</v>
      </c>
      <c r="F388" s="7">
        <v>0</v>
      </c>
      <c r="G388" s="7">
        <v>0</v>
      </c>
      <c r="H388" s="7">
        <v>0</v>
      </c>
      <c r="I388" s="7">
        <v>0</v>
      </c>
      <c r="J388" s="31">
        <v>0</v>
      </c>
      <c r="K388" s="7">
        <v>0</v>
      </c>
      <c r="L388" s="7">
        <v>1641</v>
      </c>
      <c r="M388" s="7">
        <v>2611249.7800000003</v>
      </c>
      <c r="N388" s="48">
        <v>0</v>
      </c>
      <c r="O388" s="7">
        <v>0</v>
      </c>
      <c r="P388" s="7">
        <v>0</v>
      </c>
      <c r="Q388" s="7">
        <v>0</v>
      </c>
      <c r="R388" s="7">
        <v>0</v>
      </c>
      <c r="S388" s="7">
        <v>0</v>
      </c>
      <c r="T388" s="25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</row>
    <row r="389" spans="1:37" s="50" customFormat="1" ht="12.75" hidden="1" x14ac:dyDescent="0.2">
      <c r="A389" s="51">
        <v>23</v>
      </c>
      <c r="B389" s="43" t="s">
        <v>241</v>
      </c>
      <c r="C389" s="7">
        <f t="shared" si="43"/>
        <v>5498331.4299999997</v>
      </c>
      <c r="D389" s="7">
        <v>1204345.3299999998</v>
      </c>
      <c r="E389" s="7">
        <v>2954334.9</v>
      </c>
      <c r="F389" s="7">
        <v>0</v>
      </c>
      <c r="G389" s="7">
        <v>0</v>
      </c>
      <c r="H389" s="7">
        <v>0</v>
      </c>
      <c r="I389" s="7">
        <v>0</v>
      </c>
      <c r="J389" s="31">
        <v>0</v>
      </c>
      <c r="K389" s="7">
        <v>0</v>
      </c>
      <c r="L389" s="7">
        <v>975.4</v>
      </c>
      <c r="M389" s="7">
        <v>1339651.2</v>
      </c>
      <c r="N389" s="48">
        <v>0</v>
      </c>
      <c r="O389" s="7">
        <v>0</v>
      </c>
      <c r="P389" s="7">
        <v>0</v>
      </c>
      <c r="Q389" s="7">
        <v>0</v>
      </c>
      <c r="R389" s="7">
        <v>0</v>
      </c>
      <c r="S389" s="7">
        <v>0</v>
      </c>
      <c r="T389" s="25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</row>
    <row r="390" spans="1:37" s="50" customFormat="1" ht="12.75" hidden="1" x14ac:dyDescent="0.2">
      <c r="A390" s="51">
        <v>24</v>
      </c>
      <c r="B390" s="43" t="s">
        <v>242</v>
      </c>
      <c r="C390" s="7">
        <f t="shared" si="43"/>
        <v>5639394.4199999999</v>
      </c>
      <c r="D390" s="7">
        <v>1277126.22</v>
      </c>
      <c r="E390" s="7">
        <v>3036119.05</v>
      </c>
      <c r="F390" s="7">
        <v>0</v>
      </c>
      <c r="G390" s="7">
        <v>0</v>
      </c>
      <c r="H390" s="7">
        <v>0</v>
      </c>
      <c r="I390" s="7">
        <v>0</v>
      </c>
      <c r="J390" s="31">
        <v>0</v>
      </c>
      <c r="K390" s="7">
        <v>0</v>
      </c>
      <c r="L390" s="7">
        <v>980</v>
      </c>
      <c r="M390" s="7">
        <v>1326149.1499999999</v>
      </c>
      <c r="N390" s="48">
        <v>0</v>
      </c>
      <c r="O390" s="7">
        <v>0</v>
      </c>
      <c r="P390" s="7">
        <v>0</v>
      </c>
      <c r="Q390" s="7">
        <v>0</v>
      </c>
      <c r="R390" s="7">
        <v>0</v>
      </c>
      <c r="S390" s="7">
        <v>0</v>
      </c>
      <c r="T390" s="25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</row>
    <row r="391" spans="1:37" s="50" customFormat="1" ht="12.75" hidden="1" x14ac:dyDescent="0.2">
      <c r="A391" s="51">
        <v>25</v>
      </c>
      <c r="B391" s="43" t="s">
        <v>243</v>
      </c>
      <c r="C391" s="7">
        <f t="shared" si="43"/>
        <v>5601551.1900000004</v>
      </c>
      <c r="D391" s="7">
        <v>1144564.6000000001</v>
      </c>
      <c r="E391" s="7">
        <v>3032923.51</v>
      </c>
      <c r="F391" s="7">
        <v>0</v>
      </c>
      <c r="G391" s="7">
        <v>0</v>
      </c>
      <c r="H391" s="7">
        <v>0</v>
      </c>
      <c r="I391" s="7">
        <v>0</v>
      </c>
      <c r="J391" s="31">
        <v>0</v>
      </c>
      <c r="K391" s="7">
        <v>0</v>
      </c>
      <c r="L391" s="7">
        <v>976</v>
      </c>
      <c r="M391" s="7">
        <v>1424063.08</v>
      </c>
      <c r="N391" s="48">
        <v>0</v>
      </c>
      <c r="O391" s="7">
        <v>0</v>
      </c>
      <c r="P391" s="7">
        <v>0</v>
      </c>
      <c r="Q391" s="7">
        <v>0</v>
      </c>
      <c r="R391" s="7">
        <v>0</v>
      </c>
      <c r="S391" s="7">
        <v>0</v>
      </c>
      <c r="T391" s="25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</row>
    <row r="392" spans="1:37" s="50" customFormat="1" ht="12.75" hidden="1" x14ac:dyDescent="0.2">
      <c r="A392" s="51">
        <v>26</v>
      </c>
      <c r="B392" s="43" t="s">
        <v>244</v>
      </c>
      <c r="C392" s="7">
        <f t="shared" si="43"/>
        <v>806460.52</v>
      </c>
      <c r="D392" s="7">
        <v>0</v>
      </c>
      <c r="E392" s="7">
        <v>0</v>
      </c>
      <c r="F392" s="7">
        <v>0</v>
      </c>
      <c r="G392" s="7">
        <v>0</v>
      </c>
      <c r="H392" s="7">
        <v>806460.52</v>
      </c>
      <c r="I392" s="7">
        <v>0</v>
      </c>
      <c r="J392" s="31">
        <v>0</v>
      </c>
      <c r="K392" s="7">
        <v>0</v>
      </c>
      <c r="L392" s="7">
        <v>0</v>
      </c>
      <c r="M392" s="7">
        <v>0</v>
      </c>
      <c r="N392" s="48">
        <v>0</v>
      </c>
      <c r="O392" s="7">
        <v>0</v>
      </c>
      <c r="P392" s="7">
        <v>0</v>
      </c>
      <c r="Q392" s="7">
        <v>0</v>
      </c>
      <c r="R392" s="7">
        <v>0</v>
      </c>
      <c r="S392" s="7">
        <v>0</v>
      </c>
      <c r="T392" s="25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</row>
    <row r="393" spans="1:37" s="50" customFormat="1" ht="12.75" hidden="1" x14ac:dyDescent="0.2">
      <c r="A393" s="51">
        <v>27</v>
      </c>
      <c r="B393" s="43" t="s">
        <v>646</v>
      </c>
      <c r="C393" s="7">
        <f t="shared" si="43"/>
        <v>1013631.44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31">
        <v>0</v>
      </c>
      <c r="K393" s="7">
        <v>0</v>
      </c>
      <c r="L393" s="7">
        <v>426</v>
      </c>
      <c r="M393" s="7">
        <v>1013631.4400000001</v>
      </c>
      <c r="N393" s="48">
        <v>0</v>
      </c>
      <c r="O393" s="7">
        <v>0</v>
      </c>
      <c r="P393" s="153">
        <v>0</v>
      </c>
      <c r="Q393" s="7">
        <v>0</v>
      </c>
      <c r="R393" s="153">
        <v>0</v>
      </c>
      <c r="S393" s="7">
        <v>0</v>
      </c>
      <c r="T393" s="25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</row>
    <row r="394" spans="1:37" s="50" customFormat="1" ht="12.75" hidden="1" x14ac:dyDescent="0.2">
      <c r="A394" s="51">
        <v>28</v>
      </c>
      <c r="B394" s="43" t="s">
        <v>251</v>
      </c>
      <c r="C394" s="7">
        <f t="shared" si="43"/>
        <v>5366701.76</v>
      </c>
      <c r="D394" s="7">
        <v>0</v>
      </c>
      <c r="E394" s="7">
        <v>2484560.4200000004</v>
      </c>
      <c r="F394" s="7">
        <v>1352784.02</v>
      </c>
      <c r="G394" s="7">
        <v>676392.03</v>
      </c>
      <c r="H394" s="7">
        <v>852965.29</v>
      </c>
      <c r="I394" s="7">
        <v>0</v>
      </c>
      <c r="J394" s="31">
        <v>0</v>
      </c>
      <c r="K394" s="7">
        <v>0</v>
      </c>
      <c r="L394" s="7">
        <v>0</v>
      </c>
      <c r="M394" s="7">
        <v>0</v>
      </c>
      <c r="N394" s="48">
        <v>0</v>
      </c>
      <c r="O394" s="7">
        <v>0</v>
      </c>
      <c r="P394" s="7">
        <v>0</v>
      </c>
      <c r="Q394" s="7">
        <v>0</v>
      </c>
      <c r="R394" s="7">
        <v>0</v>
      </c>
      <c r="S394" s="7">
        <v>0</v>
      </c>
      <c r="T394" s="25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</row>
    <row r="395" spans="1:37" s="50" customFormat="1" ht="12.75" hidden="1" x14ac:dyDescent="0.2">
      <c r="A395" s="51">
        <v>29</v>
      </c>
      <c r="B395" s="43" t="s">
        <v>252</v>
      </c>
      <c r="C395" s="7">
        <f t="shared" si="43"/>
        <v>5638332.1100000003</v>
      </c>
      <c r="D395" s="7">
        <v>1204709.9899999998</v>
      </c>
      <c r="E395" s="7">
        <v>3009336.02</v>
      </c>
      <c r="F395" s="7">
        <v>0</v>
      </c>
      <c r="G395" s="7">
        <v>0</v>
      </c>
      <c r="H395" s="7">
        <v>0</v>
      </c>
      <c r="I395" s="7">
        <v>0</v>
      </c>
      <c r="J395" s="31">
        <v>0</v>
      </c>
      <c r="K395" s="7">
        <v>0</v>
      </c>
      <c r="L395" s="7">
        <v>890</v>
      </c>
      <c r="M395" s="7">
        <v>1424286.1</v>
      </c>
      <c r="N395" s="48">
        <v>0</v>
      </c>
      <c r="O395" s="7">
        <v>0</v>
      </c>
      <c r="P395" s="7">
        <v>0</v>
      </c>
      <c r="Q395" s="7">
        <v>0</v>
      </c>
      <c r="R395" s="7">
        <v>0</v>
      </c>
      <c r="S395" s="7">
        <v>0</v>
      </c>
      <c r="T395" s="25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</row>
    <row r="396" spans="1:37" s="50" customFormat="1" ht="12.75" hidden="1" x14ac:dyDescent="0.2">
      <c r="A396" s="51">
        <v>30</v>
      </c>
      <c r="B396" s="43" t="s">
        <v>253</v>
      </c>
      <c r="C396" s="7">
        <f t="shared" si="43"/>
        <v>1387480.72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31">
        <v>0</v>
      </c>
      <c r="K396" s="7">
        <v>0</v>
      </c>
      <c r="L396" s="7">
        <v>974.1</v>
      </c>
      <c r="M396" s="7">
        <v>1387480.7216</v>
      </c>
      <c r="N396" s="48">
        <v>0</v>
      </c>
      <c r="O396" s="7">
        <v>0</v>
      </c>
      <c r="P396" s="7">
        <v>0</v>
      </c>
      <c r="Q396" s="7">
        <v>0</v>
      </c>
      <c r="R396" s="7">
        <v>0</v>
      </c>
      <c r="S396" s="7">
        <v>0</v>
      </c>
      <c r="T396" s="25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</row>
    <row r="397" spans="1:37" s="97" customFormat="1" ht="21.75" hidden="1" customHeight="1" x14ac:dyDescent="0.2">
      <c r="A397" s="166" t="s">
        <v>41</v>
      </c>
      <c r="B397" s="166"/>
      <c r="C397" s="150">
        <f t="shared" si="43"/>
        <v>69504301.719999999</v>
      </c>
      <c r="D397" s="150">
        <f>ROUND(SUM(D380:D396),2)</f>
        <v>11256565.970000001</v>
      </c>
      <c r="E397" s="150">
        <f t="shared" ref="E397:S397" si="46">ROUND(SUM(E380:E396),2)</f>
        <v>21089103.649999999</v>
      </c>
      <c r="F397" s="150">
        <f t="shared" si="46"/>
        <v>3208600.98</v>
      </c>
      <c r="G397" s="150">
        <f t="shared" si="46"/>
        <v>1604300.51</v>
      </c>
      <c r="H397" s="150">
        <f t="shared" si="46"/>
        <v>2755368.01</v>
      </c>
      <c r="I397" s="150">
        <f t="shared" si="46"/>
        <v>0</v>
      </c>
      <c r="J397" s="83">
        <f t="shared" si="46"/>
        <v>0</v>
      </c>
      <c r="K397" s="150">
        <f t="shared" si="46"/>
        <v>0</v>
      </c>
      <c r="L397" s="150">
        <f t="shared" si="46"/>
        <v>12082</v>
      </c>
      <c r="M397" s="150">
        <f t="shared" si="46"/>
        <v>18985219.559999999</v>
      </c>
      <c r="N397" s="150">
        <f t="shared" si="46"/>
        <v>0</v>
      </c>
      <c r="O397" s="150">
        <f t="shared" si="46"/>
        <v>0</v>
      </c>
      <c r="P397" s="150">
        <f t="shared" si="46"/>
        <v>6054.24</v>
      </c>
      <c r="Q397" s="150">
        <f t="shared" si="46"/>
        <v>10605143.039999999</v>
      </c>
      <c r="R397" s="150">
        <f t="shared" si="46"/>
        <v>0</v>
      </c>
      <c r="S397" s="150">
        <f t="shared" si="46"/>
        <v>0</v>
      </c>
      <c r="T397" s="25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</row>
    <row r="398" spans="1:37" s="97" customFormat="1" ht="15.75" hidden="1" x14ac:dyDescent="0.2">
      <c r="A398" s="184" t="s">
        <v>42</v>
      </c>
      <c r="B398" s="184"/>
      <c r="C398" s="184"/>
      <c r="D398" s="150"/>
      <c r="E398" s="150"/>
      <c r="F398" s="150"/>
      <c r="G398" s="150"/>
      <c r="H398" s="150"/>
      <c r="I398" s="150"/>
      <c r="J398" s="83"/>
      <c r="K398" s="150"/>
      <c r="L398" s="150"/>
      <c r="M398" s="150"/>
      <c r="N398" s="150"/>
      <c r="O398" s="150"/>
      <c r="P398" s="150"/>
      <c r="Q398" s="150"/>
      <c r="R398" s="150"/>
      <c r="S398" s="150"/>
      <c r="T398" s="25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</row>
    <row r="399" spans="1:37" s="60" customFormat="1" ht="12" hidden="1" x14ac:dyDescent="0.2">
      <c r="A399" s="58">
        <v>31</v>
      </c>
      <c r="B399" s="34" t="s">
        <v>724</v>
      </c>
      <c r="C399" s="7">
        <f t="shared" si="43"/>
        <v>11140309.33</v>
      </c>
      <c r="D399" s="7">
        <v>0</v>
      </c>
      <c r="E399" s="26">
        <v>3781617.389678</v>
      </c>
      <c r="F399" s="7">
        <v>0</v>
      </c>
      <c r="G399" s="7">
        <v>0</v>
      </c>
      <c r="H399" s="7">
        <v>0</v>
      </c>
      <c r="I399" s="7">
        <v>0</v>
      </c>
      <c r="J399" s="31">
        <v>4</v>
      </c>
      <c r="K399" s="7">
        <v>7358691.9400000004</v>
      </c>
      <c r="L399" s="7">
        <v>0</v>
      </c>
      <c r="M399" s="7">
        <v>0</v>
      </c>
      <c r="N399" s="28">
        <v>0</v>
      </c>
      <c r="O399" s="7">
        <v>0</v>
      </c>
      <c r="P399" s="7">
        <v>0</v>
      </c>
      <c r="Q399" s="7">
        <v>0</v>
      </c>
      <c r="R399" s="7">
        <v>0</v>
      </c>
      <c r="S399" s="7">
        <v>0</v>
      </c>
      <c r="T399" s="25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</row>
    <row r="400" spans="1:37" s="60" customFormat="1" ht="12" hidden="1" x14ac:dyDescent="0.2">
      <c r="A400" s="58">
        <v>32</v>
      </c>
      <c r="B400" s="34" t="s">
        <v>725</v>
      </c>
      <c r="C400" s="7">
        <f t="shared" si="43"/>
        <v>19585623.379999999</v>
      </c>
      <c r="D400" s="7">
        <v>0</v>
      </c>
      <c r="E400" s="7">
        <v>0</v>
      </c>
      <c r="F400" s="7">
        <v>0</v>
      </c>
      <c r="G400" s="7">
        <v>0</v>
      </c>
      <c r="H400" s="7">
        <v>0</v>
      </c>
      <c r="I400" s="7">
        <v>0</v>
      </c>
      <c r="J400" s="31">
        <v>6</v>
      </c>
      <c r="K400" s="7">
        <v>9957910.5099999998</v>
      </c>
      <c r="L400" s="7">
        <v>0</v>
      </c>
      <c r="M400" s="7">
        <v>0</v>
      </c>
      <c r="N400" s="28">
        <v>0</v>
      </c>
      <c r="O400" s="7">
        <v>0</v>
      </c>
      <c r="P400" s="7">
        <v>9177.5</v>
      </c>
      <c r="Q400" s="7">
        <v>9627712.8699999992</v>
      </c>
      <c r="R400" s="7">
        <v>0</v>
      </c>
      <c r="S400" s="7">
        <v>0</v>
      </c>
      <c r="T400" s="25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</row>
    <row r="401" spans="1:37" s="133" customFormat="1" ht="12" hidden="1" x14ac:dyDescent="0.2">
      <c r="A401" s="58">
        <v>33</v>
      </c>
      <c r="B401" s="34" t="s">
        <v>727</v>
      </c>
      <c r="C401" s="7">
        <f t="shared" si="43"/>
        <v>8770332.0399999991</v>
      </c>
      <c r="D401" s="7">
        <v>0</v>
      </c>
      <c r="E401" s="7">
        <v>0</v>
      </c>
      <c r="F401" s="7">
        <v>0</v>
      </c>
      <c r="G401" s="7">
        <v>0</v>
      </c>
      <c r="H401" s="7">
        <v>0</v>
      </c>
      <c r="I401" s="7">
        <v>0</v>
      </c>
      <c r="J401" s="31">
        <v>2</v>
      </c>
      <c r="K401" s="7">
        <v>3553236.54</v>
      </c>
      <c r="L401" s="7">
        <v>697</v>
      </c>
      <c r="M401" s="7">
        <v>2466257.83</v>
      </c>
      <c r="N401" s="28">
        <v>0</v>
      </c>
      <c r="O401" s="7">
        <v>0</v>
      </c>
      <c r="P401" s="7">
        <v>3123.29</v>
      </c>
      <c r="Q401" s="7">
        <v>2750837.67</v>
      </c>
      <c r="R401" s="7">
        <v>0</v>
      </c>
      <c r="S401" s="7">
        <v>0</v>
      </c>
      <c r="T401" s="25"/>
      <c r="U401" s="132"/>
      <c r="V401" s="132"/>
      <c r="W401" s="132"/>
      <c r="X401" s="132"/>
      <c r="Y401" s="132"/>
      <c r="Z401" s="132"/>
      <c r="AA401" s="132"/>
      <c r="AB401" s="132"/>
      <c r="AC401" s="132"/>
      <c r="AD401" s="132"/>
      <c r="AE401" s="132"/>
      <c r="AF401" s="132"/>
      <c r="AG401" s="132"/>
      <c r="AH401" s="132"/>
      <c r="AI401" s="132"/>
      <c r="AJ401" s="132"/>
      <c r="AK401" s="132"/>
    </row>
    <row r="402" spans="1:37" s="60" customFormat="1" ht="12" hidden="1" x14ac:dyDescent="0.2">
      <c r="A402" s="58">
        <v>34</v>
      </c>
      <c r="B402" s="34" t="s">
        <v>643</v>
      </c>
      <c r="C402" s="7">
        <f t="shared" si="43"/>
        <v>4374718.2699999996</v>
      </c>
      <c r="D402" s="7">
        <v>0</v>
      </c>
      <c r="E402" s="7">
        <v>0</v>
      </c>
      <c r="F402" s="7">
        <v>0</v>
      </c>
      <c r="G402" s="7">
        <v>0</v>
      </c>
      <c r="H402" s="7">
        <v>0</v>
      </c>
      <c r="I402" s="7">
        <v>0</v>
      </c>
      <c r="J402" s="31">
        <v>0</v>
      </c>
      <c r="K402" s="7">
        <v>0</v>
      </c>
      <c r="L402" s="7">
        <v>1700</v>
      </c>
      <c r="M402" s="7">
        <v>4374718.2699999996</v>
      </c>
      <c r="N402" s="28">
        <v>0</v>
      </c>
      <c r="O402" s="7">
        <v>0</v>
      </c>
      <c r="P402" s="7">
        <v>0</v>
      </c>
      <c r="Q402" s="7">
        <v>0</v>
      </c>
      <c r="R402" s="7">
        <v>0</v>
      </c>
      <c r="S402" s="7">
        <v>0</v>
      </c>
      <c r="T402" s="25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</row>
    <row r="403" spans="1:37" s="94" customFormat="1" ht="12.75" hidden="1" x14ac:dyDescent="0.2">
      <c r="A403" s="161" t="s">
        <v>255</v>
      </c>
      <c r="B403" s="161"/>
      <c r="C403" s="150">
        <f t="shared" si="43"/>
        <v>43870983.020000003</v>
      </c>
      <c r="D403" s="150">
        <f>ROUND(SUM(D399:D402),2)</f>
        <v>0</v>
      </c>
      <c r="E403" s="150">
        <f t="shared" ref="E403:S403" si="47">ROUND(SUM(E399:E402),2)</f>
        <v>3781617.39</v>
      </c>
      <c r="F403" s="150">
        <f t="shared" si="47"/>
        <v>0</v>
      </c>
      <c r="G403" s="150">
        <f t="shared" si="47"/>
        <v>0</v>
      </c>
      <c r="H403" s="150">
        <f t="shared" si="47"/>
        <v>0</v>
      </c>
      <c r="I403" s="150">
        <f t="shared" si="47"/>
        <v>0</v>
      </c>
      <c r="J403" s="83">
        <f t="shared" si="47"/>
        <v>12</v>
      </c>
      <c r="K403" s="150">
        <f t="shared" si="47"/>
        <v>20869838.989999998</v>
      </c>
      <c r="L403" s="150">
        <f t="shared" si="47"/>
        <v>2397</v>
      </c>
      <c r="M403" s="150">
        <f t="shared" si="47"/>
        <v>6840976.0999999996</v>
      </c>
      <c r="N403" s="150">
        <f t="shared" si="47"/>
        <v>0</v>
      </c>
      <c r="O403" s="150">
        <f t="shared" si="47"/>
        <v>0</v>
      </c>
      <c r="P403" s="150">
        <f t="shared" si="47"/>
        <v>12300.79</v>
      </c>
      <c r="Q403" s="150">
        <f t="shared" si="47"/>
        <v>12378550.539999999</v>
      </c>
      <c r="R403" s="150">
        <f t="shared" si="47"/>
        <v>0</v>
      </c>
      <c r="S403" s="150">
        <f t="shared" si="47"/>
        <v>0</v>
      </c>
      <c r="T403" s="25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</row>
    <row r="404" spans="1:37" s="94" customFormat="1" ht="15.75" hidden="1" x14ac:dyDescent="0.2">
      <c r="A404" s="184" t="s">
        <v>63</v>
      </c>
      <c r="B404" s="184"/>
      <c r="C404" s="184"/>
      <c r="D404" s="7"/>
      <c r="E404" s="150"/>
      <c r="F404" s="150"/>
      <c r="G404" s="7"/>
      <c r="H404" s="150"/>
      <c r="I404" s="7"/>
      <c r="J404" s="83"/>
      <c r="K404" s="150"/>
      <c r="L404" s="150"/>
      <c r="M404" s="150"/>
      <c r="N404" s="7"/>
      <c r="O404" s="7"/>
      <c r="P404" s="150"/>
      <c r="Q404" s="150"/>
      <c r="R404" s="7"/>
      <c r="S404" s="7"/>
      <c r="T404" s="25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</row>
    <row r="405" spans="1:37" s="60" customFormat="1" ht="12" hidden="1" x14ac:dyDescent="0.2">
      <c r="A405" s="51">
        <v>35</v>
      </c>
      <c r="B405" s="34" t="s">
        <v>259</v>
      </c>
      <c r="C405" s="7">
        <f t="shared" si="43"/>
        <v>2103770.08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31">
        <v>0</v>
      </c>
      <c r="K405" s="7">
        <v>0</v>
      </c>
      <c r="L405" s="7">
        <v>680</v>
      </c>
      <c r="M405" s="7">
        <v>2103770.08</v>
      </c>
      <c r="N405" s="28">
        <v>0</v>
      </c>
      <c r="O405" s="7">
        <v>0</v>
      </c>
      <c r="P405" s="7">
        <v>0</v>
      </c>
      <c r="Q405" s="7">
        <v>0</v>
      </c>
      <c r="R405" s="7">
        <v>0</v>
      </c>
      <c r="S405" s="7">
        <v>0</v>
      </c>
      <c r="T405" s="25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</row>
    <row r="406" spans="1:37" s="54" customFormat="1" ht="12" hidden="1" x14ac:dyDescent="0.2">
      <c r="A406" s="51">
        <v>36</v>
      </c>
      <c r="B406" s="61" t="s">
        <v>50</v>
      </c>
      <c r="C406" s="7">
        <f t="shared" si="43"/>
        <v>876583.01</v>
      </c>
      <c r="D406" s="26">
        <v>0</v>
      </c>
      <c r="E406" s="7">
        <v>543356.1</v>
      </c>
      <c r="F406" s="26">
        <v>0</v>
      </c>
      <c r="G406" s="7">
        <v>203303.74</v>
      </c>
      <c r="H406" s="7">
        <v>129923.17</v>
      </c>
      <c r="I406" s="7">
        <v>0</v>
      </c>
      <c r="J406" s="31">
        <v>0</v>
      </c>
      <c r="K406" s="26">
        <v>0</v>
      </c>
      <c r="L406" s="7">
        <v>0</v>
      </c>
      <c r="M406" s="26">
        <v>0</v>
      </c>
      <c r="N406" s="28">
        <v>0</v>
      </c>
      <c r="O406" s="26">
        <v>0</v>
      </c>
      <c r="P406" s="7">
        <v>0</v>
      </c>
      <c r="Q406" s="26">
        <v>0</v>
      </c>
      <c r="R406" s="7">
        <v>0</v>
      </c>
      <c r="S406" s="26">
        <v>0</v>
      </c>
      <c r="T406" s="25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</row>
    <row r="407" spans="1:37" s="60" customFormat="1" ht="12" hidden="1" x14ac:dyDescent="0.2">
      <c r="A407" s="51">
        <v>37</v>
      </c>
      <c r="B407" s="34" t="s">
        <v>265</v>
      </c>
      <c r="C407" s="7">
        <f t="shared" si="43"/>
        <v>3385434.33</v>
      </c>
      <c r="D407" s="7">
        <v>0</v>
      </c>
      <c r="E407" s="7">
        <v>0</v>
      </c>
      <c r="F407" s="7">
        <v>0</v>
      </c>
      <c r="G407" s="7">
        <v>0</v>
      </c>
      <c r="H407" s="7">
        <v>0</v>
      </c>
      <c r="I407" s="7">
        <v>0</v>
      </c>
      <c r="J407" s="31">
        <v>0</v>
      </c>
      <c r="K407" s="7">
        <v>0</v>
      </c>
      <c r="L407" s="7">
        <v>802.52</v>
      </c>
      <c r="M407" s="7">
        <v>3385434.33</v>
      </c>
      <c r="N407" s="28">
        <v>0</v>
      </c>
      <c r="O407" s="7">
        <v>0</v>
      </c>
      <c r="P407" s="7">
        <v>0</v>
      </c>
      <c r="Q407" s="7">
        <v>0</v>
      </c>
      <c r="R407" s="7">
        <v>0</v>
      </c>
      <c r="S407" s="7">
        <v>0</v>
      </c>
      <c r="T407" s="25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</row>
    <row r="408" spans="1:37" s="60" customFormat="1" ht="12" hidden="1" x14ac:dyDescent="0.2">
      <c r="A408" s="51">
        <v>38</v>
      </c>
      <c r="B408" s="34" t="s">
        <v>266</v>
      </c>
      <c r="C408" s="7">
        <f t="shared" si="43"/>
        <v>1088786</v>
      </c>
      <c r="D408" s="7">
        <v>0</v>
      </c>
      <c r="E408" s="7">
        <v>1088786</v>
      </c>
      <c r="F408" s="7">
        <v>0</v>
      </c>
      <c r="G408" s="7">
        <v>0</v>
      </c>
      <c r="H408" s="7">
        <v>0</v>
      </c>
      <c r="I408" s="7">
        <v>0</v>
      </c>
      <c r="J408" s="31">
        <v>0</v>
      </c>
      <c r="K408" s="7">
        <v>0</v>
      </c>
      <c r="L408" s="7">
        <v>0</v>
      </c>
      <c r="M408" s="7">
        <v>0</v>
      </c>
      <c r="N408" s="28">
        <v>0</v>
      </c>
      <c r="O408" s="7">
        <v>0</v>
      </c>
      <c r="P408" s="7">
        <v>0</v>
      </c>
      <c r="Q408" s="7">
        <v>0</v>
      </c>
      <c r="R408" s="7">
        <v>0</v>
      </c>
      <c r="S408" s="7">
        <v>0</v>
      </c>
      <c r="T408" s="25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</row>
    <row r="409" spans="1:37" s="60" customFormat="1" ht="12" hidden="1" x14ac:dyDescent="0.2">
      <c r="A409" s="51">
        <v>39</v>
      </c>
      <c r="B409" s="34" t="s">
        <v>267</v>
      </c>
      <c r="C409" s="7">
        <f t="shared" si="43"/>
        <v>3547021.8</v>
      </c>
      <c r="D409" s="7">
        <v>0</v>
      </c>
      <c r="E409" s="7">
        <v>0</v>
      </c>
      <c r="F409" s="7">
        <v>0</v>
      </c>
      <c r="G409" s="7">
        <v>0</v>
      </c>
      <c r="H409" s="7">
        <v>282200.19</v>
      </c>
      <c r="I409" s="7">
        <v>0</v>
      </c>
      <c r="J409" s="31">
        <v>0</v>
      </c>
      <c r="K409" s="7">
        <v>0</v>
      </c>
      <c r="L409" s="7">
        <v>731.3</v>
      </c>
      <c r="M409" s="7">
        <v>3264821.61</v>
      </c>
      <c r="N409" s="28">
        <v>0</v>
      </c>
      <c r="O409" s="7">
        <v>0</v>
      </c>
      <c r="P409" s="7">
        <v>0</v>
      </c>
      <c r="Q409" s="7">
        <v>0</v>
      </c>
      <c r="R409" s="7">
        <v>0</v>
      </c>
      <c r="S409" s="7">
        <v>0</v>
      </c>
      <c r="T409" s="25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</row>
    <row r="410" spans="1:37" s="60" customFormat="1" ht="12" hidden="1" x14ac:dyDescent="0.2">
      <c r="A410" s="51">
        <v>40</v>
      </c>
      <c r="B410" s="34" t="s">
        <v>268</v>
      </c>
      <c r="C410" s="7">
        <f t="shared" si="43"/>
        <v>3322595.11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31">
        <v>0</v>
      </c>
      <c r="K410" s="7">
        <v>0</v>
      </c>
      <c r="L410" s="7">
        <v>930</v>
      </c>
      <c r="M410" s="7">
        <v>3322595.11</v>
      </c>
      <c r="N410" s="28">
        <v>0</v>
      </c>
      <c r="O410" s="7">
        <v>0</v>
      </c>
      <c r="P410" s="7">
        <v>0</v>
      </c>
      <c r="Q410" s="7">
        <v>0</v>
      </c>
      <c r="R410" s="7">
        <v>0</v>
      </c>
      <c r="S410" s="7">
        <v>0</v>
      </c>
      <c r="T410" s="25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</row>
    <row r="411" spans="1:37" s="60" customFormat="1" ht="12" hidden="1" x14ac:dyDescent="0.2">
      <c r="A411" s="51">
        <v>41</v>
      </c>
      <c r="B411" s="34" t="s">
        <v>269</v>
      </c>
      <c r="C411" s="7">
        <f t="shared" si="43"/>
        <v>793789.72</v>
      </c>
      <c r="D411" s="7">
        <v>0</v>
      </c>
      <c r="E411" s="7">
        <v>793789.72219200002</v>
      </c>
      <c r="F411" s="7">
        <v>0</v>
      </c>
      <c r="G411" s="7">
        <v>0</v>
      </c>
      <c r="H411" s="7">
        <v>0</v>
      </c>
      <c r="I411" s="7">
        <v>0</v>
      </c>
      <c r="J411" s="31">
        <v>0</v>
      </c>
      <c r="K411" s="7">
        <v>0</v>
      </c>
      <c r="L411" s="7">
        <v>0</v>
      </c>
      <c r="M411" s="7">
        <v>0</v>
      </c>
      <c r="N411" s="28">
        <v>0</v>
      </c>
      <c r="O411" s="7">
        <v>0</v>
      </c>
      <c r="P411" s="7">
        <v>0</v>
      </c>
      <c r="Q411" s="7">
        <v>0</v>
      </c>
      <c r="R411" s="7">
        <v>0</v>
      </c>
      <c r="S411" s="7">
        <v>0</v>
      </c>
      <c r="T411" s="25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</row>
    <row r="412" spans="1:37" s="60" customFormat="1" ht="12" hidden="1" x14ac:dyDescent="0.2">
      <c r="A412" s="51">
        <v>42</v>
      </c>
      <c r="B412" s="34" t="s">
        <v>270</v>
      </c>
      <c r="C412" s="7">
        <f t="shared" si="43"/>
        <v>3383316.23</v>
      </c>
      <c r="D412" s="7">
        <v>0</v>
      </c>
      <c r="E412" s="7">
        <v>0</v>
      </c>
      <c r="F412" s="7">
        <v>0</v>
      </c>
      <c r="G412" s="7">
        <v>0</v>
      </c>
      <c r="H412" s="7">
        <v>0</v>
      </c>
      <c r="I412" s="7">
        <v>0</v>
      </c>
      <c r="J412" s="31">
        <v>0</v>
      </c>
      <c r="K412" s="7">
        <v>0</v>
      </c>
      <c r="L412" s="7">
        <v>716.6</v>
      </c>
      <c r="M412" s="7">
        <v>3383316.23</v>
      </c>
      <c r="N412" s="28">
        <v>0</v>
      </c>
      <c r="O412" s="7">
        <v>0</v>
      </c>
      <c r="P412" s="7">
        <v>0</v>
      </c>
      <c r="Q412" s="7">
        <v>0</v>
      </c>
      <c r="R412" s="7">
        <v>0</v>
      </c>
      <c r="S412" s="7">
        <v>0</v>
      </c>
      <c r="T412" s="25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</row>
    <row r="413" spans="1:37" s="60" customFormat="1" ht="12" hidden="1" x14ac:dyDescent="0.2">
      <c r="A413" s="51">
        <v>43</v>
      </c>
      <c r="B413" s="34" t="s">
        <v>271</v>
      </c>
      <c r="C413" s="7">
        <f t="shared" si="43"/>
        <v>2147654.2000000002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31">
        <v>0</v>
      </c>
      <c r="K413" s="7">
        <v>0</v>
      </c>
      <c r="L413" s="7">
        <v>460</v>
      </c>
      <c r="M413" s="7">
        <v>2147654.2030640002</v>
      </c>
      <c r="N413" s="28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25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</row>
    <row r="414" spans="1:37" s="60" customFormat="1" ht="12" hidden="1" x14ac:dyDescent="0.2">
      <c r="A414" s="51">
        <v>44</v>
      </c>
      <c r="B414" s="34" t="s">
        <v>272</v>
      </c>
      <c r="C414" s="7">
        <f t="shared" si="43"/>
        <v>2787589.91</v>
      </c>
      <c r="D414" s="7">
        <v>0</v>
      </c>
      <c r="E414" s="7">
        <v>702817.46</v>
      </c>
      <c r="F414" s="7">
        <v>0</v>
      </c>
      <c r="G414" s="7">
        <v>0</v>
      </c>
      <c r="H414" s="7">
        <v>0</v>
      </c>
      <c r="I414" s="7">
        <v>0</v>
      </c>
      <c r="J414" s="31">
        <v>0</v>
      </c>
      <c r="K414" s="7">
        <v>0</v>
      </c>
      <c r="L414" s="7">
        <v>476</v>
      </c>
      <c r="M414" s="7">
        <v>2084772.45</v>
      </c>
      <c r="N414" s="28">
        <v>0</v>
      </c>
      <c r="O414" s="7">
        <v>0</v>
      </c>
      <c r="P414" s="7">
        <v>0</v>
      </c>
      <c r="Q414" s="7">
        <v>0</v>
      </c>
      <c r="R414" s="7">
        <v>0</v>
      </c>
      <c r="S414" s="7">
        <v>0</v>
      </c>
      <c r="T414" s="25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</row>
    <row r="415" spans="1:37" s="60" customFormat="1" ht="12" hidden="1" x14ac:dyDescent="0.2">
      <c r="A415" s="51">
        <v>45</v>
      </c>
      <c r="B415" s="34" t="s">
        <v>273</v>
      </c>
      <c r="C415" s="7">
        <f t="shared" si="43"/>
        <v>1568706.95</v>
      </c>
      <c r="D415" s="7">
        <v>157641.14065999998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31">
        <v>0</v>
      </c>
      <c r="K415" s="7">
        <v>0</v>
      </c>
      <c r="L415" s="7">
        <v>476</v>
      </c>
      <c r="M415" s="7">
        <v>1411065.81</v>
      </c>
      <c r="N415" s="28">
        <v>0</v>
      </c>
      <c r="O415" s="7">
        <v>0</v>
      </c>
      <c r="P415" s="7">
        <v>0</v>
      </c>
      <c r="Q415" s="7">
        <v>0</v>
      </c>
      <c r="R415" s="7">
        <v>0</v>
      </c>
      <c r="S415" s="7">
        <v>0</v>
      </c>
      <c r="T415" s="25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</row>
    <row r="416" spans="1:37" s="98" customFormat="1" ht="12" hidden="1" x14ac:dyDescent="0.2">
      <c r="A416" s="166" t="s">
        <v>64</v>
      </c>
      <c r="B416" s="166"/>
      <c r="C416" s="150">
        <f t="shared" si="43"/>
        <v>25005247.34</v>
      </c>
      <c r="D416" s="150">
        <f>ROUND(SUM(D405:D415),2)</f>
        <v>157641.14000000001</v>
      </c>
      <c r="E416" s="150">
        <f>ROUND(SUM(E405:E415),2)</f>
        <v>3128749.28</v>
      </c>
      <c r="F416" s="150">
        <f>ROUND(SUM(F405:F415),2)</f>
        <v>0</v>
      </c>
      <c r="G416" s="150">
        <f>ROUND(SUM(G405:G415),2)</f>
        <v>203303.74</v>
      </c>
      <c r="H416" s="150">
        <f>ROUND(SUM(H405:H415),2)</f>
        <v>412123.36</v>
      </c>
      <c r="I416" s="150">
        <v>0</v>
      </c>
      <c r="J416" s="83">
        <f t="shared" ref="J416:S416" si="48">ROUND(SUM(J405:J415),2)</f>
        <v>0</v>
      </c>
      <c r="K416" s="150">
        <f t="shared" si="48"/>
        <v>0</v>
      </c>
      <c r="L416" s="150">
        <f t="shared" si="48"/>
        <v>5272.42</v>
      </c>
      <c r="M416" s="150">
        <f t="shared" si="48"/>
        <v>21103429.82</v>
      </c>
      <c r="N416" s="150">
        <f t="shared" si="48"/>
        <v>0</v>
      </c>
      <c r="O416" s="150">
        <f t="shared" si="48"/>
        <v>0</v>
      </c>
      <c r="P416" s="150">
        <f t="shared" si="48"/>
        <v>0</v>
      </c>
      <c r="Q416" s="150">
        <f t="shared" si="48"/>
        <v>0</v>
      </c>
      <c r="R416" s="150">
        <f t="shared" si="48"/>
        <v>0</v>
      </c>
      <c r="S416" s="150">
        <f t="shared" si="48"/>
        <v>0</v>
      </c>
      <c r="T416" s="25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</row>
    <row r="417" spans="1:37" s="98" customFormat="1" ht="15.75" x14ac:dyDescent="0.2">
      <c r="A417" s="184" t="s">
        <v>70</v>
      </c>
      <c r="B417" s="184"/>
      <c r="C417" s="184"/>
      <c r="D417" s="150"/>
      <c r="E417" s="150"/>
      <c r="F417" s="150"/>
      <c r="G417" s="150"/>
      <c r="H417" s="150"/>
      <c r="I417" s="150"/>
      <c r="J417" s="83"/>
      <c r="K417" s="150"/>
      <c r="L417" s="150"/>
      <c r="M417" s="150"/>
      <c r="N417" s="150"/>
      <c r="O417" s="150"/>
      <c r="P417" s="150"/>
      <c r="Q417" s="150"/>
      <c r="R417" s="150"/>
      <c r="S417" s="150"/>
      <c r="T417" s="25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</row>
    <row r="418" spans="1:37" s="67" customFormat="1" x14ac:dyDescent="0.25">
      <c r="A418" s="99">
        <v>46</v>
      </c>
      <c r="B418" s="65" t="s">
        <v>286</v>
      </c>
      <c r="C418" s="26">
        <f t="shared" si="43"/>
        <v>8671742.0700000003</v>
      </c>
      <c r="D418" s="7">
        <v>0</v>
      </c>
      <c r="E418" s="7">
        <v>0</v>
      </c>
      <c r="F418" s="7">
        <v>0</v>
      </c>
      <c r="G418" s="7">
        <v>0</v>
      </c>
      <c r="H418" s="7">
        <v>0</v>
      </c>
      <c r="I418" s="7">
        <v>0</v>
      </c>
      <c r="J418" s="31">
        <v>0</v>
      </c>
      <c r="K418" s="7">
        <v>0</v>
      </c>
      <c r="L418" s="7">
        <v>0</v>
      </c>
      <c r="M418" s="7">
        <v>0</v>
      </c>
      <c r="N418" s="28">
        <v>0</v>
      </c>
      <c r="O418" s="7">
        <v>0</v>
      </c>
      <c r="P418" s="26">
        <v>1700</v>
      </c>
      <c r="Q418" s="7">
        <v>8671742.0700000003</v>
      </c>
      <c r="R418" s="7">
        <v>0</v>
      </c>
      <c r="S418" s="7">
        <v>0</v>
      </c>
      <c r="T418" s="25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</row>
    <row r="419" spans="1:37" s="67" customFormat="1" x14ac:dyDescent="0.25">
      <c r="A419" s="99">
        <v>47</v>
      </c>
      <c r="B419" s="65" t="s">
        <v>66</v>
      </c>
      <c r="C419" s="26">
        <f t="shared" si="43"/>
        <v>3736601.49</v>
      </c>
      <c r="D419" s="7">
        <v>365594.51</v>
      </c>
      <c r="E419" s="7">
        <v>3371006.98</v>
      </c>
      <c r="F419" s="26">
        <v>0</v>
      </c>
      <c r="G419" s="26">
        <v>0</v>
      </c>
      <c r="H419" s="7">
        <v>0</v>
      </c>
      <c r="I419" s="7">
        <v>0</v>
      </c>
      <c r="J419" s="31">
        <v>0</v>
      </c>
      <c r="K419" s="7">
        <v>0</v>
      </c>
      <c r="L419" s="7">
        <v>0</v>
      </c>
      <c r="M419" s="7">
        <v>0</v>
      </c>
      <c r="N419" s="26">
        <v>0</v>
      </c>
      <c r="O419" s="7">
        <v>0</v>
      </c>
      <c r="P419" s="7">
        <v>0</v>
      </c>
      <c r="Q419" s="7">
        <v>0</v>
      </c>
      <c r="R419" s="7">
        <v>0</v>
      </c>
      <c r="S419" s="7">
        <v>0</v>
      </c>
      <c r="T419" s="25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</row>
    <row r="420" spans="1:37" s="67" customFormat="1" ht="14.25" customHeight="1" x14ac:dyDescent="0.25">
      <c r="A420" s="99">
        <v>48</v>
      </c>
      <c r="B420" s="65" t="s">
        <v>348</v>
      </c>
      <c r="C420" s="26">
        <f t="shared" si="43"/>
        <v>1839864.9</v>
      </c>
      <c r="D420" s="7">
        <v>391463.98</v>
      </c>
      <c r="E420" s="7">
        <v>1448400.92</v>
      </c>
      <c r="F420" s="26">
        <v>0</v>
      </c>
      <c r="G420" s="26">
        <v>0</v>
      </c>
      <c r="H420" s="26">
        <v>0</v>
      </c>
      <c r="I420" s="7">
        <v>0</v>
      </c>
      <c r="J420" s="31">
        <v>0</v>
      </c>
      <c r="K420" s="7">
        <v>0</v>
      </c>
      <c r="L420" s="7">
        <v>0</v>
      </c>
      <c r="M420" s="7">
        <v>0</v>
      </c>
      <c r="N420" s="26">
        <v>0</v>
      </c>
      <c r="O420" s="26">
        <v>0</v>
      </c>
      <c r="P420" s="7">
        <v>0</v>
      </c>
      <c r="Q420" s="7">
        <v>0</v>
      </c>
      <c r="R420" s="7">
        <v>0</v>
      </c>
      <c r="S420" s="7">
        <v>0</v>
      </c>
      <c r="T420" s="25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</row>
    <row r="421" spans="1:37" s="2" customFormat="1" x14ac:dyDescent="0.25">
      <c r="A421" s="99">
        <v>49</v>
      </c>
      <c r="B421" s="65" t="s">
        <v>654</v>
      </c>
      <c r="C421" s="7">
        <f t="shared" si="43"/>
        <v>7903097.7400000002</v>
      </c>
      <c r="D421" s="7">
        <v>286303.33</v>
      </c>
      <c r="E421" s="7">
        <v>3152718.2</v>
      </c>
      <c r="F421" s="7">
        <v>0</v>
      </c>
      <c r="G421" s="7">
        <v>0</v>
      </c>
      <c r="H421" s="7">
        <v>0</v>
      </c>
      <c r="I421" s="7">
        <v>0</v>
      </c>
      <c r="J421" s="31">
        <v>0</v>
      </c>
      <c r="K421" s="26">
        <v>0</v>
      </c>
      <c r="L421" s="7">
        <v>1088.9000000000001</v>
      </c>
      <c r="M421" s="26">
        <v>4464076.21</v>
      </c>
      <c r="N421" s="28">
        <v>0</v>
      </c>
      <c r="O421" s="26">
        <v>0</v>
      </c>
      <c r="P421" s="7">
        <v>0</v>
      </c>
      <c r="Q421" s="26">
        <v>0</v>
      </c>
      <c r="R421" s="7">
        <v>0</v>
      </c>
      <c r="S421" s="26">
        <v>0</v>
      </c>
      <c r="T421" s="25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</row>
    <row r="422" spans="1:37" s="67" customFormat="1" x14ac:dyDescent="0.25">
      <c r="A422" s="99">
        <v>50</v>
      </c>
      <c r="B422" s="65" t="s">
        <v>281</v>
      </c>
      <c r="C422" s="26">
        <f t="shared" si="43"/>
        <v>12132265.41</v>
      </c>
      <c r="D422" s="7">
        <v>0</v>
      </c>
      <c r="E422" s="7">
        <v>0</v>
      </c>
      <c r="F422" s="7">
        <v>0</v>
      </c>
      <c r="G422" s="7">
        <v>0</v>
      </c>
      <c r="H422" s="7">
        <v>0</v>
      </c>
      <c r="I422" s="7">
        <v>0</v>
      </c>
      <c r="J422" s="31">
        <v>0</v>
      </c>
      <c r="K422" s="7">
        <v>0</v>
      </c>
      <c r="L422" s="26">
        <v>1075.5999999999999</v>
      </c>
      <c r="M422" s="7">
        <v>5510686.0199999996</v>
      </c>
      <c r="N422" s="28">
        <v>0</v>
      </c>
      <c r="O422" s="7">
        <v>0</v>
      </c>
      <c r="P422" s="7">
        <v>2287.12</v>
      </c>
      <c r="Q422" s="7">
        <v>6621579.3899999997</v>
      </c>
      <c r="R422" s="7">
        <v>0</v>
      </c>
      <c r="S422" s="7">
        <v>0</v>
      </c>
      <c r="T422" s="25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</row>
    <row r="423" spans="1:37" s="67" customFormat="1" x14ac:dyDescent="0.25">
      <c r="A423" s="99">
        <v>51</v>
      </c>
      <c r="B423" s="65" t="s">
        <v>305</v>
      </c>
      <c r="C423" s="26">
        <f t="shared" si="43"/>
        <v>2062452.96</v>
      </c>
      <c r="D423" s="7">
        <v>0</v>
      </c>
      <c r="E423" s="7">
        <v>0</v>
      </c>
      <c r="F423" s="7">
        <v>0</v>
      </c>
      <c r="G423" s="7">
        <v>0</v>
      </c>
      <c r="H423" s="7">
        <v>0</v>
      </c>
      <c r="I423" s="7">
        <v>0</v>
      </c>
      <c r="J423" s="31">
        <v>0</v>
      </c>
      <c r="K423" s="7">
        <v>0</v>
      </c>
      <c r="L423" s="26">
        <v>0</v>
      </c>
      <c r="M423" s="7">
        <v>0</v>
      </c>
      <c r="N423" s="7">
        <v>878.7</v>
      </c>
      <c r="O423" s="7">
        <v>2062452.96</v>
      </c>
      <c r="P423" s="7">
        <v>0</v>
      </c>
      <c r="Q423" s="7">
        <v>0</v>
      </c>
      <c r="R423" s="7">
        <v>0</v>
      </c>
      <c r="S423" s="7">
        <v>0</v>
      </c>
      <c r="T423" s="25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</row>
    <row r="424" spans="1:37" s="67" customFormat="1" x14ac:dyDescent="0.25">
      <c r="A424" s="99">
        <v>52</v>
      </c>
      <c r="B424" s="65" t="s">
        <v>655</v>
      </c>
      <c r="C424" s="26">
        <f t="shared" si="43"/>
        <v>7955427.3799999999</v>
      </c>
      <c r="D424" s="7">
        <v>376433.55</v>
      </c>
      <c r="E424" s="7">
        <v>3612597.31</v>
      </c>
      <c r="F424" s="26">
        <v>0</v>
      </c>
      <c r="G424" s="26">
        <v>0</v>
      </c>
      <c r="H424" s="7">
        <v>0</v>
      </c>
      <c r="I424" s="7">
        <v>0</v>
      </c>
      <c r="J424" s="31">
        <v>0</v>
      </c>
      <c r="K424" s="7">
        <v>0</v>
      </c>
      <c r="L424" s="96" t="s">
        <v>649</v>
      </c>
      <c r="M424" s="7">
        <v>3966396.5200000005</v>
      </c>
      <c r="N424" s="28">
        <v>0</v>
      </c>
      <c r="O424" s="7">
        <v>0</v>
      </c>
      <c r="P424" s="7">
        <v>0</v>
      </c>
      <c r="Q424" s="7">
        <v>0</v>
      </c>
      <c r="R424" s="7">
        <v>0</v>
      </c>
      <c r="S424" s="7">
        <v>0</v>
      </c>
      <c r="T424" s="25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</row>
    <row r="425" spans="1:37" s="2" customFormat="1" x14ac:dyDescent="0.25">
      <c r="A425" s="99">
        <v>53</v>
      </c>
      <c r="B425" s="65" t="s">
        <v>68</v>
      </c>
      <c r="C425" s="26">
        <f t="shared" ref="C425:C456" si="49">ROUND(SUM(D425+E425+F425+G425+H425+I425+K425+M425+O425+Q425+S425),2)</f>
        <v>11188973.699999999</v>
      </c>
      <c r="D425" s="7">
        <v>937065.5</v>
      </c>
      <c r="E425" s="26">
        <v>4644948.51</v>
      </c>
      <c r="F425" s="26">
        <v>2855231.66</v>
      </c>
      <c r="G425" s="26">
        <v>1586333.29</v>
      </c>
      <c r="H425" s="7">
        <v>1165394.74</v>
      </c>
      <c r="I425" s="7">
        <v>0</v>
      </c>
      <c r="J425" s="31">
        <v>0</v>
      </c>
      <c r="K425" s="26">
        <v>0</v>
      </c>
      <c r="L425" s="7">
        <v>0</v>
      </c>
      <c r="M425" s="26">
        <v>0</v>
      </c>
      <c r="N425" s="28">
        <v>0</v>
      </c>
      <c r="O425" s="26">
        <v>0</v>
      </c>
      <c r="P425" s="7">
        <v>0</v>
      </c>
      <c r="Q425" s="26">
        <v>0</v>
      </c>
      <c r="R425" s="7">
        <v>0</v>
      </c>
      <c r="S425" s="26">
        <v>0</v>
      </c>
      <c r="T425" s="25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</row>
    <row r="426" spans="1:37" s="126" customFormat="1" ht="12" x14ac:dyDescent="0.2">
      <c r="A426" s="99">
        <v>54</v>
      </c>
      <c r="B426" s="64" t="s">
        <v>65</v>
      </c>
      <c r="C426" s="96">
        <f t="shared" si="49"/>
        <v>11927189.220000001</v>
      </c>
      <c r="D426" s="7">
        <v>0</v>
      </c>
      <c r="E426" s="7">
        <v>5282191.3</v>
      </c>
      <c r="F426" s="7">
        <v>0</v>
      </c>
      <c r="G426" s="7">
        <v>0</v>
      </c>
      <c r="H426" s="7">
        <v>0</v>
      </c>
      <c r="I426" s="7">
        <v>0</v>
      </c>
      <c r="J426" s="31">
        <v>0</v>
      </c>
      <c r="K426" s="7">
        <v>0</v>
      </c>
      <c r="L426" s="7">
        <v>1297</v>
      </c>
      <c r="M426" s="7">
        <v>6644997.9199999999</v>
      </c>
      <c r="N426" s="7">
        <v>0</v>
      </c>
      <c r="O426" s="7">
        <v>0</v>
      </c>
      <c r="P426" s="7">
        <v>0</v>
      </c>
      <c r="Q426" s="7">
        <v>0</v>
      </c>
      <c r="R426" s="7">
        <v>0</v>
      </c>
      <c r="S426" s="7">
        <v>0</v>
      </c>
      <c r="T426" s="25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</row>
    <row r="427" spans="1:37" s="2" customFormat="1" x14ac:dyDescent="0.25">
      <c r="A427" s="99">
        <v>55</v>
      </c>
      <c r="B427" s="64" t="s">
        <v>837</v>
      </c>
      <c r="C427" s="26">
        <f t="shared" si="49"/>
        <v>11220789.07</v>
      </c>
      <c r="D427" s="26">
        <v>939730.01</v>
      </c>
      <c r="E427" s="26">
        <v>4658156.2</v>
      </c>
      <c r="F427" s="26">
        <v>2863350.41</v>
      </c>
      <c r="G427" s="26">
        <v>1590843.96</v>
      </c>
      <c r="H427" s="26">
        <v>1168708.49</v>
      </c>
      <c r="I427" s="7">
        <v>0</v>
      </c>
      <c r="J427" s="31">
        <v>0</v>
      </c>
      <c r="K427" s="26">
        <v>0</v>
      </c>
      <c r="L427" s="7">
        <v>0</v>
      </c>
      <c r="M427" s="26">
        <v>0</v>
      </c>
      <c r="N427" s="7">
        <v>0</v>
      </c>
      <c r="O427" s="7">
        <v>0</v>
      </c>
      <c r="P427" s="7">
        <v>0</v>
      </c>
      <c r="Q427" s="26">
        <v>0</v>
      </c>
      <c r="R427" s="7">
        <v>0</v>
      </c>
      <c r="S427" s="26">
        <v>0</v>
      </c>
      <c r="T427" s="25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</row>
    <row r="428" spans="1:37" s="67" customFormat="1" x14ac:dyDescent="0.25">
      <c r="A428" s="99">
        <v>56</v>
      </c>
      <c r="B428" s="65" t="s">
        <v>276</v>
      </c>
      <c r="C428" s="26">
        <f t="shared" si="49"/>
        <v>6163402.0800000001</v>
      </c>
      <c r="D428" s="7">
        <v>0</v>
      </c>
      <c r="E428" s="7">
        <v>0</v>
      </c>
      <c r="F428" s="7">
        <v>0</v>
      </c>
      <c r="G428" s="7">
        <v>0</v>
      </c>
      <c r="H428" s="7">
        <v>0</v>
      </c>
      <c r="I428" s="7">
        <v>0</v>
      </c>
      <c r="J428" s="31">
        <v>0</v>
      </c>
      <c r="K428" s="26">
        <v>0</v>
      </c>
      <c r="L428" s="26">
        <v>1203</v>
      </c>
      <c r="M428" s="26">
        <v>6163402.0800000001</v>
      </c>
      <c r="N428" s="28">
        <v>0</v>
      </c>
      <c r="O428" s="7">
        <v>0</v>
      </c>
      <c r="P428" s="7">
        <v>0</v>
      </c>
      <c r="Q428" s="7">
        <v>0</v>
      </c>
      <c r="R428" s="7">
        <v>0</v>
      </c>
      <c r="S428" s="7">
        <v>0</v>
      </c>
      <c r="T428" s="25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</row>
    <row r="429" spans="1:37" s="67" customFormat="1" x14ac:dyDescent="0.25">
      <c r="A429" s="99">
        <v>57</v>
      </c>
      <c r="B429" s="65" t="s">
        <v>291</v>
      </c>
      <c r="C429" s="26">
        <f t="shared" si="49"/>
        <v>14697342.939999999</v>
      </c>
      <c r="D429" s="7">
        <v>1371929.94</v>
      </c>
      <c r="E429" s="7">
        <v>0</v>
      </c>
      <c r="F429" s="7">
        <v>0</v>
      </c>
      <c r="G429" s="7">
        <v>0</v>
      </c>
      <c r="H429" s="7">
        <v>0</v>
      </c>
      <c r="I429" s="7">
        <v>0</v>
      </c>
      <c r="J429" s="31">
        <v>0</v>
      </c>
      <c r="K429" s="7">
        <v>0</v>
      </c>
      <c r="L429" s="7">
        <v>0</v>
      </c>
      <c r="M429" s="7">
        <v>0</v>
      </c>
      <c r="N429" s="28">
        <v>0</v>
      </c>
      <c r="O429" s="7">
        <v>0</v>
      </c>
      <c r="P429" s="7">
        <v>2900</v>
      </c>
      <c r="Q429" s="7">
        <v>13325413</v>
      </c>
      <c r="R429" s="7">
        <v>0</v>
      </c>
      <c r="S429" s="7">
        <v>0</v>
      </c>
      <c r="T429" s="25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</row>
    <row r="430" spans="1:37" s="67" customFormat="1" ht="12" customHeight="1" x14ac:dyDescent="0.25">
      <c r="A430" s="99">
        <v>58</v>
      </c>
      <c r="B430" s="65" t="s">
        <v>279</v>
      </c>
      <c r="C430" s="26">
        <f t="shared" si="49"/>
        <v>5521434.2999999998</v>
      </c>
      <c r="D430" s="7">
        <v>0</v>
      </c>
      <c r="E430" s="7">
        <v>0</v>
      </c>
      <c r="F430" s="127">
        <v>0</v>
      </c>
      <c r="G430" s="7">
        <v>0</v>
      </c>
      <c r="H430" s="7">
        <v>0</v>
      </c>
      <c r="I430" s="7">
        <v>0</v>
      </c>
      <c r="J430" s="31">
        <v>0</v>
      </c>
      <c r="K430" s="7">
        <v>0</v>
      </c>
      <c r="L430" s="7">
        <v>1077.7</v>
      </c>
      <c r="M430" s="7">
        <v>5521434.2999999998</v>
      </c>
      <c r="N430" s="28">
        <v>0</v>
      </c>
      <c r="O430" s="7">
        <v>0</v>
      </c>
      <c r="P430" s="7">
        <v>0</v>
      </c>
      <c r="Q430" s="7">
        <v>0</v>
      </c>
      <c r="R430" s="7">
        <v>0</v>
      </c>
      <c r="S430" s="7">
        <v>0</v>
      </c>
      <c r="T430" s="25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</row>
    <row r="431" spans="1:37" s="67" customFormat="1" ht="12" customHeight="1" x14ac:dyDescent="0.25">
      <c r="A431" s="99">
        <v>59</v>
      </c>
      <c r="B431" s="65" t="s">
        <v>278</v>
      </c>
      <c r="C431" s="26">
        <f t="shared" si="49"/>
        <v>10177006.4</v>
      </c>
      <c r="D431" s="7">
        <v>0</v>
      </c>
      <c r="E431" s="7">
        <v>4655572.0999999996</v>
      </c>
      <c r="F431" s="7">
        <v>0</v>
      </c>
      <c r="G431" s="7">
        <v>0</v>
      </c>
      <c r="H431" s="7">
        <v>0</v>
      </c>
      <c r="I431" s="7">
        <v>0</v>
      </c>
      <c r="J431" s="31">
        <v>0</v>
      </c>
      <c r="K431" s="7">
        <v>0</v>
      </c>
      <c r="L431" s="7">
        <v>1077.7</v>
      </c>
      <c r="M431" s="7">
        <v>5521434.2999999998</v>
      </c>
      <c r="N431" s="28">
        <v>0</v>
      </c>
      <c r="O431" s="7">
        <v>0</v>
      </c>
      <c r="P431" s="7">
        <v>0</v>
      </c>
      <c r="Q431" s="7">
        <v>0</v>
      </c>
      <c r="R431" s="7">
        <v>0</v>
      </c>
      <c r="S431" s="7">
        <v>0</v>
      </c>
      <c r="T431" s="25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</row>
    <row r="432" spans="1:37" s="67" customFormat="1" ht="12" customHeight="1" x14ac:dyDescent="0.25">
      <c r="A432" s="99">
        <v>60</v>
      </c>
      <c r="B432" s="65" t="s">
        <v>277</v>
      </c>
      <c r="C432" s="26">
        <f t="shared" si="49"/>
        <v>9295704.5</v>
      </c>
      <c r="D432" s="7">
        <v>0</v>
      </c>
      <c r="E432" s="7">
        <v>4650834.55</v>
      </c>
      <c r="F432" s="7">
        <v>0</v>
      </c>
      <c r="G432" s="7">
        <v>0</v>
      </c>
      <c r="H432" s="7">
        <v>0</v>
      </c>
      <c r="I432" s="7">
        <v>0</v>
      </c>
      <c r="J432" s="31">
        <v>0</v>
      </c>
      <c r="K432" s="7">
        <v>0</v>
      </c>
      <c r="L432" s="7">
        <v>1133</v>
      </c>
      <c r="M432" s="7">
        <v>4644869.95</v>
      </c>
      <c r="N432" s="28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25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</row>
    <row r="433" spans="1:254" s="2" customFormat="1" ht="12" customHeight="1" x14ac:dyDescent="0.25">
      <c r="A433" s="99">
        <v>61</v>
      </c>
      <c r="B433" s="61" t="s">
        <v>293</v>
      </c>
      <c r="C433" s="26">
        <f t="shared" si="49"/>
        <v>8746014.8800000008</v>
      </c>
      <c r="D433" s="7">
        <v>0</v>
      </c>
      <c r="E433" s="7">
        <v>3660543.88</v>
      </c>
      <c r="F433" s="7">
        <v>0</v>
      </c>
      <c r="G433" s="7">
        <v>0</v>
      </c>
      <c r="H433" s="7">
        <v>0</v>
      </c>
      <c r="I433" s="7">
        <v>0</v>
      </c>
      <c r="J433" s="31">
        <v>0</v>
      </c>
      <c r="K433" s="7">
        <v>0</v>
      </c>
      <c r="L433" s="7">
        <v>843.8</v>
      </c>
      <c r="M433" s="7">
        <v>3459259.56</v>
      </c>
      <c r="N433" s="26">
        <v>644.79999999999995</v>
      </c>
      <c r="O433" s="7">
        <v>1626211.44</v>
      </c>
      <c r="P433" s="7">
        <v>0</v>
      </c>
      <c r="Q433" s="7">
        <v>0</v>
      </c>
      <c r="R433" s="7">
        <v>0</v>
      </c>
      <c r="S433" s="7">
        <v>0</v>
      </c>
      <c r="T433" s="25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</row>
    <row r="434" spans="1:254" s="67" customFormat="1" ht="12" customHeight="1" x14ac:dyDescent="0.25">
      <c r="A434" s="99">
        <v>62</v>
      </c>
      <c r="B434" s="65" t="s">
        <v>280</v>
      </c>
      <c r="C434" s="26">
        <f t="shared" si="49"/>
        <v>1649512.52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31">
        <v>1</v>
      </c>
      <c r="K434" s="26">
        <v>1649512.52</v>
      </c>
      <c r="L434" s="7">
        <v>0</v>
      </c>
      <c r="M434" s="7">
        <v>0</v>
      </c>
      <c r="N434" s="28">
        <v>0</v>
      </c>
      <c r="O434" s="7">
        <v>0</v>
      </c>
      <c r="P434" s="7">
        <v>0</v>
      </c>
      <c r="Q434" s="7">
        <v>0</v>
      </c>
      <c r="R434" s="7">
        <v>0</v>
      </c>
      <c r="S434" s="7">
        <v>0</v>
      </c>
      <c r="T434" s="25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</row>
    <row r="435" spans="1:254" s="67" customFormat="1" ht="12" customHeight="1" x14ac:dyDescent="0.25">
      <c r="A435" s="99">
        <v>63</v>
      </c>
      <c r="B435" s="65" t="s">
        <v>287</v>
      </c>
      <c r="C435" s="26">
        <f t="shared" si="49"/>
        <v>3870479.6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31">
        <v>0</v>
      </c>
      <c r="K435" s="7">
        <v>0</v>
      </c>
      <c r="L435" s="26">
        <v>669.2</v>
      </c>
      <c r="M435" s="7">
        <v>3428552.51</v>
      </c>
      <c r="N435" s="28">
        <v>0</v>
      </c>
      <c r="O435" s="7">
        <v>0</v>
      </c>
      <c r="P435" s="7">
        <v>0</v>
      </c>
      <c r="Q435" s="7">
        <v>0</v>
      </c>
      <c r="R435" s="26">
        <v>822.48</v>
      </c>
      <c r="S435" s="7">
        <v>441927.09</v>
      </c>
      <c r="T435" s="25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</row>
    <row r="436" spans="1:254" s="67" customFormat="1" ht="12" customHeight="1" x14ac:dyDescent="0.25">
      <c r="A436" s="99">
        <v>64</v>
      </c>
      <c r="B436" s="65" t="s">
        <v>288</v>
      </c>
      <c r="C436" s="26">
        <f t="shared" si="49"/>
        <v>5789249.54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31">
        <v>0</v>
      </c>
      <c r="K436" s="7">
        <v>0</v>
      </c>
      <c r="L436" s="26">
        <v>663</v>
      </c>
      <c r="M436" s="7">
        <v>3396787.6799999997</v>
      </c>
      <c r="N436" s="28">
        <v>0</v>
      </c>
      <c r="O436" s="7">
        <v>0</v>
      </c>
      <c r="P436" s="7">
        <v>726.62</v>
      </c>
      <c r="Q436" s="7">
        <v>2392461.86</v>
      </c>
      <c r="R436" s="7">
        <v>0</v>
      </c>
      <c r="S436" s="7">
        <v>0</v>
      </c>
      <c r="T436" s="25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</row>
    <row r="437" spans="1:254" s="67" customFormat="1" x14ac:dyDescent="0.25">
      <c r="A437" s="99">
        <v>65</v>
      </c>
      <c r="B437" s="65" t="s">
        <v>289</v>
      </c>
      <c r="C437" s="26">
        <f t="shared" si="49"/>
        <v>2800940.91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31">
        <v>0</v>
      </c>
      <c r="K437" s="7">
        <v>0</v>
      </c>
      <c r="L437" s="26">
        <v>546.70000000000005</v>
      </c>
      <c r="M437" s="7">
        <v>2800940.91</v>
      </c>
      <c r="N437" s="28">
        <v>0</v>
      </c>
      <c r="O437" s="7">
        <v>0</v>
      </c>
      <c r="P437" s="7">
        <v>0</v>
      </c>
      <c r="Q437" s="7">
        <v>0</v>
      </c>
      <c r="R437" s="7">
        <v>0</v>
      </c>
      <c r="S437" s="7">
        <v>0</v>
      </c>
      <c r="T437" s="25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</row>
    <row r="438" spans="1:254" s="67" customFormat="1" x14ac:dyDescent="0.25">
      <c r="A438" s="99">
        <v>66</v>
      </c>
      <c r="B438" s="65" t="s">
        <v>290</v>
      </c>
      <c r="C438" s="26">
        <f t="shared" si="49"/>
        <v>3316995.53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37">
        <v>2</v>
      </c>
      <c r="K438" s="7">
        <v>3316995.53</v>
      </c>
      <c r="L438" s="7">
        <v>0</v>
      </c>
      <c r="M438" s="7">
        <v>0</v>
      </c>
      <c r="N438" s="28">
        <v>0</v>
      </c>
      <c r="O438" s="7">
        <v>0</v>
      </c>
      <c r="P438" s="7">
        <v>0</v>
      </c>
      <c r="Q438" s="7">
        <v>0</v>
      </c>
      <c r="R438" s="7">
        <v>0</v>
      </c>
      <c r="S438" s="7">
        <v>0</v>
      </c>
      <c r="T438" s="25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</row>
    <row r="439" spans="1:254" s="67" customFormat="1" x14ac:dyDescent="0.25">
      <c r="A439" s="99">
        <v>67</v>
      </c>
      <c r="B439" s="65" t="s">
        <v>695</v>
      </c>
      <c r="C439" s="26">
        <f t="shared" si="49"/>
        <v>3576291.46</v>
      </c>
      <c r="D439" s="7">
        <v>0</v>
      </c>
      <c r="E439" s="7">
        <v>0</v>
      </c>
      <c r="F439" s="7">
        <v>0</v>
      </c>
      <c r="G439" s="7">
        <v>0</v>
      </c>
      <c r="H439" s="7">
        <v>0</v>
      </c>
      <c r="I439" s="7">
        <v>0</v>
      </c>
      <c r="J439" s="37">
        <v>2</v>
      </c>
      <c r="K439" s="7">
        <v>3576291.46</v>
      </c>
      <c r="L439" s="7">
        <v>0</v>
      </c>
      <c r="M439" s="7">
        <v>0</v>
      </c>
      <c r="N439" s="28">
        <v>0</v>
      </c>
      <c r="O439" s="7">
        <v>0</v>
      </c>
      <c r="P439" s="7">
        <v>0</v>
      </c>
      <c r="Q439" s="7">
        <v>0</v>
      </c>
      <c r="R439" s="7">
        <v>0</v>
      </c>
      <c r="S439" s="7">
        <v>0</v>
      </c>
      <c r="T439" s="25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</row>
    <row r="440" spans="1:254" s="67" customFormat="1" x14ac:dyDescent="0.25">
      <c r="A440" s="99">
        <v>68</v>
      </c>
      <c r="B440" s="65" t="s">
        <v>696</v>
      </c>
      <c r="C440" s="26">
        <f t="shared" si="49"/>
        <v>3576924.02</v>
      </c>
      <c r="D440" s="7">
        <v>0</v>
      </c>
      <c r="E440" s="7">
        <v>0</v>
      </c>
      <c r="F440" s="7">
        <v>0</v>
      </c>
      <c r="G440" s="7">
        <v>0</v>
      </c>
      <c r="H440" s="7">
        <v>0</v>
      </c>
      <c r="I440" s="7">
        <v>0</v>
      </c>
      <c r="J440" s="37">
        <v>2</v>
      </c>
      <c r="K440" s="7">
        <v>3576924.02</v>
      </c>
      <c r="L440" s="7">
        <v>0</v>
      </c>
      <c r="M440" s="7">
        <v>0</v>
      </c>
      <c r="N440" s="28">
        <v>0</v>
      </c>
      <c r="O440" s="7">
        <v>0</v>
      </c>
      <c r="P440" s="7">
        <v>0</v>
      </c>
      <c r="Q440" s="7">
        <v>0</v>
      </c>
      <c r="R440" s="7">
        <v>0</v>
      </c>
      <c r="S440" s="7">
        <v>0</v>
      </c>
      <c r="T440" s="25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</row>
    <row r="441" spans="1:254" s="67" customFormat="1" x14ac:dyDescent="0.25">
      <c r="A441" s="99">
        <v>69</v>
      </c>
      <c r="B441" s="65" t="s">
        <v>650</v>
      </c>
      <c r="C441" s="26">
        <f t="shared" si="49"/>
        <v>4068781.4</v>
      </c>
      <c r="D441" s="7">
        <v>0</v>
      </c>
      <c r="E441" s="26">
        <v>2086494.75</v>
      </c>
      <c r="F441" s="7">
        <v>1025902.3466666667</v>
      </c>
      <c r="G441" s="7">
        <v>512951.17333333334</v>
      </c>
      <c r="H441" s="7">
        <v>443433.13</v>
      </c>
      <c r="I441" s="7">
        <v>0</v>
      </c>
      <c r="J441" s="31">
        <v>0</v>
      </c>
      <c r="K441" s="7">
        <v>0</v>
      </c>
      <c r="L441" s="7">
        <v>0</v>
      </c>
      <c r="M441" s="7">
        <v>0</v>
      </c>
      <c r="N441" s="28">
        <v>0</v>
      </c>
      <c r="O441" s="7">
        <v>0</v>
      </c>
      <c r="P441" s="7">
        <v>0</v>
      </c>
      <c r="Q441" s="7">
        <v>0</v>
      </c>
      <c r="R441" s="7">
        <v>0</v>
      </c>
      <c r="S441" s="7">
        <v>0</v>
      </c>
      <c r="T441" s="25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</row>
    <row r="442" spans="1:254" s="100" customFormat="1" x14ac:dyDescent="0.25">
      <c r="A442" s="99">
        <v>70</v>
      </c>
      <c r="B442" s="61" t="s">
        <v>603</v>
      </c>
      <c r="C442" s="7">
        <f t="shared" si="49"/>
        <v>7813825.79</v>
      </c>
      <c r="D442" s="7">
        <v>858998.8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31">
        <v>0</v>
      </c>
      <c r="K442" s="7">
        <v>0</v>
      </c>
      <c r="L442" s="7">
        <v>560</v>
      </c>
      <c r="M442" s="7">
        <v>2869081.6</v>
      </c>
      <c r="N442" s="28">
        <v>0</v>
      </c>
      <c r="O442" s="7">
        <v>0</v>
      </c>
      <c r="P442" s="7">
        <v>1007.1</v>
      </c>
      <c r="Q442" s="7">
        <v>4085745.39</v>
      </c>
      <c r="R442" s="7">
        <v>0</v>
      </c>
      <c r="S442" s="7">
        <v>0</v>
      </c>
      <c r="T442" s="25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12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  <c r="BF442" s="38"/>
      <c r="BG442" s="38"/>
      <c r="BH442" s="38"/>
      <c r="BI442" s="38"/>
      <c r="BJ442" s="38"/>
      <c r="BK442" s="38"/>
      <c r="BL442" s="38"/>
      <c r="BM442" s="38"/>
      <c r="BN442" s="38"/>
      <c r="BO442" s="38"/>
      <c r="BP442" s="38"/>
      <c r="BQ442" s="38"/>
      <c r="BR442" s="38"/>
      <c r="BS442" s="38"/>
      <c r="BT442" s="38"/>
      <c r="BU442" s="38"/>
      <c r="BV442" s="38"/>
      <c r="BW442" s="38"/>
      <c r="BX442" s="38"/>
      <c r="BY442" s="38"/>
      <c r="BZ442" s="38"/>
      <c r="CA442" s="38"/>
      <c r="CB442" s="38"/>
      <c r="CC442" s="38"/>
      <c r="CD442" s="38"/>
      <c r="CE442" s="38"/>
      <c r="CF442" s="38"/>
      <c r="CG442" s="38"/>
      <c r="CH442" s="38"/>
      <c r="CI442" s="38"/>
      <c r="CJ442" s="38"/>
      <c r="CK442" s="38"/>
      <c r="CL442" s="38"/>
      <c r="CM442" s="38"/>
      <c r="CN442" s="38"/>
      <c r="CO442" s="38"/>
      <c r="CP442" s="38"/>
      <c r="CQ442" s="38"/>
      <c r="CR442" s="38"/>
      <c r="CS442" s="38"/>
      <c r="CT442" s="38"/>
      <c r="CU442" s="38"/>
      <c r="CV442" s="38"/>
      <c r="CW442" s="38"/>
      <c r="CX442" s="38"/>
      <c r="CY442" s="38"/>
      <c r="CZ442" s="38"/>
      <c r="DA442" s="38"/>
      <c r="DB442" s="38"/>
      <c r="DC442" s="38"/>
      <c r="DD442" s="38"/>
      <c r="DE442" s="38"/>
      <c r="DF442" s="38"/>
      <c r="DG442" s="38"/>
      <c r="DH442" s="38"/>
      <c r="DI442" s="38"/>
      <c r="DJ442" s="38"/>
      <c r="DK442" s="38"/>
      <c r="DL442" s="38"/>
      <c r="DM442" s="38"/>
      <c r="DN442" s="38"/>
      <c r="DO442" s="38"/>
      <c r="DP442" s="38"/>
      <c r="DQ442" s="38"/>
      <c r="DR442" s="38"/>
      <c r="DS442" s="38"/>
      <c r="DT442" s="38"/>
      <c r="DU442" s="38"/>
      <c r="DV442" s="38"/>
      <c r="DW442" s="38"/>
      <c r="DX442" s="38"/>
      <c r="DY442" s="38"/>
      <c r="DZ442" s="38"/>
      <c r="EA442" s="38"/>
      <c r="EB442" s="38"/>
      <c r="EC442" s="38"/>
      <c r="ED442" s="38"/>
      <c r="EE442" s="38"/>
      <c r="EF442" s="38"/>
      <c r="EG442" s="38"/>
      <c r="EH442" s="38"/>
      <c r="EI442" s="38"/>
      <c r="EJ442" s="38"/>
      <c r="EK442" s="38"/>
      <c r="EL442" s="38"/>
      <c r="EM442" s="38"/>
      <c r="EN442" s="38"/>
      <c r="EO442" s="38"/>
      <c r="EP442" s="38"/>
      <c r="EQ442" s="38"/>
      <c r="ER442" s="38"/>
      <c r="ES442" s="38"/>
      <c r="ET442" s="38"/>
      <c r="EU442" s="38"/>
      <c r="EV442" s="38"/>
      <c r="EW442" s="38"/>
      <c r="EX442" s="38"/>
      <c r="EY442" s="38"/>
      <c r="EZ442" s="38"/>
      <c r="FA442" s="38"/>
      <c r="FB442" s="38"/>
      <c r="FC442" s="38"/>
      <c r="FD442" s="38"/>
      <c r="FE442" s="38"/>
      <c r="FF442" s="38"/>
      <c r="FG442" s="38"/>
      <c r="FH442" s="38"/>
      <c r="FI442" s="38"/>
      <c r="FJ442" s="38"/>
      <c r="FK442" s="38"/>
      <c r="FL442" s="38"/>
      <c r="FM442" s="38"/>
      <c r="FN442" s="38"/>
      <c r="FO442" s="38"/>
      <c r="FP442" s="38"/>
      <c r="FQ442" s="38"/>
      <c r="FR442" s="38"/>
      <c r="FS442" s="38"/>
      <c r="FT442" s="38"/>
      <c r="FU442" s="38"/>
      <c r="FV442" s="38"/>
      <c r="FW442" s="38"/>
      <c r="FX442" s="38"/>
      <c r="FY442" s="38"/>
      <c r="FZ442" s="38"/>
      <c r="GA442" s="38"/>
      <c r="GB442" s="38"/>
      <c r="GC442" s="38"/>
      <c r="GD442" s="38"/>
      <c r="GE442" s="38"/>
      <c r="GF442" s="38"/>
      <c r="GG442" s="38"/>
      <c r="GH442" s="38"/>
      <c r="GI442" s="38"/>
      <c r="GJ442" s="38"/>
      <c r="GK442" s="38"/>
      <c r="GL442" s="38"/>
      <c r="GM442" s="38"/>
      <c r="GN442" s="38"/>
      <c r="GO442" s="38"/>
      <c r="GP442" s="38"/>
      <c r="GQ442" s="38"/>
      <c r="GR442" s="38"/>
      <c r="GS442" s="38"/>
      <c r="GT442" s="38"/>
      <c r="GU442" s="38"/>
      <c r="GV442" s="38"/>
      <c r="GW442" s="38"/>
      <c r="GX442" s="38"/>
      <c r="GY442" s="38"/>
      <c r="GZ442" s="38"/>
      <c r="HA442" s="38"/>
      <c r="HB442" s="38"/>
      <c r="HC442" s="38"/>
      <c r="HD442" s="38"/>
      <c r="HE442" s="38"/>
      <c r="HF442" s="38"/>
      <c r="HG442" s="38"/>
      <c r="HH442" s="38"/>
      <c r="HI442" s="38"/>
      <c r="HJ442" s="38"/>
      <c r="HK442" s="38"/>
      <c r="HL442" s="38"/>
      <c r="HM442" s="38"/>
      <c r="HN442" s="38"/>
      <c r="HO442" s="38"/>
      <c r="HP442" s="38"/>
      <c r="HQ442" s="38"/>
      <c r="HR442" s="38"/>
      <c r="HS442" s="38"/>
      <c r="HT442" s="38"/>
      <c r="HU442" s="38"/>
      <c r="HV442" s="38"/>
      <c r="HW442" s="38"/>
      <c r="HX442" s="38"/>
      <c r="HY442" s="38"/>
      <c r="HZ442" s="38"/>
      <c r="IA442" s="38"/>
      <c r="IB442" s="38"/>
      <c r="IC442" s="38"/>
      <c r="ID442" s="38"/>
      <c r="IE442" s="38"/>
      <c r="IF442" s="38"/>
      <c r="IG442" s="38"/>
      <c r="IH442" s="38"/>
      <c r="II442" s="38"/>
      <c r="IJ442" s="38"/>
      <c r="IK442" s="38"/>
      <c r="IL442" s="38"/>
      <c r="IM442" s="38"/>
      <c r="IN442" s="38"/>
      <c r="IO442" s="38"/>
      <c r="IP442" s="38"/>
      <c r="IQ442" s="38"/>
      <c r="IR442" s="38"/>
      <c r="IS442" s="38"/>
      <c r="IT442" s="38"/>
    </row>
    <row r="443" spans="1:254" s="100" customFormat="1" x14ac:dyDescent="0.25">
      <c r="A443" s="99">
        <v>71</v>
      </c>
      <c r="B443" s="61" t="s">
        <v>641</v>
      </c>
      <c r="C443" s="7">
        <f t="shared" si="49"/>
        <v>2821553.86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31">
        <v>0</v>
      </c>
      <c r="K443" s="7">
        <v>0</v>
      </c>
      <c r="L443" s="7">
        <v>913.1</v>
      </c>
      <c r="M443" s="7">
        <v>2821553.8578679999</v>
      </c>
      <c r="N443" s="28">
        <v>0</v>
      </c>
      <c r="O443" s="7">
        <v>0</v>
      </c>
      <c r="P443" s="7">
        <v>0</v>
      </c>
      <c r="Q443" s="7">
        <v>0</v>
      </c>
      <c r="R443" s="7">
        <v>0</v>
      </c>
      <c r="S443" s="7">
        <v>0</v>
      </c>
      <c r="T443" s="25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101"/>
      <c r="AM443" s="101"/>
      <c r="AN443" s="101"/>
      <c r="AO443" s="101"/>
      <c r="AP443" s="101"/>
      <c r="AQ443" s="101"/>
      <c r="AR443" s="101"/>
      <c r="AS443" s="101"/>
      <c r="AT443" s="101"/>
      <c r="AU443" s="101"/>
      <c r="AV443" s="101"/>
      <c r="AW443" s="101"/>
      <c r="AX443" s="101"/>
      <c r="AY443" s="101"/>
      <c r="AZ443" s="101"/>
      <c r="BA443" s="101"/>
      <c r="BB443" s="101"/>
      <c r="BC443" s="101"/>
      <c r="BD443" s="101"/>
      <c r="BE443" s="101"/>
      <c r="BF443" s="101"/>
      <c r="BG443" s="101"/>
      <c r="BH443" s="101"/>
      <c r="BI443" s="101"/>
      <c r="BJ443" s="101"/>
      <c r="BK443" s="101"/>
      <c r="BL443" s="101"/>
      <c r="BM443" s="101"/>
      <c r="BN443" s="101"/>
      <c r="BO443" s="101"/>
      <c r="BP443" s="101"/>
      <c r="BQ443" s="101"/>
      <c r="BR443" s="101"/>
      <c r="BS443" s="101"/>
      <c r="BT443" s="101"/>
      <c r="BU443" s="101"/>
      <c r="BV443" s="101"/>
      <c r="BW443" s="101"/>
      <c r="BX443" s="101"/>
      <c r="BY443" s="101"/>
      <c r="BZ443" s="101"/>
      <c r="CA443" s="101"/>
      <c r="CB443" s="101"/>
      <c r="CC443" s="101"/>
      <c r="CD443" s="101"/>
      <c r="CE443" s="101"/>
      <c r="CF443" s="101"/>
      <c r="CG443" s="101"/>
      <c r="CH443" s="101"/>
      <c r="CI443" s="101"/>
      <c r="CJ443" s="101"/>
      <c r="CK443" s="101"/>
      <c r="CL443" s="101"/>
      <c r="CM443" s="101"/>
      <c r="CN443" s="101"/>
      <c r="CO443" s="101"/>
      <c r="CP443" s="101"/>
      <c r="CQ443" s="101"/>
      <c r="CR443" s="101"/>
      <c r="CS443" s="101"/>
      <c r="CT443" s="101"/>
      <c r="CU443" s="101"/>
      <c r="CV443" s="101"/>
      <c r="CW443" s="101"/>
      <c r="CX443" s="101"/>
      <c r="CY443" s="101"/>
      <c r="CZ443" s="101"/>
      <c r="DA443" s="101"/>
      <c r="DB443" s="101"/>
      <c r="DC443" s="101"/>
      <c r="DD443" s="101"/>
      <c r="DE443" s="101"/>
      <c r="DF443" s="101"/>
      <c r="DG443" s="101"/>
      <c r="DH443" s="101"/>
      <c r="DI443" s="101"/>
      <c r="DJ443" s="101"/>
      <c r="DK443" s="101"/>
      <c r="DL443" s="101"/>
      <c r="DM443" s="101"/>
      <c r="DN443" s="101"/>
      <c r="DO443" s="101"/>
      <c r="DP443" s="101"/>
      <c r="DQ443" s="101"/>
      <c r="DR443" s="101"/>
      <c r="DS443" s="101"/>
      <c r="DT443" s="101"/>
      <c r="DU443" s="101"/>
      <c r="DV443" s="101"/>
      <c r="DW443" s="101"/>
      <c r="DX443" s="101"/>
      <c r="DY443" s="101"/>
      <c r="DZ443" s="101"/>
      <c r="EA443" s="101"/>
      <c r="EB443" s="101"/>
      <c r="EC443" s="101"/>
      <c r="ED443" s="101"/>
      <c r="EE443" s="101"/>
      <c r="EF443" s="101"/>
      <c r="EG443" s="101"/>
      <c r="EH443" s="101"/>
      <c r="EI443" s="101"/>
      <c r="EJ443" s="101"/>
      <c r="EK443" s="101"/>
      <c r="EL443" s="101"/>
      <c r="EM443" s="101"/>
      <c r="EN443" s="101"/>
      <c r="EO443" s="101"/>
      <c r="EP443" s="101"/>
      <c r="EQ443" s="101"/>
      <c r="ER443" s="101"/>
      <c r="ES443" s="101"/>
      <c r="ET443" s="101"/>
      <c r="EU443" s="101"/>
      <c r="EV443" s="101"/>
      <c r="EW443" s="101"/>
      <c r="EX443" s="101"/>
      <c r="EY443" s="101"/>
      <c r="EZ443" s="101"/>
      <c r="FA443" s="101"/>
      <c r="FB443" s="101"/>
      <c r="FC443" s="101"/>
      <c r="FD443" s="101"/>
      <c r="FE443" s="101"/>
      <c r="FF443" s="101"/>
      <c r="FG443" s="101"/>
      <c r="FH443" s="101"/>
      <c r="FI443" s="101"/>
      <c r="FJ443" s="101"/>
      <c r="FK443" s="101"/>
      <c r="FL443" s="101"/>
      <c r="FM443" s="101"/>
      <c r="FN443" s="101"/>
      <c r="FO443" s="101"/>
      <c r="FP443" s="101"/>
      <c r="FQ443" s="101"/>
      <c r="FR443" s="101"/>
      <c r="FS443" s="101"/>
      <c r="FT443" s="101"/>
      <c r="FU443" s="101"/>
      <c r="FV443" s="101"/>
      <c r="FW443" s="101"/>
      <c r="FX443" s="101"/>
      <c r="FY443" s="101"/>
      <c r="FZ443" s="101"/>
      <c r="GA443" s="101"/>
      <c r="GB443" s="101"/>
      <c r="GC443" s="101"/>
      <c r="GD443" s="101"/>
      <c r="GE443" s="101"/>
      <c r="GF443" s="101"/>
      <c r="GG443" s="101"/>
      <c r="GH443" s="101"/>
      <c r="GI443" s="101"/>
      <c r="GJ443" s="101"/>
      <c r="GK443" s="101"/>
      <c r="GL443" s="101"/>
      <c r="GM443" s="101"/>
      <c r="GN443" s="101"/>
      <c r="GO443" s="101"/>
      <c r="GP443" s="101"/>
      <c r="GQ443" s="101"/>
      <c r="GR443" s="101"/>
      <c r="GS443" s="101"/>
      <c r="GT443" s="101"/>
      <c r="GU443" s="101"/>
      <c r="GV443" s="101"/>
      <c r="GW443" s="101"/>
      <c r="GX443" s="101"/>
      <c r="GY443" s="101"/>
      <c r="GZ443" s="101"/>
      <c r="HA443" s="101"/>
      <c r="HB443" s="101"/>
      <c r="HC443" s="101"/>
      <c r="HD443" s="101"/>
      <c r="HE443" s="101"/>
      <c r="HF443" s="101"/>
      <c r="HG443" s="101"/>
      <c r="HH443" s="101"/>
      <c r="HI443" s="101"/>
      <c r="HJ443" s="101"/>
      <c r="HK443" s="101"/>
      <c r="HL443" s="101"/>
      <c r="HM443" s="101"/>
      <c r="HN443" s="101"/>
      <c r="HO443" s="101"/>
      <c r="HP443" s="101"/>
      <c r="HQ443" s="101"/>
      <c r="HR443" s="101"/>
      <c r="HS443" s="101"/>
      <c r="HT443" s="101"/>
      <c r="HU443" s="101"/>
      <c r="HV443" s="101"/>
      <c r="HW443" s="101"/>
      <c r="HX443" s="101"/>
      <c r="HY443" s="101"/>
      <c r="HZ443" s="101"/>
      <c r="IA443" s="101"/>
      <c r="IB443" s="101"/>
      <c r="IC443" s="101"/>
      <c r="ID443" s="101"/>
      <c r="IE443" s="101"/>
      <c r="IF443" s="101"/>
      <c r="IG443" s="101"/>
      <c r="IH443" s="101"/>
      <c r="II443" s="101"/>
      <c r="IJ443" s="101"/>
      <c r="IK443" s="101"/>
      <c r="IL443" s="101"/>
      <c r="IM443" s="101"/>
      <c r="IN443" s="101"/>
      <c r="IO443" s="101"/>
      <c r="IP443" s="101"/>
      <c r="IQ443" s="101"/>
      <c r="IR443" s="101"/>
      <c r="IS443" s="101"/>
      <c r="IT443" s="101"/>
    </row>
    <row r="444" spans="1:254" s="102" customFormat="1" ht="30" customHeight="1" x14ac:dyDescent="0.2">
      <c r="A444" s="188" t="s">
        <v>306</v>
      </c>
      <c r="B444" s="188"/>
      <c r="C444" s="8">
        <f t="shared" si="49"/>
        <v>172523863.66999999</v>
      </c>
      <c r="D444" s="8">
        <f t="shared" ref="D444:S444" si="50">ROUND(SUM(D418:D443),2)</f>
        <v>5527519.6200000001</v>
      </c>
      <c r="E444" s="8">
        <f t="shared" si="50"/>
        <v>41223464.700000003</v>
      </c>
      <c r="F444" s="8">
        <f t="shared" si="50"/>
        <v>6744484.4199999999</v>
      </c>
      <c r="G444" s="8">
        <f t="shared" si="50"/>
        <v>3690128.42</v>
      </c>
      <c r="H444" s="8">
        <f t="shared" si="50"/>
        <v>2777536.36</v>
      </c>
      <c r="I444" s="8">
        <f t="shared" si="50"/>
        <v>0</v>
      </c>
      <c r="J444" s="30">
        <f t="shared" si="50"/>
        <v>7</v>
      </c>
      <c r="K444" s="8">
        <f t="shared" si="50"/>
        <v>12119723.529999999</v>
      </c>
      <c r="L444" s="8">
        <f t="shared" si="50"/>
        <v>12148.7</v>
      </c>
      <c r="M444" s="8">
        <f t="shared" si="50"/>
        <v>61213473.420000002</v>
      </c>
      <c r="N444" s="8">
        <f t="shared" si="50"/>
        <v>1523.5</v>
      </c>
      <c r="O444" s="8">
        <f t="shared" si="50"/>
        <v>3688664.4</v>
      </c>
      <c r="P444" s="8">
        <f t="shared" si="50"/>
        <v>8620.84</v>
      </c>
      <c r="Q444" s="8">
        <f t="shared" si="50"/>
        <v>35096941.710000001</v>
      </c>
      <c r="R444" s="8">
        <f t="shared" si="50"/>
        <v>822.48</v>
      </c>
      <c r="S444" s="8">
        <f t="shared" si="50"/>
        <v>441927.09</v>
      </c>
      <c r="T444" s="25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</row>
    <row r="445" spans="1:254" s="102" customFormat="1" ht="15.75" hidden="1" x14ac:dyDescent="0.2">
      <c r="A445" s="180" t="s">
        <v>317</v>
      </c>
      <c r="B445" s="180"/>
      <c r="C445" s="180"/>
      <c r="D445" s="8"/>
      <c r="E445" s="8"/>
      <c r="F445" s="8"/>
      <c r="G445" s="8"/>
      <c r="H445" s="8"/>
      <c r="I445" s="8"/>
      <c r="J445" s="30"/>
      <c r="K445" s="8"/>
      <c r="L445" s="8"/>
      <c r="M445" s="8"/>
      <c r="N445" s="8"/>
      <c r="O445" s="8"/>
      <c r="P445" s="8"/>
      <c r="Q445" s="8"/>
      <c r="R445" s="8"/>
      <c r="S445" s="8"/>
      <c r="T445" s="25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</row>
    <row r="446" spans="1:254" s="102" customFormat="1" ht="12" hidden="1" x14ac:dyDescent="0.2">
      <c r="A446" s="33">
        <v>72</v>
      </c>
      <c r="B446" s="34" t="s">
        <v>742</v>
      </c>
      <c r="C446" s="26">
        <f t="shared" si="49"/>
        <v>3138400.8</v>
      </c>
      <c r="D446" s="26">
        <v>0</v>
      </c>
      <c r="E446" s="26">
        <v>0</v>
      </c>
      <c r="F446" s="26">
        <v>0</v>
      </c>
      <c r="G446" s="26">
        <v>0</v>
      </c>
      <c r="H446" s="26">
        <v>0</v>
      </c>
      <c r="I446" s="7">
        <v>0</v>
      </c>
      <c r="J446" s="37">
        <v>0</v>
      </c>
      <c r="K446" s="26">
        <v>0</v>
      </c>
      <c r="L446" s="26">
        <v>697</v>
      </c>
      <c r="M446" s="26">
        <v>3138400.8000000003</v>
      </c>
      <c r="N446" s="36">
        <v>0</v>
      </c>
      <c r="O446" s="26">
        <v>0</v>
      </c>
      <c r="P446" s="26">
        <v>0</v>
      </c>
      <c r="Q446" s="26">
        <v>0</v>
      </c>
      <c r="R446" s="26">
        <v>0</v>
      </c>
      <c r="S446" s="26">
        <v>0</v>
      </c>
      <c r="T446" s="25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</row>
    <row r="447" spans="1:254" s="50" customFormat="1" ht="12" hidden="1" x14ac:dyDescent="0.2">
      <c r="A447" s="33">
        <v>73</v>
      </c>
      <c r="B447" s="43" t="s">
        <v>307</v>
      </c>
      <c r="C447" s="26">
        <f t="shared" si="49"/>
        <v>3175952.24</v>
      </c>
      <c r="D447" s="7">
        <v>0</v>
      </c>
      <c r="E447" s="7">
        <v>0</v>
      </c>
      <c r="F447" s="7">
        <v>0</v>
      </c>
      <c r="G447" s="7">
        <v>0</v>
      </c>
      <c r="H447" s="7">
        <v>0</v>
      </c>
      <c r="I447" s="7">
        <v>0</v>
      </c>
      <c r="J447" s="31">
        <v>0</v>
      </c>
      <c r="K447" s="7">
        <v>0</v>
      </c>
      <c r="L447" s="7">
        <v>692.1</v>
      </c>
      <c r="M447" s="7">
        <v>3175952.24</v>
      </c>
      <c r="N447" s="28">
        <v>0</v>
      </c>
      <c r="O447" s="7">
        <v>0</v>
      </c>
      <c r="P447" s="7">
        <v>0</v>
      </c>
      <c r="Q447" s="7">
        <v>0</v>
      </c>
      <c r="R447" s="7">
        <v>0</v>
      </c>
      <c r="S447" s="7">
        <v>0</v>
      </c>
      <c r="T447" s="25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</row>
    <row r="448" spans="1:254" s="50" customFormat="1" ht="12" hidden="1" x14ac:dyDescent="0.2">
      <c r="A448" s="33">
        <v>74</v>
      </c>
      <c r="B448" s="43" t="s">
        <v>308</v>
      </c>
      <c r="C448" s="26">
        <f t="shared" si="49"/>
        <v>2345205.21</v>
      </c>
      <c r="D448" s="7">
        <v>0</v>
      </c>
      <c r="E448" s="7">
        <v>0</v>
      </c>
      <c r="F448" s="7">
        <v>0</v>
      </c>
      <c r="G448" s="7">
        <v>0</v>
      </c>
      <c r="H448" s="7">
        <v>0</v>
      </c>
      <c r="I448" s="7">
        <v>0</v>
      </c>
      <c r="J448" s="31">
        <v>0</v>
      </c>
      <c r="K448" s="7">
        <v>0</v>
      </c>
      <c r="L448" s="7">
        <v>0</v>
      </c>
      <c r="M448" s="7">
        <v>0</v>
      </c>
      <c r="N448" s="28">
        <v>0</v>
      </c>
      <c r="O448" s="7">
        <v>0</v>
      </c>
      <c r="P448" s="7">
        <v>533.6</v>
      </c>
      <c r="Q448" s="7">
        <v>2345205.21</v>
      </c>
      <c r="R448" s="7">
        <v>0</v>
      </c>
      <c r="S448" s="7">
        <v>0</v>
      </c>
      <c r="T448" s="25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</row>
    <row r="449" spans="1:37" s="50" customFormat="1" ht="12" hidden="1" x14ac:dyDescent="0.2">
      <c r="A449" s="33">
        <v>75</v>
      </c>
      <c r="B449" s="43" t="s">
        <v>309</v>
      </c>
      <c r="C449" s="26">
        <f t="shared" si="49"/>
        <v>3525460.79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31">
        <v>0</v>
      </c>
      <c r="K449" s="7">
        <v>0</v>
      </c>
      <c r="L449" s="7">
        <v>694.1</v>
      </c>
      <c r="M449" s="7">
        <v>3525460.79</v>
      </c>
      <c r="N449" s="28">
        <v>0</v>
      </c>
      <c r="O449" s="7">
        <v>0</v>
      </c>
      <c r="P449" s="7">
        <v>0</v>
      </c>
      <c r="Q449" s="7">
        <v>0</v>
      </c>
      <c r="R449" s="7">
        <v>0</v>
      </c>
      <c r="S449" s="7">
        <v>0</v>
      </c>
      <c r="T449" s="25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</row>
    <row r="450" spans="1:37" s="102" customFormat="1" ht="12" hidden="1" x14ac:dyDescent="0.2">
      <c r="A450" s="33">
        <v>76</v>
      </c>
      <c r="B450" s="43" t="s">
        <v>310</v>
      </c>
      <c r="C450" s="26">
        <f t="shared" si="49"/>
        <v>3325060.64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31">
        <v>0</v>
      </c>
      <c r="K450" s="7">
        <v>0</v>
      </c>
      <c r="L450" s="7">
        <v>694</v>
      </c>
      <c r="M450" s="7">
        <v>3325060.64</v>
      </c>
      <c r="N450" s="28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25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</row>
    <row r="451" spans="1:37" s="50" customFormat="1" ht="12" hidden="1" x14ac:dyDescent="0.2">
      <c r="A451" s="33">
        <v>77</v>
      </c>
      <c r="B451" s="34" t="s">
        <v>311</v>
      </c>
      <c r="C451" s="26">
        <f t="shared" si="49"/>
        <v>1661891.48</v>
      </c>
      <c r="D451" s="7">
        <v>302131.73</v>
      </c>
      <c r="E451" s="7">
        <v>1359759.75</v>
      </c>
      <c r="F451" s="7">
        <v>0</v>
      </c>
      <c r="G451" s="7">
        <v>0</v>
      </c>
      <c r="H451" s="7">
        <v>0</v>
      </c>
      <c r="I451" s="7">
        <v>0</v>
      </c>
      <c r="J451" s="31">
        <v>0</v>
      </c>
      <c r="K451" s="7">
        <v>0</v>
      </c>
      <c r="L451" s="7">
        <v>0</v>
      </c>
      <c r="M451" s="7">
        <v>0</v>
      </c>
      <c r="N451" s="28">
        <v>0</v>
      </c>
      <c r="O451" s="7">
        <v>0</v>
      </c>
      <c r="P451" s="7">
        <v>0</v>
      </c>
      <c r="Q451" s="7">
        <v>0</v>
      </c>
      <c r="R451" s="7">
        <v>0</v>
      </c>
      <c r="S451" s="7">
        <v>0</v>
      </c>
      <c r="T451" s="25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</row>
    <row r="452" spans="1:37" s="50" customFormat="1" ht="12" hidden="1" x14ac:dyDescent="0.2">
      <c r="A452" s="33">
        <v>78</v>
      </c>
      <c r="B452" s="34" t="s">
        <v>312</v>
      </c>
      <c r="C452" s="26">
        <f t="shared" si="49"/>
        <v>3262077.16</v>
      </c>
      <c r="D452" s="7">
        <v>302168.51</v>
      </c>
      <c r="E452" s="7">
        <v>0</v>
      </c>
      <c r="F452" s="7">
        <v>0</v>
      </c>
      <c r="G452" s="7">
        <v>0</v>
      </c>
      <c r="H452" s="7">
        <v>339098.71</v>
      </c>
      <c r="I452" s="7">
        <v>0</v>
      </c>
      <c r="J452" s="31">
        <v>0</v>
      </c>
      <c r="K452" s="7">
        <v>0</v>
      </c>
      <c r="L452" s="7">
        <v>0</v>
      </c>
      <c r="M452" s="7">
        <v>0</v>
      </c>
      <c r="N452" s="28">
        <v>0</v>
      </c>
      <c r="O452" s="7">
        <v>0</v>
      </c>
      <c r="P452" s="7">
        <v>511.2</v>
      </c>
      <c r="Q452" s="7">
        <v>2620809.94</v>
      </c>
      <c r="R452" s="7">
        <v>0</v>
      </c>
      <c r="S452" s="7">
        <v>0</v>
      </c>
      <c r="T452" s="25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</row>
    <row r="453" spans="1:37" s="50" customFormat="1" ht="12" hidden="1" x14ac:dyDescent="0.2">
      <c r="A453" s="33">
        <v>79</v>
      </c>
      <c r="B453" s="43" t="s">
        <v>315</v>
      </c>
      <c r="C453" s="26">
        <f t="shared" si="49"/>
        <v>3121788.02</v>
      </c>
      <c r="D453" s="7">
        <v>267875.87</v>
      </c>
      <c r="E453" s="7">
        <v>0</v>
      </c>
      <c r="F453" s="7">
        <v>0</v>
      </c>
      <c r="G453" s="7">
        <v>0</v>
      </c>
      <c r="H453" s="7">
        <v>0</v>
      </c>
      <c r="I453" s="7">
        <v>0</v>
      </c>
      <c r="J453" s="31">
        <v>0</v>
      </c>
      <c r="K453" s="7">
        <v>0</v>
      </c>
      <c r="L453" s="7">
        <v>0</v>
      </c>
      <c r="M453" s="7">
        <v>0</v>
      </c>
      <c r="N453" s="28">
        <v>0</v>
      </c>
      <c r="O453" s="7">
        <v>0</v>
      </c>
      <c r="P453" s="7">
        <v>518.5</v>
      </c>
      <c r="Q453" s="7">
        <v>2853912.15</v>
      </c>
      <c r="R453" s="7">
        <v>0</v>
      </c>
      <c r="S453" s="7">
        <v>0</v>
      </c>
      <c r="T453" s="25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</row>
    <row r="454" spans="1:37" s="50" customFormat="1" ht="12" hidden="1" x14ac:dyDescent="0.2">
      <c r="A454" s="33">
        <v>80</v>
      </c>
      <c r="B454" s="43" t="s">
        <v>316</v>
      </c>
      <c r="C454" s="26">
        <f t="shared" si="49"/>
        <v>3133949.2</v>
      </c>
      <c r="D454" s="7">
        <v>270129.55</v>
      </c>
      <c r="E454" s="7">
        <v>0</v>
      </c>
      <c r="F454" s="7">
        <v>0</v>
      </c>
      <c r="G454" s="7">
        <v>0</v>
      </c>
      <c r="H454" s="7">
        <v>0</v>
      </c>
      <c r="I454" s="7">
        <v>0</v>
      </c>
      <c r="J454" s="31">
        <v>0</v>
      </c>
      <c r="K454" s="7">
        <v>0</v>
      </c>
      <c r="L454" s="7">
        <v>0</v>
      </c>
      <c r="M454" s="7">
        <v>0</v>
      </c>
      <c r="N454" s="28">
        <v>0</v>
      </c>
      <c r="O454" s="7">
        <v>0</v>
      </c>
      <c r="P454" s="7">
        <v>520.29999999999995</v>
      </c>
      <c r="Q454" s="7">
        <v>2863819.65</v>
      </c>
      <c r="R454" s="7">
        <v>0</v>
      </c>
      <c r="S454" s="7">
        <v>0</v>
      </c>
      <c r="T454" s="25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</row>
    <row r="455" spans="1:37" s="45" customFormat="1" ht="12" hidden="1" x14ac:dyDescent="0.2">
      <c r="A455" s="33">
        <v>81</v>
      </c>
      <c r="B455" s="43" t="s">
        <v>746</v>
      </c>
      <c r="C455" s="26">
        <f t="shared" si="49"/>
        <v>1301546.08</v>
      </c>
      <c r="D455" s="26">
        <v>0</v>
      </c>
      <c r="E455" s="26">
        <v>832689.43540399999</v>
      </c>
      <c r="F455" s="26">
        <v>312571.09000000003</v>
      </c>
      <c r="G455" s="26">
        <v>156285.54999999999</v>
      </c>
      <c r="H455" s="26">
        <v>0</v>
      </c>
      <c r="I455" s="7">
        <v>0</v>
      </c>
      <c r="J455" s="37">
        <v>0</v>
      </c>
      <c r="K455" s="26">
        <v>0</v>
      </c>
      <c r="L455" s="26">
        <v>0</v>
      </c>
      <c r="M455" s="26">
        <v>0</v>
      </c>
      <c r="N455" s="36">
        <v>0</v>
      </c>
      <c r="O455" s="26">
        <v>0</v>
      </c>
      <c r="P455" s="26">
        <v>0</v>
      </c>
      <c r="Q455" s="7">
        <v>0</v>
      </c>
      <c r="R455" s="26">
        <v>0</v>
      </c>
      <c r="S455" s="26">
        <v>0</v>
      </c>
      <c r="T455" s="25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</row>
    <row r="456" spans="1:37" s="97" customFormat="1" ht="30" hidden="1" customHeight="1" x14ac:dyDescent="0.2">
      <c r="A456" s="173" t="s">
        <v>72</v>
      </c>
      <c r="B456" s="174"/>
      <c r="C456" s="150">
        <f t="shared" si="49"/>
        <v>27991331.620000001</v>
      </c>
      <c r="D456" s="150">
        <f t="shared" ref="D456:S456" si="51">ROUND(SUM(D446:D455),2)</f>
        <v>1142305.6599999999</v>
      </c>
      <c r="E456" s="150">
        <f t="shared" si="51"/>
        <v>2192449.19</v>
      </c>
      <c r="F456" s="150">
        <f t="shared" si="51"/>
        <v>312571.09000000003</v>
      </c>
      <c r="G456" s="150">
        <f t="shared" si="51"/>
        <v>156285.54999999999</v>
      </c>
      <c r="H456" s="150">
        <f t="shared" si="51"/>
        <v>339098.71</v>
      </c>
      <c r="I456" s="150">
        <f t="shared" si="51"/>
        <v>0</v>
      </c>
      <c r="J456" s="83">
        <f t="shared" si="51"/>
        <v>0</v>
      </c>
      <c r="K456" s="150">
        <f t="shared" si="51"/>
        <v>0</v>
      </c>
      <c r="L456" s="150">
        <f t="shared" si="51"/>
        <v>2777.2</v>
      </c>
      <c r="M456" s="150">
        <f t="shared" si="51"/>
        <v>13164874.470000001</v>
      </c>
      <c r="N456" s="150">
        <f t="shared" si="51"/>
        <v>0</v>
      </c>
      <c r="O456" s="150">
        <f t="shared" si="51"/>
        <v>0</v>
      </c>
      <c r="P456" s="150">
        <f t="shared" si="51"/>
        <v>2083.6</v>
      </c>
      <c r="Q456" s="150">
        <f t="shared" si="51"/>
        <v>10683746.949999999</v>
      </c>
      <c r="R456" s="150">
        <f t="shared" si="51"/>
        <v>0</v>
      </c>
      <c r="S456" s="150">
        <f t="shared" si="51"/>
        <v>0</v>
      </c>
      <c r="T456" s="25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</row>
    <row r="457" spans="1:37" s="97" customFormat="1" ht="15.75" hidden="1" x14ac:dyDescent="0.2">
      <c r="A457" s="184" t="s">
        <v>83</v>
      </c>
      <c r="B457" s="184"/>
      <c r="C457" s="184"/>
      <c r="D457" s="150"/>
      <c r="E457" s="150"/>
      <c r="F457" s="150"/>
      <c r="G457" s="150"/>
      <c r="H457" s="150"/>
      <c r="I457" s="7"/>
      <c r="J457" s="31"/>
      <c r="K457" s="7"/>
      <c r="L457" s="150"/>
      <c r="M457" s="150"/>
      <c r="N457" s="7"/>
      <c r="O457" s="7"/>
      <c r="P457" s="150"/>
      <c r="Q457" s="150"/>
      <c r="R457" s="7"/>
      <c r="S457" s="7"/>
      <c r="T457" s="25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</row>
    <row r="458" spans="1:37" s="50" customFormat="1" ht="12" hidden="1" x14ac:dyDescent="0.2">
      <c r="A458" s="51">
        <v>82</v>
      </c>
      <c r="B458" s="65" t="s">
        <v>318</v>
      </c>
      <c r="C458" s="7">
        <f t="shared" ref="C458:C487" si="52">ROUND(SUM(D458+E458+F458+G458+H458+I458+K458+M458+O458+Q458+S458),2)</f>
        <v>6375050.2999999998</v>
      </c>
      <c r="D458" s="7">
        <v>0</v>
      </c>
      <c r="E458" s="7">
        <v>0</v>
      </c>
      <c r="F458" s="7">
        <v>186299.57</v>
      </c>
      <c r="G458" s="7">
        <v>93149.79</v>
      </c>
      <c r="H458" s="7">
        <v>623986.96</v>
      </c>
      <c r="I458" s="7">
        <v>0</v>
      </c>
      <c r="J458" s="31">
        <v>0</v>
      </c>
      <c r="K458" s="7">
        <v>0</v>
      </c>
      <c r="L458" s="7">
        <v>0</v>
      </c>
      <c r="M458" s="7">
        <v>0</v>
      </c>
      <c r="N458" s="28">
        <v>0</v>
      </c>
      <c r="O458" s="7">
        <v>0</v>
      </c>
      <c r="P458" s="7">
        <v>2379</v>
      </c>
      <c r="Q458" s="7">
        <v>5471613.9799999995</v>
      </c>
      <c r="R458" s="7">
        <v>0</v>
      </c>
      <c r="S458" s="7">
        <v>0</v>
      </c>
      <c r="T458" s="25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</row>
    <row r="459" spans="1:37" s="73" customFormat="1" hidden="1" x14ac:dyDescent="0.25">
      <c r="A459" s="51">
        <v>83</v>
      </c>
      <c r="B459" s="65" t="s">
        <v>344</v>
      </c>
      <c r="C459" s="7">
        <f t="shared" si="52"/>
        <v>1652535.72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31">
        <v>0</v>
      </c>
      <c r="K459" s="7">
        <v>0</v>
      </c>
      <c r="L459" s="7">
        <v>0</v>
      </c>
      <c r="M459" s="7">
        <v>0</v>
      </c>
      <c r="N459" s="28">
        <v>0</v>
      </c>
      <c r="O459" s="7">
        <v>0</v>
      </c>
      <c r="P459" s="7">
        <v>360</v>
      </c>
      <c r="Q459" s="7">
        <v>1652535.72</v>
      </c>
      <c r="R459" s="7">
        <v>0</v>
      </c>
      <c r="S459" s="7">
        <v>0</v>
      </c>
      <c r="T459" s="25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</row>
    <row r="460" spans="1:37" s="73" customFormat="1" hidden="1" x14ac:dyDescent="0.25">
      <c r="A460" s="51">
        <v>84</v>
      </c>
      <c r="B460" s="65" t="s">
        <v>686</v>
      </c>
      <c r="C460" s="26">
        <f t="shared" si="52"/>
        <v>6746148.7699999996</v>
      </c>
      <c r="D460" s="7">
        <v>0</v>
      </c>
      <c r="E460" s="7">
        <v>0</v>
      </c>
      <c r="F460" s="26">
        <v>3424901.62</v>
      </c>
      <c r="G460" s="26">
        <v>1908276.48</v>
      </c>
      <c r="H460" s="7">
        <v>1412970.67</v>
      </c>
      <c r="I460" s="7">
        <v>0</v>
      </c>
      <c r="J460" s="37">
        <v>0</v>
      </c>
      <c r="K460" s="26">
        <v>0</v>
      </c>
      <c r="L460" s="26">
        <v>0</v>
      </c>
      <c r="M460" s="26">
        <v>0</v>
      </c>
      <c r="N460" s="36">
        <v>0</v>
      </c>
      <c r="O460" s="26">
        <v>0</v>
      </c>
      <c r="P460" s="26">
        <v>0</v>
      </c>
      <c r="Q460" s="7">
        <v>0</v>
      </c>
      <c r="R460" s="26">
        <v>0</v>
      </c>
      <c r="S460" s="26">
        <v>0</v>
      </c>
      <c r="T460" s="25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</row>
    <row r="461" spans="1:37" s="73" customFormat="1" hidden="1" x14ac:dyDescent="0.25">
      <c r="A461" s="51">
        <v>85</v>
      </c>
      <c r="B461" s="65" t="s">
        <v>687</v>
      </c>
      <c r="C461" s="7">
        <f t="shared" si="52"/>
        <v>8004578.3399999999</v>
      </c>
      <c r="D461" s="7">
        <v>0</v>
      </c>
      <c r="E461" s="7">
        <v>5186206.6500000004</v>
      </c>
      <c r="F461" s="7">
        <v>0</v>
      </c>
      <c r="G461" s="7">
        <v>0</v>
      </c>
      <c r="H461" s="7">
        <v>0</v>
      </c>
      <c r="I461" s="7">
        <v>0</v>
      </c>
      <c r="J461" s="31">
        <v>0</v>
      </c>
      <c r="K461" s="7">
        <v>0</v>
      </c>
      <c r="L461" s="7">
        <v>0</v>
      </c>
      <c r="M461" s="7">
        <v>0</v>
      </c>
      <c r="N461" s="7">
        <v>793.1</v>
      </c>
      <c r="O461" s="7">
        <v>2818371.69</v>
      </c>
      <c r="P461" s="7">
        <v>0</v>
      </c>
      <c r="Q461" s="7">
        <v>0</v>
      </c>
      <c r="R461" s="7">
        <v>0</v>
      </c>
      <c r="S461" s="7">
        <v>0</v>
      </c>
      <c r="T461" s="143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</row>
    <row r="462" spans="1:37" s="73" customFormat="1" hidden="1" x14ac:dyDescent="0.25">
      <c r="A462" s="51">
        <v>86</v>
      </c>
      <c r="B462" s="65" t="s">
        <v>342</v>
      </c>
      <c r="C462" s="7">
        <f t="shared" si="52"/>
        <v>20532893.129999999</v>
      </c>
      <c r="D462" s="7">
        <v>0</v>
      </c>
      <c r="E462" s="7">
        <v>12042126.27</v>
      </c>
      <c r="F462" s="7">
        <v>0</v>
      </c>
      <c r="G462" s="7">
        <v>0</v>
      </c>
      <c r="H462" s="7">
        <v>3024661.65</v>
      </c>
      <c r="I462" s="7">
        <v>0</v>
      </c>
      <c r="J462" s="31">
        <v>0</v>
      </c>
      <c r="K462" s="7">
        <v>0</v>
      </c>
      <c r="L462" s="7">
        <v>0</v>
      </c>
      <c r="M462" s="7">
        <v>0</v>
      </c>
      <c r="N462" s="7">
        <v>1562</v>
      </c>
      <c r="O462" s="7">
        <v>5466105.21</v>
      </c>
      <c r="P462" s="7">
        <v>0</v>
      </c>
      <c r="Q462" s="7">
        <v>0</v>
      </c>
      <c r="R462" s="7">
        <v>0</v>
      </c>
      <c r="S462" s="7">
        <v>0</v>
      </c>
      <c r="T462" s="25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</row>
    <row r="463" spans="1:37" s="73" customFormat="1" hidden="1" x14ac:dyDescent="0.25">
      <c r="A463" s="51">
        <v>87</v>
      </c>
      <c r="B463" s="65" t="s">
        <v>688</v>
      </c>
      <c r="C463" s="7">
        <f t="shared" si="52"/>
        <v>12094926.24</v>
      </c>
      <c r="D463" s="7">
        <v>0</v>
      </c>
      <c r="E463" s="7">
        <v>4852313.42</v>
      </c>
      <c r="F463" s="7">
        <v>2959637.86</v>
      </c>
      <c r="G463" s="7">
        <v>1646052.89</v>
      </c>
      <c r="H463" s="7">
        <v>0</v>
      </c>
      <c r="I463" s="7">
        <v>0</v>
      </c>
      <c r="J463" s="31">
        <v>0</v>
      </c>
      <c r="K463" s="7">
        <v>0</v>
      </c>
      <c r="L463" s="7">
        <v>0</v>
      </c>
      <c r="M463" s="7">
        <v>0</v>
      </c>
      <c r="N463" s="7">
        <v>744</v>
      </c>
      <c r="O463" s="7">
        <v>2636922.0699999998</v>
      </c>
      <c r="P463" s="7">
        <v>0</v>
      </c>
      <c r="Q463" s="7">
        <v>0</v>
      </c>
      <c r="R463" s="7">
        <v>0</v>
      </c>
      <c r="S463" s="7">
        <v>0</v>
      </c>
      <c r="T463" s="25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</row>
    <row r="464" spans="1:37" s="73" customFormat="1" hidden="1" x14ac:dyDescent="0.25">
      <c r="A464" s="51">
        <v>88</v>
      </c>
      <c r="B464" s="65" t="s">
        <v>343</v>
      </c>
      <c r="C464" s="7">
        <f t="shared" si="52"/>
        <v>7490009.29</v>
      </c>
      <c r="D464" s="7">
        <v>1224498.81</v>
      </c>
      <c r="E464" s="7">
        <v>0</v>
      </c>
      <c r="F464" s="7">
        <v>0</v>
      </c>
      <c r="G464" s="7">
        <v>0</v>
      </c>
      <c r="H464" s="7">
        <v>1551887.93</v>
      </c>
      <c r="I464" s="7">
        <v>0</v>
      </c>
      <c r="J464" s="31">
        <v>0</v>
      </c>
      <c r="K464" s="7">
        <v>0</v>
      </c>
      <c r="L464" s="7">
        <v>923</v>
      </c>
      <c r="M464" s="7">
        <v>4713622.55</v>
      </c>
      <c r="N464" s="28">
        <v>0</v>
      </c>
      <c r="O464" s="7">
        <v>0</v>
      </c>
      <c r="P464" s="7">
        <v>0</v>
      </c>
      <c r="Q464" s="7">
        <v>0</v>
      </c>
      <c r="R464" s="7">
        <v>0</v>
      </c>
      <c r="S464" s="7">
        <v>0</v>
      </c>
      <c r="T464" s="25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</row>
    <row r="465" spans="1:37" s="73" customFormat="1" hidden="1" x14ac:dyDescent="0.25">
      <c r="A465" s="51">
        <v>89</v>
      </c>
      <c r="B465" s="65" t="s">
        <v>689</v>
      </c>
      <c r="C465" s="7">
        <f t="shared" si="52"/>
        <v>5861789.6299999999</v>
      </c>
      <c r="D465" s="7">
        <v>0</v>
      </c>
      <c r="E465" s="7">
        <v>0</v>
      </c>
      <c r="F465" s="7">
        <v>0</v>
      </c>
      <c r="G465" s="7">
        <v>0</v>
      </c>
      <c r="H465" s="7">
        <v>1341444.56</v>
      </c>
      <c r="I465" s="7">
        <v>0</v>
      </c>
      <c r="J465" s="31">
        <v>0</v>
      </c>
      <c r="K465" s="7">
        <v>0</v>
      </c>
      <c r="L465" s="7">
        <v>933.6</v>
      </c>
      <c r="M465" s="7">
        <v>4520345.07</v>
      </c>
      <c r="N465" s="28">
        <v>0</v>
      </c>
      <c r="O465" s="7">
        <v>0</v>
      </c>
      <c r="P465" s="7">
        <v>0</v>
      </c>
      <c r="Q465" s="7">
        <v>0</v>
      </c>
      <c r="R465" s="7">
        <v>0</v>
      </c>
      <c r="S465" s="7">
        <v>0</v>
      </c>
      <c r="T465" s="25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</row>
    <row r="466" spans="1:37" s="73" customFormat="1" hidden="1" x14ac:dyDescent="0.25">
      <c r="A466" s="51">
        <v>90</v>
      </c>
      <c r="B466" s="65" t="s">
        <v>690</v>
      </c>
      <c r="C466" s="7">
        <f t="shared" si="52"/>
        <v>4427055.82</v>
      </c>
      <c r="D466" s="7">
        <v>3086798.97</v>
      </c>
      <c r="E466" s="7">
        <v>0</v>
      </c>
      <c r="F466" s="7">
        <v>0</v>
      </c>
      <c r="G466" s="7">
        <v>0</v>
      </c>
      <c r="H466" s="7">
        <v>1340256.8500000001</v>
      </c>
      <c r="I466" s="7">
        <v>0</v>
      </c>
      <c r="J466" s="31">
        <v>0</v>
      </c>
      <c r="K466" s="7">
        <v>0</v>
      </c>
      <c r="L466" s="7">
        <v>0</v>
      </c>
      <c r="M466" s="7">
        <v>0</v>
      </c>
      <c r="N466" s="28">
        <v>0</v>
      </c>
      <c r="O466" s="7">
        <v>0</v>
      </c>
      <c r="P466" s="7">
        <v>0</v>
      </c>
      <c r="Q466" s="7">
        <v>0</v>
      </c>
      <c r="R466" s="7">
        <v>0</v>
      </c>
      <c r="S466" s="7">
        <v>0</v>
      </c>
      <c r="T466" s="25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</row>
    <row r="467" spans="1:37" s="73" customFormat="1" hidden="1" x14ac:dyDescent="0.25">
      <c r="A467" s="51">
        <v>91</v>
      </c>
      <c r="B467" s="65" t="s">
        <v>666</v>
      </c>
      <c r="C467" s="7">
        <f t="shared" si="52"/>
        <v>12533560.560000001</v>
      </c>
      <c r="D467" s="7">
        <v>0</v>
      </c>
      <c r="E467" s="7">
        <v>0</v>
      </c>
      <c r="F467" s="7">
        <v>0</v>
      </c>
      <c r="G467" s="7">
        <v>0</v>
      </c>
      <c r="H467" s="7">
        <v>0</v>
      </c>
      <c r="I467" s="7">
        <v>0</v>
      </c>
      <c r="J467" s="31">
        <v>0</v>
      </c>
      <c r="K467" s="7">
        <v>0</v>
      </c>
      <c r="L467" s="7">
        <v>923.3</v>
      </c>
      <c r="M467" s="7">
        <v>3797431.75</v>
      </c>
      <c r="N467" s="36">
        <v>0</v>
      </c>
      <c r="O467" s="26">
        <v>0</v>
      </c>
      <c r="P467" s="7">
        <v>2424.8000000000002</v>
      </c>
      <c r="Q467" s="7">
        <v>8736128.8100000005</v>
      </c>
      <c r="R467" s="7">
        <v>0</v>
      </c>
      <c r="S467" s="7">
        <v>0</v>
      </c>
      <c r="T467" s="25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</row>
    <row r="468" spans="1:37" s="73" customFormat="1" hidden="1" x14ac:dyDescent="0.25">
      <c r="A468" s="51">
        <v>92</v>
      </c>
      <c r="B468" s="65" t="s">
        <v>683</v>
      </c>
      <c r="C468" s="7">
        <f t="shared" si="52"/>
        <v>13142918.02</v>
      </c>
      <c r="D468" s="7">
        <v>0</v>
      </c>
      <c r="E468" s="7">
        <v>0</v>
      </c>
      <c r="F468" s="7">
        <v>0</v>
      </c>
      <c r="G468" s="7">
        <v>0</v>
      </c>
      <c r="H468" s="7">
        <v>0</v>
      </c>
      <c r="I468" s="7">
        <v>0</v>
      </c>
      <c r="J468" s="31">
        <v>0</v>
      </c>
      <c r="K468" s="7">
        <v>0</v>
      </c>
      <c r="L468" s="7">
        <v>923.3</v>
      </c>
      <c r="M468" s="7">
        <v>4317684.95</v>
      </c>
      <c r="N468" s="28">
        <v>0</v>
      </c>
      <c r="O468" s="7">
        <v>0</v>
      </c>
      <c r="P468" s="7">
        <v>2424.8000000000002</v>
      </c>
      <c r="Q468" s="7">
        <v>8825233.0700000022</v>
      </c>
      <c r="R468" s="7">
        <v>0</v>
      </c>
      <c r="S468" s="7">
        <v>0</v>
      </c>
      <c r="T468" s="25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</row>
    <row r="469" spans="1:37" s="73" customFormat="1" hidden="1" x14ac:dyDescent="0.25">
      <c r="A469" s="51">
        <v>93</v>
      </c>
      <c r="B469" s="65" t="s">
        <v>82</v>
      </c>
      <c r="C469" s="26">
        <f t="shared" si="52"/>
        <v>13758054.539999999</v>
      </c>
      <c r="D469" s="7">
        <v>0</v>
      </c>
      <c r="E469" s="7">
        <v>0</v>
      </c>
      <c r="F469" s="26">
        <v>0</v>
      </c>
      <c r="G469" s="26">
        <v>0</v>
      </c>
      <c r="H469" s="7">
        <v>1521051.64</v>
      </c>
      <c r="I469" s="7">
        <v>0</v>
      </c>
      <c r="J469" s="37">
        <v>0</v>
      </c>
      <c r="K469" s="26">
        <v>0</v>
      </c>
      <c r="L469" s="26">
        <v>0</v>
      </c>
      <c r="M469" s="7">
        <v>0</v>
      </c>
      <c r="N469" s="36">
        <v>0</v>
      </c>
      <c r="O469" s="7">
        <v>0</v>
      </c>
      <c r="P469" s="26">
        <v>2241</v>
      </c>
      <c r="Q469" s="7">
        <v>12237002.9</v>
      </c>
      <c r="R469" s="26">
        <v>0</v>
      </c>
      <c r="S469" s="26">
        <v>0</v>
      </c>
      <c r="T469" s="25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</row>
    <row r="470" spans="1:37" s="73" customFormat="1" hidden="1" x14ac:dyDescent="0.25">
      <c r="A470" s="51">
        <v>94</v>
      </c>
      <c r="B470" s="65" t="s">
        <v>662</v>
      </c>
      <c r="C470" s="26">
        <f t="shared" si="52"/>
        <v>9347003.1300000008</v>
      </c>
      <c r="D470" s="7">
        <v>2310250.98</v>
      </c>
      <c r="E470" s="7">
        <v>0</v>
      </c>
      <c r="F470" s="26">
        <v>0</v>
      </c>
      <c r="G470" s="26">
        <v>0</v>
      </c>
      <c r="H470" s="7">
        <v>1321165.6299999999</v>
      </c>
      <c r="I470" s="7">
        <v>0</v>
      </c>
      <c r="J470" s="37">
        <v>0</v>
      </c>
      <c r="K470" s="26">
        <v>0</v>
      </c>
      <c r="L470" s="26">
        <v>1119.2</v>
      </c>
      <c r="M470" s="7">
        <v>5715586.5199999996</v>
      </c>
      <c r="N470" s="36">
        <v>0</v>
      </c>
      <c r="O470" s="7">
        <v>0</v>
      </c>
      <c r="P470" s="26">
        <v>0</v>
      </c>
      <c r="Q470" s="26">
        <v>0</v>
      </c>
      <c r="R470" s="26">
        <v>0</v>
      </c>
      <c r="S470" s="26">
        <v>0</v>
      </c>
      <c r="T470" s="25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</row>
    <row r="471" spans="1:37" s="73" customFormat="1" hidden="1" x14ac:dyDescent="0.25">
      <c r="A471" s="51">
        <v>95</v>
      </c>
      <c r="B471" s="65" t="s">
        <v>672</v>
      </c>
      <c r="C471" s="26">
        <f t="shared" si="52"/>
        <v>9281445.6400000006</v>
      </c>
      <c r="D471" s="7">
        <v>2257450.2999999998</v>
      </c>
      <c r="E471" s="7">
        <v>0</v>
      </c>
      <c r="F471" s="26">
        <v>0</v>
      </c>
      <c r="G471" s="26">
        <v>0</v>
      </c>
      <c r="H471" s="7">
        <v>1308408.82</v>
      </c>
      <c r="I471" s="7">
        <v>0</v>
      </c>
      <c r="J471" s="37">
        <v>0</v>
      </c>
      <c r="K471" s="26">
        <v>0</v>
      </c>
      <c r="L471" s="26">
        <v>1119.2</v>
      </c>
      <c r="M471" s="7">
        <v>5715586.5199999996</v>
      </c>
      <c r="N471" s="36">
        <v>0</v>
      </c>
      <c r="O471" s="7">
        <v>0</v>
      </c>
      <c r="P471" s="26">
        <v>0</v>
      </c>
      <c r="Q471" s="26">
        <v>0</v>
      </c>
      <c r="R471" s="26">
        <v>0</v>
      </c>
      <c r="S471" s="26">
        <v>0</v>
      </c>
      <c r="T471" s="25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</row>
    <row r="472" spans="1:37" s="73" customFormat="1" hidden="1" x14ac:dyDescent="0.25">
      <c r="A472" s="51">
        <v>96</v>
      </c>
      <c r="B472" s="65" t="s">
        <v>341</v>
      </c>
      <c r="C472" s="7">
        <f t="shared" si="52"/>
        <v>31292721.969999999</v>
      </c>
      <c r="D472" s="7">
        <v>0</v>
      </c>
      <c r="E472" s="7">
        <v>12034858.210000001</v>
      </c>
      <c r="F472" s="7">
        <v>5785431</v>
      </c>
      <c r="G472" s="7">
        <v>4082467.66</v>
      </c>
      <c r="H472" s="7">
        <v>0</v>
      </c>
      <c r="I472" s="7">
        <v>0</v>
      </c>
      <c r="J472" s="31">
        <v>0</v>
      </c>
      <c r="K472" s="7">
        <v>0</v>
      </c>
      <c r="L472" s="7">
        <v>1838.7</v>
      </c>
      <c r="M472" s="7">
        <v>9389965.0999999996</v>
      </c>
      <c r="N472" s="28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25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</row>
    <row r="473" spans="1:37" s="73" customFormat="1" hidden="1" x14ac:dyDescent="0.25">
      <c r="A473" s="51">
        <v>97</v>
      </c>
      <c r="B473" s="65" t="s">
        <v>684</v>
      </c>
      <c r="C473" s="7">
        <f t="shared" si="52"/>
        <v>7620771.3200000003</v>
      </c>
      <c r="D473" s="7">
        <v>0</v>
      </c>
      <c r="E473" s="7">
        <v>0</v>
      </c>
      <c r="F473" s="7">
        <v>0</v>
      </c>
      <c r="G473" s="7">
        <v>0</v>
      </c>
      <c r="H473" s="7">
        <v>614059.38</v>
      </c>
      <c r="I473" s="7">
        <v>0</v>
      </c>
      <c r="J473" s="31">
        <v>0</v>
      </c>
      <c r="K473" s="7">
        <v>0</v>
      </c>
      <c r="L473" s="7">
        <v>923.3</v>
      </c>
      <c r="M473" s="7">
        <v>4066990.14</v>
      </c>
      <c r="N473" s="7">
        <v>807.3</v>
      </c>
      <c r="O473" s="7">
        <v>2939721.8</v>
      </c>
      <c r="P473" s="7">
        <v>0</v>
      </c>
      <c r="Q473" s="7">
        <v>0</v>
      </c>
      <c r="R473" s="7">
        <v>0</v>
      </c>
      <c r="S473" s="7">
        <v>0</v>
      </c>
      <c r="T473" s="25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</row>
    <row r="474" spans="1:37" s="73" customFormat="1" hidden="1" x14ac:dyDescent="0.25">
      <c r="A474" s="51">
        <v>98</v>
      </c>
      <c r="B474" s="65" t="s">
        <v>685</v>
      </c>
      <c r="C474" s="7">
        <f t="shared" si="52"/>
        <v>9326190.7200000007</v>
      </c>
      <c r="D474" s="7">
        <v>0</v>
      </c>
      <c r="E474" s="7">
        <v>5193667.1399999997</v>
      </c>
      <c r="F474" s="7">
        <v>0</v>
      </c>
      <c r="G474" s="7">
        <v>0</v>
      </c>
      <c r="H474" s="7">
        <v>1310097.6000000001</v>
      </c>
      <c r="I474" s="7">
        <v>0</v>
      </c>
      <c r="J474" s="31">
        <v>0</v>
      </c>
      <c r="K474" s="7">
        <v>0</v>
      </c>
      <c r="L474" s="7">
        <v>0</v>
      </c>
      <c r="M474" s="7">
        <v>0</v>
      </c>
      <c r="N474" s="7">
        <v>792</v>
      </c>
      <c r="O474" s="7">
        <v>2822425.98</v>
      </c>
      <c r="P474" s="7">
        <v>0</v>
      </c>
      <c r="Q474" s="7">
        <v>0</v>
      </c>
      <c r="R474" s="7">
        <v>0</v>
      </c>
      <c r="S474" s="7">
        <v>0</v>
      </c>
      <c r="T474" s="25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</row>
    <row r="475" spans="1:37" s="73" customFormat="1" hidden="1" x14ac:dyDescent="0.25">
      <c r="A475" s="51">
        <v>99</v>
      </c>
      <c r="B475" s="65" t="s">
        <v>691</v>
      </c>
      <c r="C475" s="7">
        <f t="shared" si="52"/>
        <v>18782752.199999999</v>
      </c>
      <c r="D475" s="7">
        <v>0</v>
      </c>
      <c r="E475" s="7">
        <v>0</v>
      </c>
      <c r="F475" s="7">
        <v>0</v>
      </c>
      <c r="G475" s="7">
        <v>0</v>
      </c>
      <c r="H475" s="7">
        <v>2079052.11</v>
      </c>
      <c r="I475" s="7">
        <v>0</v>
      </c>
      <c r="J475" s="31">
        <v>0</v>
      </c>
      <c r="K475" s="7">
        <v>0</v>
      </c>
      <c r="L475" s="7">
        <v>0</v>
      </c>
      <c r="M475" s="7">
        <v>0</v>
      </c>
      <c r="N475" s="28">
        <v>0</v>
      </c>
      <c r="O475" s="7">
        <v>0</v>
      </c>
      <c r="P475" s="7">
        <v>3059</v>
      </c>
      <c r="Q475" s="7">
        <v>16703700.09</v>
      </c>
      <c r="R475" s="7">
        <v>0</v>
      </c>
      <c r="S475" s="7">
        <v>0</v>
      </c>
      <c r="T475" s="143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</row>
    <row r="476" spans="1:37" s="73" customFormat="1" hidden="1" x14ac:dyDescent="0.25">
      <c r="A476" s="51">
        <v>100</v>
      </c>
      <c r="B476" s="65" t="s">
        <v>692</v>
      </c>
      <c r="C476" s="7">
        <f t="shared" si="52"/>
        <v>12052147.16</v>
      </c>
      <c r="D476" s="7">
        <v>0</v>
      </c>
      <c r="E476" s="7">
        <v>8289442.4900000002</v>
      </c>
      <c r="F476" s="7">
        <v>0</v>
      </c>
      <c r="G476" s="7">
        <v>0</v>
      </c>
      <c r="H476" s="7">
        <v>0</v>
      </c>
      <c r="I476" s="7">
        <v>0</v>
      </c>
      <c r="J476" s="31">
        <v>0</v>
      </c>
      <c r="K476" s="7">
        <v>0</v>
      </c>
      <c r="L476" s="7">
        <v>0</v>
      </c>
      <c r="M476" s="7">
        <v>0</v>
      </c>
      <c r="N476" s="7">
        <v>1039.8</v>
      </c>
      <c r="O476" s="7">
        <v>3762704.67</v>
      </c>
      <c r="P476" s="7">
        <v>0</v>
      </c>
      <c r="Q476" s="7">
        <v>0</v>
      </c>
      <c r="R476" s="7">
        <v>0</v>
      </c>
      <c r="S476" s="7">
        <v>0</v>
      </c>
      <c r="T476" s="25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</row>
    <row r="477" spans="1:37" s="2" customFormat="1" hidden="1" x14ac:dyDescent="0.25">
      <c r="A477" s="51">
        <v>101</v>
      </c>
      <c r="B477" s="65" t="s">
        <v>750</v>
      </c>
      <c r="C477" s="7">
        <f t="shared" si="52"/>
        <v>14533944.07</v>
      </c>
      <c r="D477" s="7">
        <v>0</v>
      </c>
      <c r="E477" s="7">
        <v>0</v>
      </c>
      <c r="F477" s="7">
        <v>0</v>
      </c>
      <c r="G477" s="7">
        <v>0</v>
      </c>
      <c r="H477" s="7">
        <v>0</v>
      </c>
      <c r="I477" s="7">
        <v>0</v>
      </c>
      <c r="J477" s="31">
        <v>0</v>
      </c>
      <c r="K477" s="7">
        <v>0</v>
      </c>
      <c r="L477" s="7">
        <v>0</v>
      </c>
      <c r="M477" s="7">
        <v>0</v>
      </c>
      <c r="N477" s="28">
        <v>0</v>
      </c>
      <c r="O477" s="7">
        <v>0</v>
      </c>
      <c r="P477" s="7">
        <v>4682.58</v>
      </c>
      <c r="Q477" s="7">
        <v>14533944.069999998</v>
      </c>
      <c r="R477" s="7">
        <v>0</v>
      </c>
      <c r="S477" s="7">
        <v>0</v>
      </c>
      <c r="T477" s="25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</row>
    <row r="478" spans="1:37" s="73" customFormat="1" hidden="1" x14ac:dyDescent="0.25">
      <c r="A478" s="51">
        <v>102</v>
      </c>
      <c r="B478" s="65" t="s">
        <v>319</v>
      </c>
      <c r="C478" s="7">
        <f>ROUND(SUM(D478+E478+F478+G478+H478+I478+K478+M478+O478+Q478+S478),2)</f>
        <v>10215164.17</v>
      </c>
      <c r="D478" s="7">
        <v>0</v>
      </c>
      <c r="E478" s="7">
        <v>8157454.1200000001</v>
      </c>
      <c r="F478" s="7">
        <v>0</v>
      </c>
      <c r="G478" s="7">
        <v>0</v>
      </c>
      <c r="H478" s="7">
        <v>2057710.05</v>
      </c>
      <c r="I478" s="7">
        <v>0</v>
      </c>
      <c r="J478" s="31">
        <v>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7">
        <v>0</v>
      </c>
      <c r="S478" s="7">
        <v>0</v>
      </c>
      <c r="T478" s="25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</row>
    <row r="479" spans="1:37" s="73" customFormat="1" ht="15" hidden="1" customHeight="1" x14ac:dyDescent="0.25">
      <c r="A479" s="51">
        <v>103</v>
      </c>
      <c r="B479" s="65" t="s">
        <v>674</v>
      </c>
      <c r="C479" s="7">
        <f t="shared" si="52"/>
        <v>7175861.0300000003</v>
      </c>
      <c r="D479" s="7">
        <v>0</v>
      </c>
      <c r="E479" s="7">
        <v>5598907.79</v>
      </c>
      <c r="F479" s="7">
        <v>0</v>
      </c>
      <c r="G479" s="7">
        <v>0</v>
      </c>
      <c r="H479" s="7">
        <v>1576953.2420679999</v>
      </c>
      <c r="I479" s="7">
        <v>0</v>
      </c>
      <c r="J479" s="31">
        <v>0</v>
      </c>
      <c r="K479" s="7">
        <v>0</v>
      </c>
      <c r="L479" s="7">
        <v>0</v>
      </c>
      <c r="M479" s="7">
        <v>0</v>
      </c>
      <c r="N479" s="28">
        <v>0</v>
      </c>
      <c r="O479" s="7">
        <v>0</v>
      </c>
      <c r="P479" s="7">
        <v>0</v>
      </c>
      <c r="Q479" s="7">
        <v>0</v>
      </c>
      <c r="R479" s="7">
        <v>0</v>
      </c>
      <c r="S479" s="7">
        <v>0</v>
      </c>
      <c r="T479" s="25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</row>
    <row r="480" spans="1:37" s="2" customFormat="1" hidden="1" x14ac:dyDescent="0.25">
      <c r="A480" s="51">
        <v>104</v>
      </c>
      <c r="B480" s="65" t="s">
        <v>320</v>
      </c>
      <c r="C480" s="7">
        <f t="shared" si="52"/>
        <v>10187228.609999999</v>
      </c>
      <c r="D480" s="7">
        <v>0</v>
      </c>
      <c r="E480" s="7">
        <v>8135145.8099999996</v>
      </c>
      <c r="F480" s="7">
        <v>0</v>
      </c>
      <c r="G480" s="7">
        <v>0</v>
      </c>
      <c r="H480" s="7">
        <v>2052082.8</v>
      </c>
      <c r="I480" s="7">
        <v>0</v>
      </c>
      <c r="J480" s="31">
        <v>0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7">
        <v>0</v>
      </c>
      <c r="S480" s="7">
        <v>0</v>
      </c>
      <c r="T480" s="25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</row>
    <row r="481" spans="1:37" s="2" customFormat="1" hidden="1" x14ac:dyDescent="0.25">
      <c r="A481" s="51">
        <v>105</v>
      </c>
      <c r="B481" s="65" t="s">
        <v>324</v>
      </c>
      <c r="C481" s="7">
        <f t="shared" si="52"/>
        <v>16461771.73</v>
      </c>
      <c r="D481" s="7">
        <v>0</v>
      </c>
      <c r="E481" s="7">
        <v>5385926.3099999996</v>
      </c>
      <c r="F481" s="7">
        <v>0</v>
      </c>
      <c r="G481" s="7">
        <v>0</v>
      </c>
      <c r="H481" s="7">
        <v>1692602.77</v>
      </c>
      <c r="I481" s="7">
        <v>0</v>
      </c>
      <c r="J481" s="31">
        <v>0</v>
      </c>
      <c r="K481" s="7">
        <v>0</v>
      </c>
      <c r="L481" s="7">
        <v>0</v>
      </c>
      <c r="M481" s="7">
        <v>0</v>
      </c>
      <c r="N481" s="28">
        <v>0</v>
      </c>
      <c r="O481" s="7">
        <v>0</v>
      </c>
      <c r="P481" s="7">
        <v>2380</v>
      </c>
      <c r="Q481" s="7">
        <v>9383242.6543099992</v>
      </c>
      <c r="R481" s="7">
        <v>0</v>
      </c>
      <c r="S481" s="7">
        <v>0</v>
      </c>
      <c r="T481" s="25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</row>
    <row r="482" spans="1:37" s="2" customFormat="1" hidden="1" x14ac:dyDescent="0.25">
      <c r="A482" s="51">
        <v>106</v>
      </c>
      <c r="B482" s="65" t="s">
        <v>325</v>
      </c>
      <c r="C482" s="7">
        <f t="shared" si="52"/>
        <v>19660950.530000001</v>
      </c>
      <c r="D482" s="7">
        <v>0</v>
      </c>
      <c r="E482" s="7">
        <v>6804692.8300000001</v>
      </c>
      <c r="F482" s="7">
        <v>0</v>
      </c>
      <c r="G482" s="7">
        <v>0</v>
      </c>
      <c r="H482" s="7">
        <v>1716477.3</v>
      </c>
      <c r="I482" s="7">
        <v>0</v>
      </c>
      <c r="J482" s="31">
        <v>0</v>
      </c>
      <c r="K482" s="7">
        <v>0</v>
      </c>
      <c r="L482" s="7">
        <v>0</v>
      </c>
      <c r="M482" s="7">
        <v>0</v>
      </c>
      <c r="N482" s="28">
        <v>0</v>
      </c>
      <c r="O482" s="7">
        <v>0</v>
      </c>
      <c r="P482" s="7">
        <v>2380</v>
      </c>
      <c r="Q482" s="7">
        <v>11139780.4</v>
      </c>
      <c r="R482" s="7">
        <v>0</v>
      </c>
      <c r="S482" s="7">
        <v>0</v>
      </c>
      <c r="T482" s="25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</row>
    <row r="483" spans="1:37" s="73" customFormat="1" hidden="1" x14ac:dyDescent="0.25">
      <c r="A483" s="51">
        <v>107</v>
      </c>
      <c r="B483" s="65" t="s">
        <v>321</v>
      </c>
      <c r="C483" s="7">
        <f t="shared" si="52"/>
        <v>6142940.7599999998</v>
      </c>
      <c r="D483" s="7">
        <v>0</v>
      </c>
      <c r="E483" s="7">
        <v>0</v>
      </c>
      <c r="F483" s="7">
        <v>0</v>
      </c>
      <c r="G483" s="7">
        <v>0</v>
      </c>
      <c r="H483" s="7">
        <v>0</v>
      </c>
      <c r="I483" s="7">
        <v>0</v>
      </c>
      <c r="J483" s="31">
        <v>0</v>
      </c>
      <c r="K483" s="7">
        <v>0</v>
      </c>
      <c r="L483" s="7">
        <v>0</v>
      </c>
      <c r="M483" s="7">
        <v>0</v>
      </c>
      <c r="N483" s="28">
        <v>0</v>
      </c>
      <c r="O483" s="7">
        <v>0</v>
      </c>
      <c r="P483" s="7">
        <v>2424.8000000000002</v>
      </c>
      <c r="Q483" s="7">
        <v>6142940.7599999998</v>
      </c>
      <c r="R483" s="7">
        <v>0</v>
      </c>
      <c r="S483" s="7">
        <v>0</v>
      </c>
      <c r="T483" s="25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</row>
    <row r="484" spans="1:37" s="73" customFormat="1" hidden="1" x14ac:dyDescent="0.25">
      <c r="A484" s="51">
        <v>108</v>
      </c>
      <c r="B484" s="65" t="s">
        <v>326</v>
      </c>
      <c r="C484" s="7">
        <f t="shared" si="52"/>
        <v>11435144.539999999</v>
      </c>
      <c r="D484" s="7">
        <v>0</v>
      </c>
      <c r="E484" s="7">
        <v>6339912.7699999996</v>
      </c>
      <c r="F484" s="7">
        <v>0</v>
      </c>
      <c r="G484" s="7">
        <v>0</v>
      </c>
      <c r="H484" s="7">
        <v>1655370.6286900002</v>
      </c>
      <c r="I484" s="7">
        <v>0</v>
      </c>
      <c r="J484" s="31">
        <v>0</v>
      </c>
      <c r="K484" s="7">
        <v>0</v>
      </c>
      <c r="L484" s="7">
        <v>0</v>
      </c>
      <c r="M484" s="7">
        <v>0</v>
      </c>
      <c r="N484" s="7">
        <v>1288.0999999999999</v>
      </c>
      <c r="O484" s="7">
        <v>3439861.1443400001</v>
      </c>
      <c r="P484" s="7">
        <v>0</v>
      </c>
      <c r="Q484" s="7">
        <v>0</v>
      </c>
      <c r="R484" s="7">
        <v>0</v>
      </c>
      <c r="S484" s="7">
        <v>0</v>
      </c>
      <c r="T484" s="25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</row>
    <row r="485" spans="1:37" s="73" customFormat="1" hidden="1" x14ac:dyDescent="0.25">
      <c r="A485" s="51">
        <v>109</v>
      </c>
      <c r="B485" s="65" t="s">
        <v>675</v>
      </c>
      <c r="C485" s="7">
        <f t="shared" si="52"/>
        <v>6280355.2999999998</v>
      </c>
      <c r="D485" s="7">
        <v>0</v>
      </c>
      <c r="E485" s="7">
        <v>0</v>
      </c>
      <c r="F485" s="7">
        <v>0</v>
      </c>
      <c r="G485" s="7">
        <v>0</v>
      </c>
      <c r="H485" s="7">
        <v>0</v>
      </c>
      <c r="I485" s="7">
        <v>0</v>
      </c>
      <c r="J485" s="31">
        <v>0</v>
      </c>
      <c r="K485" s="7">
        <v>0</v>
      </c>
      <c r="L485" s="7">
        <v>0</v>
      </c>
      <c r="M485" s="7">
        <v>0</v>
      </c>
      <c r="N485" s="28">
        <v>0</v>
      </c>
      <c r="O485" s="7">
        <v>0</v>
      </c>
      <c r="P485" s="7">
        <v>2424.8000000000002</v>
      </c>
      <c r="Q485" s="7">
        <v>6280355.2999999998</v>
      </c>
      <c r="R485" s="7">
        <v>0</v>
      </c>
      <c r="S485" s="7">
        <v>0</v>
      </c>
      <c r="T485" s="25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</row>
    <row r="486" spans="1:37" s="2" customFormat="1" hidden="1" x14ac:dyDescent="0.25">
      <c r="A486" s="51">
        <v>110</v>
      </c>
      <c r="B486" s="65" t="s">
        <v>673</v>
      </c>
      <c r="C486" s="7">
        <f t="shared" si="52"/>
        <v>6461165.5199999996</v>
      </c>
      <c r="D486" s="7">
        <v>0</v>
      </c>
      <c r="E486" s="7">
        <v>0</v>
      </c>
      <c r="F486" s="7">
        <v>0</v>
      </c>
      <c r="G486" s="7">
        <v>0</v>
      </c>
      <c r="H486" s="7">
        <v>0</v>
      </c>
      <c r="I486" s="7">
        <v>0</v>
      </c>
      <c r="J486" s="31">
        <v>0</v>
      </c>
      <c r="K486" s="7">
        <v>0</v>
      </c>
      <c r="L486" s="7">
        <v>0</v>
      </c>
      <c r="M486" s="7">
        <v>0</v>
      </c>
      <c r="N486" s="28">
        <v>0</v>
      </c>
      <c r="O486" s="7">
        <v>0</v>
      </c>
      <c r="P486" s="7">
        <v>2424.8000000000002</v>
      </c>
      <c r="Q486" s="7">
        <v>6461165.5200000005</v>
      </c>
      <c r="R486" s="7">
        <v>0</v>
      </c>
      <c r="S486" s="7">
        <v>0</v>
      </c>
      <c r="T486" s="25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</row>
    <row r="487" spans="1:37" s="2" customFormat="1" hidden="1" x14ac:dyDescent="0.25">
      <c r="A487" s="51">
        <v>111</v>
      </c>
      <c r="B487" s="65" t="s">
        <v>322</v>
      </c>
      <c r="C487" s="7">
        <f t="shared" si="52"/>
        <v>12114455.800000001</v>
      </c>
      <c r="D487" s="7">
        <v>3584914.65</v>
      </c>
      <c r="E487" s="7">
        <v>0</v>
      </c>
      <c r="F487" s="7">
        <v>0</v>
      </c>
      <c r="G487" s="7">
        <v>0</v>
      </c>
      <c r="H487" s="7">
        <v>3038474.19</v>
      </c>
      <c r="I487" s="7">
        <v>0</v>
      </c>
      <c r="J487" s="31">
        <v>0</v>
      </c>
      <c r="K487" s="7">
        <v>0</v>
      </c>
      <c r="L487" s="7">
        <v>0</v>
      </c>
      <c r="M487" s="7">
        <v>0</v>
      </c>
      <c r="N487" s="7">
        <v>1634.9</v>
      </c>
      <c r="O487" s="7">
        <v>5491066.96</v>
      </c>
      <c r="P487" s="7">
        <v>0</v>
      </c>
      <c r="Q487" s="7">
        <v>0</v>
      </c>
      <c r="R487" s="7">
        <v>0</v>
      </c>
      <c r="S487" s="7">
        <v>0</v>
      </c>
      <c r="T487" s="25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</row>
    <row r="488" spans="1:37" s="2" customFormat="1" hidden="1" x14ac:dyDescent="0.25">
      <c r="A488" s="51">
        <v>112</v>
      </c>
      <c r="B488" s="65" t="s">
        <v>676</v>
      </c>
      <c r="C488" s="7">
        <f t="shared" ref="C488:C515" si="53">ROUND(SUM(D488+E488+F488+G488+H488+I488+K488+M488+O488+Q488+S488),2)</f>
        <v>14964647.960000001</v>
      </c>
      <c r="D488" s="7">
        <v>0</v>
      </c>
      <c r="E488" s="7">
        <v>0</v>
      </c>
      <c r="F488" s="7">
        <v>0</v>
      </c>
      <c r="G488" s="7">
        <v>0</v>
      </c>
      <c r="H488" s="7">
        <v>1841900.7</v>
      </c>
      <c r="I488" s="7">
        <v>0</v>
      </c>
      <c r="J488" s="31">
        <v>0</v>
      </c>
      <c r="K488" s="7">
        <v>0</v>
      </c>
      <c r="L488" s="7">
        <v>0</v>
      </c>
      <c r="M488" s="7">
        <v>0</v>
      </c>
      <c r="N488" s="7">
        <v>1223.8</v>
      </c>
      <c r="O488" s="7">
        <v>3069124.6475299997</v>
      </c>
      <c r="P488" s="7">
        <v>3503</v>
      </c>
      <c r="Q488" s="7">
        <v>10053622.616320001</v>
      </c>
      <c r="R488" s="7">
        <v>0</v>
      </c>
      <c r="S488" s="7">
        <v>0</v>
      </c>
      <c r="T488" s="25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</row>
    <row r="489" spans="1:37" s="73" customFormat="1" hidden="1" x14ac:dyDescent="0.25">
      <c r="A489" s="51">
        <v>113</v>
      </c>
      <c r="B489" s="65" t="s">
        <v>677</v>
      </c>
      <c r="C489" s="7">
        <f t="shared" si="53"/>
        <v>19208810.640000001</v>
      </c>
      <c r="D489" s="7">
        <v>0</v>
      </c>
      <c r="E489" s="7">
        <v>0</v>
      </c>
      <c r="F489" s="7">
        <v>0</v>
      </c>
      <c r="G489" s="7">
        <v>0</v>
      </c>
      <c r="H489" s="7">
        <v>1951087.0999999999</v>
      </c>
      <c r="I489" s="7">
        <v>0</v>
      </c>
      <c r="J489" s="31">
        <v>0</v>
      </c>
      <c r="K489" s="7">
        <v>0</v>
      </c>
      <c r="L489" s="7">
        <v>0</v>
      </c>
      <c r="M489" s="7">
        <v>0</v>
      </c>
      <c r="N489" s="28">
        <v>0</v>
      </c>
      <c r="O489" s="7">
        <v>0</v>
      </c>
      <c r="P489" s="7">
        <v>4130</v>
      </c>
      <c r="Q489" s="7">
        <v>17257723.539999999</v>
      </c>
      <c r="R489" s="7">
        <v>0</v>
      </c>
      <c r="S489" s="7">
        <v>0</v>
      </c>
      <c r="T489" s="25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</row>
    <row r="490" spans="1:37" s="73" customFormat="1" hidden="1" x14ac:dyDescent="0.25">
      <c r="A490" s="51">
        <v>114</v>
      </c>
      <c r="B490" s="65" t="s">
        <v>240</v>
      </c>
      <c r="C490" s="7">
        <f t="shared" si="53"/>
        <v>6274967.9199999999</v>
      </c>
      <c r="D490" s="7">
        <v>0</v>
      </c>
      <c r="E490" s="7">
        <v>5010958.42</v>
      </c>
      <c r="F490" s="7">
        <v>0</v>
      </c>
      <c r="G490" s="7">
        <v>0</v>
      </c>
      <c r="H490" s="7">
        <v>1264009.5</v>
      </c>
      <c r="I490" s="7">
        <v>0</v>
      </c>
      <c r="J490" s="31">
        <v>0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7">
        <v>0</v>
      </c>
      <c r="S490" s="7">
        <v>0</v>
      </c>
      <c r="T490" s="25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</row>
    <row r="491" spans="1:37" s="73" customFormat="1" hidden="1" x14ac:dyDescent="0.25">
      <c r="A491" s="51">
        <v>115</v>
      </c>
      <c r="B491" s="65" t="s">
        <v>241</v>
      </c>
      <c r="C491" s="7">
        <f t="shared" si="53"/>
        <v>6069801.8399999999</v>
      </c>
      <c r="D491" s="7">
        <v>0</v>
      </c>
      <c r="E491" s="7">
        <v>4847120.34</v>
      </c>
      <c r="F491" s="7">
        <v>0</v>
      </c>
      <c r="G491" s="7">
        <v>0</v>
      </c>
      <c r="H491" s="7">
        <v>1222681.5</v>
      </c>
      <c r="I491" s="7">
        <v>0</v>
      </c>
      <c r="J491" s="31">
        <v>0</v>
      </c>
      <c r="K491" s="7">
        <v>0</v>
      </c>
      <c r="L491" s="7">
        <v>0</v>
      </c>
      <c r="M491" s="7">
        <v>0</v>
      </c>
      <c r="N491" s="28">
        <v>0</v>
      </c>
      <c r="O491" s="7">
        <v>0</v>
      </c>
      <c r="P491" s="7">
        <v>0</v>
      </c>
      <c r="Q491" s="7">
        <v>0</v>
      </c>
      <c r="R491" s="7">
        <v>0</v>
      </c>
      <c r="S491" s="7">
        <v>0</v>
      </c>
      <c r="T491" s="25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</row>
    <row r="492" spans="1:37" s="73" customFormat="1" hidden="1" x14ac:dyDescent="0.25">
      <c r="A492" s="51">
        <v>116</v>
      </c>
      <c r="B492" s="65" t="s">
        <v>327</v>
      </c>
      <c r="C492" s="7">
        <f t="shared" si="53"/>
        <v>6184291.8399999999</v>
      </c>
      <c r="D492" s="7">
        <v>0</v>
      </c>
      <c r="E492" s="7">
        <v>4938547.84</v>
      </c>
      <c r="F492" s="7">
        <v>0</v>
      </c>
      <c r="G492" s="7">
        <v>0</v>
      </c>
      <c r="H492" s="7">
        <v>1245744</v>
      </c>
      <c r="I492" s="7">
        <v>0</v>
      </c>
      <c r="J492" s="31">
        <v>0</v>
      </c>
      <c r="K492" s="7">
        <v>0</v>
      </c>
      <c r="L492" s="7">
        <v>0</v>
      </c>
      <c r="M492" s="7">
        <v>0</v>
      </c>
      <c r="N492" s="28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25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</row>
    <row r="493" spans="1:37" s="2" customFormat="1" hidden="1" x14ac:dyDescent="0.25">
      <c r="A493" s="51">
        <v>117</v>
      </c>
      <c r="B493" s="65" t="s">
        <v>243</v>
      </c>
      <c r="C493" s="7">
        <f t="shared" si="53"/>
        <v>6003122.8600000003</v>
      </c>
      <c r="D493" s="7">
        <v>0</v>
      </c>
      <c r="E493" s="7">
        <v>4793872.96</v>
      </c>
      <c r="F493" s="7">
        <v>0</v>
      </c>
      <c r="G493" s="7">
        <v>0</v>
      </c>
      <c r="H493" s="7">
        <v>1209249.8999999999</v>
      </c>
      <c r="I493" s="7">
        <v>0</v>
      </c>
      <c r="J493" s="31"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7">
        <v>0</v>
      </c>
      <c r="S493" s="7">
        <v>0</v>
      </c>
      <c r="T493" s="25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</row>
    <row r="494" spans="1:37" s="73" customFormat="1" hidden="1" x14ac:dyDescent="0.25">
      <c r="A494" s="51">
        <v>118</v>
      </c>
      <c r="B494" s="65" t="s">
        <v>678</v>
      </c>
      <c r="C494" s="7">
        <f t="shared" si="53"/>
        <v>5967951.54</v>
      </c>
      <c r="D494" s="7">
        <v>0</v>
      </c>
      <c r="E494" s="7">
        <v>4765786.4400000004</v>
      </c>
      <c r="F494" s="7">
        <v>0</v>
      </c>
      <c r="G494" s="7">
        <v>0</v>
      </c>
      <c r="H494" s="7">
        <v>1202165.1000000001</v>
      </c>
      <c r="I494" s="7">
        <v>0</v>
      </c>
      <c r="J494" s="31">
        <v>0</v>
      </c>
      <c r="K494" s="7">
        <v>0</v>
      </c>
      <c r="L494" s="7">
        <v>0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  <c r="R494" s="7">
        <v>0</v>
      </c>
      <c r="S494" s="7">
        <v>0</v>
      </c>
      <c r="T494" s="25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</row>
    <row r="495" spans="1:37" s="73" customFormat="1" hidden="1" x14ac:dyDescent="0.25">
      <c r="A495" s="51">
        <v>119</v>
      </c>
      <c r="B495" s="65" t="s">
        <v>679</v>
      </c>
      <c r="C495" s="7">
        <f t="shared" si="53"/>
        <v>6063939.9500000002</v>
      </c>
      <c r="D495" s="7">
        <v>0</v>
      </c>
      <c r="E495" s="7">
        <v>4842439.25</v>
      </c>
      <c r="F495" s="7">
        <v>0</v>
      </c>
      <c r="G495" s="7">
        <v>0</v>
      </c>
      <c r="H495" s="7">
        <v>1221500.7</v>
      </c>
      <c r="I495" s="7">
        <v>0</v>
      </c>
      <c r="J495" s="31">
        <v>0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7">
        <v>0</v>
      </c>
      <c r="S495" s="7">
        <v>0</v>
      </c>
      <c r="T495" s="25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</row>
    <row r="496" spans="1:37" s="73" customFormat="1" hidden="1" x14ac:dyDescent="0.25">
      <c r="A496" s="51">
        <v>120</v>
      </c>
      <c r="B496" s="65" t="s">
        <v>328</v>
      </c>
      <c r="C496" s="7">
        <f t="shared" si="53"/>
        <v>5856589.9199999999</v>
      </c>
      <c r="D496" s="7">
        <v>1142967.3700000001</v>
      </c>
      <c r="E496" s="7">
        <v>0</v>
      </c>
      <c r="F496" s="7">
        <v>0</v>
      </c>
      <c r="G496" s="7">
        <v>0</v>
      </c>
      <c r="H496" s="7">
        <v>0</v>
      </c>
      <c r="I496" s="7">
        <v>0</v>
      </c>
      <c r="J496" s="31">
        <v>0</v>
      </c>
      <c r="K496" s="7">
        <v>0</v>
      </c>
      <c r="L496" s="7">
        <v>923</v>
      </c>
      <c r="M496" s="7">
        <v>4713622.5500000007</v>
      </c>
      <c r="N496" s="28">
        <v>0</v>
      </c>
      <c r="O496" s="7">
        <v>0</v>
      </c>
      <c r="P496" s="7">
        <v>0</v>
      </c>
      <c r="Q496" s="7">
        <v>0</v>
      </c>
      <c r="R496" s="7">
        <v>0</v>
      </c>
      <c r="S496" s="7">
        <v>0</v>
      </c>
      <c r="T496" s="25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</row>
    <row r="497" spans="1:37" s="73" customFormat="1" hidden="1" x14ac:dyDescent="0.25">
      <c r="A497" s="51">
        <v>121</v>
      </c>
      <c r="B497" s="65" t="s">
        <v>600</v>
      </c>
      <c r="C497" s="26">
        <f t="shared" si="53"/>
        <v>1615615.78</v>
      </c>
      <c r="D497" s="7">
        <v>1615615.78</v>
      </c>
      <c r="E497" s="26">
        <v>0</v>
      </c>
      <c r="F497" s="26">
        <v>0</v>
      </c>
      <c r="G497" s="26">
        <v>0</v>
      </c>
      <c r="H497" s="7">
        <v>0</v>
      </c>
      <c r="I497" s="7">
        <v>0</v>
      </c>
      <c r="J497" s="37">
        <v>0</v>
      </c>
      <c r="K497" s="26">
        <v>0</v>
      </c>
      <c r="L497" s="26">
        <v>0</v>
      </c>
      <c r="M497" s="26">
        <v>0</v>
      </c>
      <c r="N497" s="28">
        <v>0</v>
      </c>
      <c r="O497" s="7">
        <v>0</v>
      </c>
      <c r="P497" s="26">
        <v>0</v>
      </c>
      <c r="Q497" s="26">
        <v>0</v>
      </c>
      <c r="R497" s="26">
        <v>0</v>
      </c>
      <c r="S497" s="26">
        <v>0</v>
      </c>
      <c r="T497" s="25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</row>
    <row r="498" spans="1:37" s="2" customFormat="1" hidden="1" x14ac:dyDescent="0.25">
      <c r="A498" s="51">
        <v>122</v>
      </c>
      <c r="B498" s="65" t="s">
        <v>680</v>
      </c>
      <c r="C498" s="7">
        <f t="shared" si="53"/>
        <v>14884214.630000001</v>
      </c>
      <c r="D498" s="7">
        <v>1187429.6000000001</v>
      </c>
      <c r="E498" s="7">
        <v>5891507.7599999998</v>
      </c>
      <c r="F498" s="7">
        <v>0</v>
      </c>
      <c r="G498" s="7">
        <v>0</v>
      </c>
      <c r="H498" s="7">
        <v>1241316</v>
      </c>
      <c r="I498" s="7">
        <v>0</v>
      </c>
      <c r="J498" s="31">
        <v>0</v>
      </c>
      <c r="K498" s="7">
        <v>0</v>
      </c>
      <c r="L498" s="7">
        <v>923</v>
      </c>
      <c r="M498" s="7">
        <v>3889715.83</v>
      </c>
      <c r="N498" s="7">
        <v>687.4</v>
      </c>
      <c r="O498" s="7">
        <v>2674245.44</v>
      </c>
      <c r="P498" s="7">
        <v>0</v>
      </c>
      <c r="Q498" s="7">
        <v>0</v>
      </c>
      <c r="R498" s="7">
        <v>0</v>
      </c>
      <c r="S498" s="7">
        <v>0</v>
      </c>
      <c r="T498" s="25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</row>
    <row r="499" spans="1:37" s="2" customFormat="1" hidden="1" x14ac:dyDescent="0.25">
      <c r="A499" s="51">
        <v>123</v>
      </c>
      <c r="B499" s="65" t="s">
        <v>329</v>
      </c>
      <c r="C499" s="7">
        <f t="shared" si="53"/>
        <v>4150660.69</v>
      </c>
      <c r="D499" s="7">
        <v>0</v>
      </c>
      <c r="E499" s="7">
        <v>0</v>
      </c>
      <c r="F499" s="7">
        <v>0</v>
      </c>
      <c r="G499" s="7">
        <v>0</v>
      </c>
      <c r="H499" s="7">
        <v>0</v>
      </c>
      <c r="I499" s="7">
        <v>0</v>
      </c>
      <c r="J499" s="31">
        <v>0</v>
      </c>
      <c r="K499" s="7">
        <v>0</v>
      </c>
      <c r="L499" s="7">
        <v>923</v>
      </c>
      <c r="M499" s="7">
        <v>4150660.6851359997</v>
      </c>
      <c r="N499" s="28">
        <v>0</v>
      </c>
      <c r="O499" s="7">
        <v>0</v>
      </c>
      <c r="P499" s="7">
        <v>0</v>
      </c>
      <c r="Q499" s="7">
        <v>0</v>
      </c>
      <c r="R499" s="7">
        <v>0</v>
      </c>
      <c r="S499" s="7">
        <v>0</v>
      </c>
      <c r="T499" s="25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</row>
    <row r="500" spans="1:37" s="2" customFormat="1" hidden="1" x14ac:dyDescent="0.25">
      <c r="A500" s="51">
        <v>124</v>
      </c>
      <c r="B500" s="65" t="s">
        <v>76</v>
      </c>
      <c r="C500" s="26">
        <f t="shared" si="53"/>
        <v>4810924.5199999996</v>
      </c>
      <c r="D500" s="7">
        <v>2185691.4962200001</v>
      </c>
      <c r="E500" s="7">
        <v>0</v>
      </c>
      <c r="F500" s="26">
        <v>798977.87</v>
      </c>
      <c r="G500" s="26">
        <v>399488.94</v>
      </c>
      <c r="H500" s="7">
        <v>1426766.2159239999</v>
      </c>
      <c r="I500" s="7">
        <v>0</v>
      </c>
      <c r="J500" s="37">
        <v>0</v>
      </c>
      <c r="K500" s="26">
        <v>0</v>
      </c>
      <c r="L500" s="26">
        <v>0</v>
      </c>
      <c r="M500" s="26">
        <v>0</v>
      </c>
      <c r="N500" s="28">
        <v>0</v>
      </c>
      <c r="O500" s="7">
        <v>0</v>
      </c>
      <c r="P500" s="26">
        <v>0</v>
      </c>
      <c r="Q500" s="26">
        <v>0</v>
      </c>
      <c r="R500" s="26">
        <v>0</v>
      </c>
      <c r="S500" s="26">
        <v>0</v>
      </c>
      <c r="T500" s="25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</row>
    <row r="501" spans="1:37" s="73" customFormat="1" hidden="1" x14ac:dyDescent="0.25">
      <c r="A501" s="51">
        <v>125</v>
      </c>
      <c r="B501" s="65" t="s">
        <v>77</v>
      </c>
      <c r="C501" s="26">
        <f t="shared" si="53"/>
        <v>4642972.54</v>
      </c>
      <c r="D501" s="7">
        <v>2161568.7638900001</v>
      </c>
      <c r="E501" s="7">
        <v>0</v>
      </c>
      <c r="F501" s="26">
        <v>745429.13</v>
      </c>
      <c r="G501" s="26">
        <v>372714.57</v>
      </c>
      <c r="H501" s="7">
        <v>1363260.0733419999</v>
      </c>
      <c r="I501" s="7">
        <v>0</v>
      </c>
      <c r="J501" s="37">
        <v>0</v>
      </c>
      <c r="K501" s="26">
        <v>0</v>
      </c>
      <c r="L501" s="26">
        <v>0</v>
      </c>
      <c r="M501" s="26">
        <v>0</v>
      </c>
      <c r="N501" s="28">
        <v>0</v>
      </c>
      <c r="O501" s="7">
        <v>0</v>
      </c>
      <c r="P501" s="26">
        <v>0</v>
      </c>
      <c r="Q501" s="26">
        <v>0</v>
      </c>
      <c r="R501" s="26">
        <v>0</v>
      </c>
      <c r="S501" s="26">
        <v>0</v>
      </c>
      <c r="T501" s="25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</row>
    <row r="502" spans="1:37" s="73" customFormat="1" hidden="1" x14ac:dyDescent="0.25">
      <c r="A502" s="51">
        <v>126</v>
      </c>
      <c r="B502" s="65" t="s">
        <v>78</v>
      </c>
      <c r="C502" s="26">
        <f t="shared" si="53"/>
        <v>2678964.54</v>
      </c>
      <c r="D502" s="7">
        <v>2110827.58</v>
      </c>
      <c r="E502" s="7">
        <v>0</v>
      </c>
      <c r="F502" s="26">
        <v>0</v>
      </c>
      <c r="G502" s="26">
        <v>568136.95999999996</v>
      </c>
      <c r="H502" s="26">
        <v>0</v>
      </c>
      <c r="I502" s="7">
        <v>0</v>
      </c>
      <c r="J502" s="37">
        <v>0</v>
      </c>
      <c r="K502" s="26">
        <v>0</v>
      </c>
      <c r="L502" s="26">
        <v>0</v>
      </c>
      <c r="M502" s="26">
        <v>0</v>
      </c>
      <c r="N502" s="28">
        <v>0</v>
      </c>
      <c r="O502" s="7">
        <v>0</v>
      </c>
      <c r="P502" s="26">
        <v>0</v>
      </c>
      <c r="Q502" s="26">
        <v>0</v>
      </c>
      <c r="R502" s="26">
        <v>0</v>
      </c>
      <c r="S502" s="26">
        <v>0</v>
      </c>
      <c r="T502" s="25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</row>
    <row r="503" spans="1:37" s="2" customFormat="1" hidden="1" x14ac:dyDescent="0.25">
      <c r="A503" s="51">
        <v>127</v>
      </c>
      <c r="B503" s="65" t="s">
        <v>332</v>
      </c>
      <c r="C503" s="7">
        <f t="shared" si="53"/>
        <v>14764739.07</v>
      </c>
      <c r="D503" s="7">
        <v>0</v>
      </c>
      <c r="E503" s="7">
        <v>0</v>
      </c>
      <c r="F503" s="7">
        <v>0</v>
      </c>
      <c r="G503" s="7">
        <v>0</v>
      </c>
      <c r="H503" s="7">
        <v>1785616.0899999999</v>
      </c>
      <c r="I503" s="7">
        <v>0</v>
      </c>
      <c r="J503" s="31">
        <v>0</v>
      </c>
      <c r="K503" s="7">
        <v>0</v>
      </c>
      <c r="L503" s="7">
        <v>0</v>
      </c>
      <c r="M503" s="7">
        <v>0</v>
      </c>
      <c r="N503" s="28">
        <v>0</v>
      </c>
      <c r="O503" s="7">
        <v>0</v>
      </c>
      <c r="P503" s="7">
        <v>6312</v>
      </c>
      <c r="Q503" s="7">
        <v>12979122.98</v>
      </c>
      <c r="R503" s="7">
        <v>0</v>
      </c>
      <c r="S503" s="7">
        <v>0</v>
      </c>
      <c r="T503" s="25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</row>
    <row r="504" spans="1:37" s="2" customFormat="1" hidden="1" x14ac:dyDescent="0.25">
      <c r="A504" s="51">
        <v>128</v>
      </c>
      <c r="B504" s="65" t="s">
        <v>333</v>
      </c>
      <c r="C504" s="7">
        <f t="shared" si="53"/>
        <v>1314620.3999999999</v>
      </c>
      <c r="D504" s="7">
        <v>1314620.3961700001</v>
      </c>
      <c r="E504" s="7">
        <v>0</v>
      </c>
      <c r="F504" s="7">
        <v>0</v>
      </c>
      <c r="G504" s="7">
        <v>0</v>
      </c>
      <c r="H504" s="7">
        <v>0</v>
      </c>
      <c r="I504" s="7">
        <v>0</v>
      </c>
      <c r="J504" s="31">
        <v>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7">
        <v>0</v>
      </c>
      <c r="S504" s="7">
        <v>0</v>
      </c>
      <c r="T504" s="25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</row>
    <row r="505" spans="1:37" s="2" customFormat="1" hidden="1" x14ac:dyDescent="0.25">
      <c r="A505" s="51">
        <v>129</v>
      </c>
      <c r="B505" s="65" t="s">
        <v>681</v>
      </c>
      <c r="C505" s="7">
        <f t="shared" si="53"/>
        <v>2947668.82</v>
      </c>
      <c r="D505" s="7">
        <v>594071.25</v>
      </c>
      <c r="E505" s="7">
        <v>0</v>
      </c>
      <c r="F505" s="7">
        <v>0</v>
      </c>
      <c r="G505" s="7">
        <v>0</v>
      </c>
      <c r="H505" s="7">
        <v>699374.20495599997</v>
      </c>
      <c r="I505" s="7">
        <v>0</v>
      </c>
      <c r="J505" s="31">
        <v>0</v>
      </c>
      <c r="K505" s="7">
        <v>0</v>
      </c>
      <c r="L505" s="7">
        <v>372.5</v>
      </c>
      <c r="M505" s="7">
        <v>1654223.368272</v>
      </c>
      <c r="N505" s="28">
        <v>0</v>
      </c>
      <c r="O505" s="7">
        <v>0</v>
      </c>
      <c r="P505" s="7">
        <v>0</v>
      </c>
      <c r="Q505" s="7">
        <v>0</v>
      </c>
      <c r="R505" s="7">
        <v>0</v>
      </c>
      <c r="S505" s="7">
        <v>0</v>
      </c>
      <c r="T505" s="25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</row>
    <row r="506" spans="1:37" s="73" customFormat="1" ht="15.75" hidden="1" customHeight="1" x14ac:dyDescent="0.25">
      <c r="A506" s="51">
        <v>130</v>
      </c>
      <c r="B506" s="65" t="s">
        <v>335</v>
      </c>
      <c r="C506" s="7">
        <f t="shared" si="53"/>
        <v>5849008.6600000001</v>
      </c>
      <c r="D506" s="7">
        <v>0</v>
      </c>
      <c r="E506" s="7">
        <v>0</v>
      </c>
      <c r="F506" s="7">
        <v>0</v>
      </c>
      <c r="G506" s="7">
        <v>0</v>
      </c>
      <c r="H506" s="7">
        <v>488800.83999999997</v>
      </c>
      <c r="I506" s="7">
        <v>0</v>
      </c>
      <c r="J506" s="31">
        <v>0</v>
      </c>
      <c r="K506" s="7">
        <v>0</v>
      </c>
      <c r="L506" s="7">
        <v>372.5</v>
      </c>
      <c r="M506" s="7">
        <v>1543321.4100000001</v>
      </c>
      <c r="N506" s="28">
        <v>0</v>
      </c>
      <c r="O506" s="7">
        <v>0</v>
      </c>
      <c r="P506" s="7">
        <v>1226</v>
      </c>
      <c r="Q506" s="7">
        <v>3816886.4099999997</v>
      </c>
      <c r="R506" s="7">
        <v>0</v>
      </c>
      <c r="S506" s="7">
        <v>0</v>
      </c>
      <c r="T506" s="25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</row>
    <row r="507" spans="1:37" s="73" customFormat="1" hidden="1" x14ac:dyDescent="0.25">
      <c r="A507" s="51">
        <v>131</v>
      </c>
      <c r="B507" s="65" t="s">
        <v>660</v>
      </c>
      <c r="C507" s="26">
        <f t="shared" si="53"/>
        <v>5757725.04</v>
      </c>
      <c r="D507" s="26">
        <v>0</v>
      </c>
      <c r="E507" s="26">
        <v>0</v>
      </c>
      <c r="F507" s="26">
        <v>0</v>
      </c>
      <c r="G507" s="26">
        <v>0</v>
      </c>
      <c r="H507" s="7">
        <v>530902.06000000006</v>
      </c>
      <c r="I507" s="26">
        <v>0</v>
      </c>
      <c r="J507" s="37">
        <v>0</v>
      </c>
      <c r="K507" s="26">
        <v>0</v>
      </c>
      <c r="L507" s="26">
        <v>372.5</v>
      </c>
      <c r="M507" s="7">
        <v>1476628.99</v>
      </c>
      <c r="N507" s="36">
        <v>0</v>
      </c>
      <c r="O507" s="26">
        <v>0</v>
      </c>
      <c r="P507" s="26">
        <v>1226</v>
      </c>
      <c r="Q507" s="7">
        <v>3750193.9899999998</v>
      </c>
      <c r="R507" s="26">
        <v>0</v>
      </c>
      <c r="S507" s="26">
        <v>0</v>
      </c>
      <c r="T507" s="25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</row>
    <row r="508" spans="1:37" s="73" customFormat="1" hidden="1" x14ac:dyDescent="0.25">
      <c r="A508" s="51">
        <v>132</v>
      </c>
      <c r="B508" s="65" t="s">
        <v>336</v>
      </c>
      <c r="C508" s="7">
        <f t="shared" si="53"/>
        <v>1268354.47</v>
      </c>
      <c r="D508" s="7">
        <v>1268354.47</v>
      </c>
      <c r="E508" s="7">
        <v>0</v>
      </c>
      <c r="F508" s="7">
        <v>0</v>
      </c>
      <c r="G508" s="7">
        <v>0</v>
      </c>
      <c r="H508" s="7">
        <v>0</v>
      </c>
      <c r="I508" s="7">
        <v>0</v>
      </c>
      <c r="J508" s="31">
        <v>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25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</row>
    <row r="509" spans="1:37" s="2" customFormat="1" hidden="1" x14ac:dyDescent="0.25">
      <c r="A509" s="51">
        <v>133</v>
      </c>
      <c r="B509" s="65" t="s">
        <v>682</v>
      </c>
      <c r="C509" s="7">
        <f t="shared" si="53"/>
        <v>2015083.06</v>
      </c>
      <c r="D509" s="7">
        <v>2015083.06</v>
      </c>
      <c r="E509" s="7">
        <v>0</v>
      </c>
      <c r="F509" s="7">
        <v>0</v>
      </c>
      <c r="G509" s="7">
        <v>0</v>
      </c>
      <c r="H509" s="7">
        <v>0</v>
      </c>
      <c r="I509" s="7">
        <v>0</v>
      </c>
      <c r="J509" s="31">
        <v>0</v>
      </c>
      <c r="K509" s="7">
        <v>0</v>
      </c>
      <c r="L509" s="7">
        <v>0</v>
      </c>
      <c r="M509" s="7">
        <v>0</v>
      </c>
      <c r="N509" s="28">
        <v>0</v>
      </c>
      <c r="O509" s="7">
        <v>0</v>
      </c>
      <c r="P509" s="7">
        <v>0</v>
      </c>
      <c r="Q509" s="7">
        <v>0</v>
      </c>
      <c r="R509" s="7">
        <v>0</v>
      </c>
      <c r="S509" s="7">
        <v>0</v>
      </c>
      <c r="T509" s="25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</row>
    <row r="510" spans="1:37" s="73" customFormat="1" hidden="1" x14ac:dyDescent="0.25">
      <c r="A510" s="51">
        <v>134</v>
      </c>
      <c r="B510" s="65" t="s">
        <v>337</v>
      </c>
      <c r="C510" s="7">
        <f t="shared" si="53"/>
        <v>3898192.7</v>
      </c>
      <c r="D510" s="7">
        <v>2219242.7000000002</v>
      </c>
      <c r="E510" s="7">
        <v>0</v>
      </c>
      <c r="F510" s="7">
        <v>0</v>
      </c>
      <c r="G510" s="7">
        <v>0</v>
      </c>
      <c r="H510" s="7">
        <v>1678950</v>
      </c>
      <c r="I510" s="7">
        <v>0</v>
      </c>
      <c r="J510" s="31">
        <v>0</v>
      </c>
      <c r="K510" s="7">
        <v>0</v>
      </c>
      <c r="L510" s="7">
        <v>0</v>
      </c>
      <c r="M510" s="7">
        <v>0</v>
      </c>
      <c r="N510" s="28">
        <v>0</v>
      </c>
      <c r="O510" s="7">
        <v>0</v>
      </c>
      <c r="P510" s="7">
        <v>0</v>
      </c>
      <c r="Q510" s="7">
        <v>0</v>
      </c>
      <c r="R510" s="7">
        <v>0</v>
      </c>
      <c r="S510" s="7">
        <v>0</v>
      </c>
      <c r="T510" s="25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</row>
    <row r="511" spans="1:37" s="73" customFormat="1" hidden="1" x14ac:dyDescent="0.25">
      <c r="A511" s="51">
        <v>135</v>
      </c>
      <c r="B511" s="65" t="s">
        <v>330</v>
      </c>
      <c r="C511" s="7">
        <f t="shared" si="53"/>
        <v>7677427.0999999996</v>
      </c>
      <c r="D511" s="7">
        <v>0</v>
      </c>
      <c r="E511" s="7">
        <v>0</v>
      </c>
      <c r="F511" s="7">
        <v>0</v>
      </c>
      <c r="G511" s="7">
        <v>0</v>
      </c>
      <c r="H511" s="7">
        <v>0</v>
      </c>
      <c r="I511" s="7">
        <v>0</v>
      </c>
      <c r="J511" s="31">
        <v>0</v>
      </c>
      <c r="K511" s="7">
        <v>0</v>
      </c>
      <c r="L511" s="7">
        <v>0</v>
      </c>
      <c r="M511" s="7">
        <v>0</v>
      </c>
      <c r="N511" s="28">
        <v>0</v>
      </c>
      <c r="O511" s="7">
        <v>0</v>
      </c>
      <c r="P511" s="7">
        <v>2424.8000000000002</v>
      </c>
      <c r="Q511" s="7">
        <v>7677427.1013659993</v>
      </c>
      <c r="R511" s="7">
        <v>0</v>
      </c>
      <c r="S511" s="7">
        <v>0</v>
      </c>
      <c r="T511" s="25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</row>
    <row r="512" spans="1:37" s="73" customFormat="1" hidden="1" x14ac:dyDescent="0.25">
      <c r="A512" s="51">
        <v>136</v>
      </c>
      <c r="B512" s="65" t="s">
        <v>331</v>
      </c>
      <c r="C512" s="7">
        <f t="shared" si="53"/>
        <v>14705419.6</v>
      </c>
      <c r="D512" s="7">
        <v>0</v>
      </c>
      <c r="E512" s="7">
        <v>0</v>
      </c>
      <c r="F512" s="7">
        <v>0</v>
      </c>
      <c r="G512" s="7">
        <v>0</v>
      </c>
      <c r="H512" s="7">
        <v>0</v>
      </c>
      <c r="I512" s="7">
        <v>0</v>
      </c>
      <c r="J512" s="31">
        <v>0</v>
      </c>
      <c r="K512" s="7">
        <v>0</v>
      </c>
      <c r="L512" s="7">
        <v>0</v>
      </c>
      <c r="M512" s="7">
        <v>0</v>
      </c>
      <c r="N512" s="28">
        <v>0</v>
      </c>
      <c r="O512" s="7">
        <v>0</v>
      </c>
      <c r="P512" s="7">
        <v>4228</v>
      </c>
      <c r="Q512" s="7">
        <v>14705419.6</v>
      </c>
      <c r="R512" s="7">
        <v>0</v>
      </c>
      <c r="S512" s="7">
        <v>0</v>
      </c>
      <c r="T512" s="25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</row>
    <row r="513" spans="1:37" s="73" customFormat="1" hidden="1" x14ac:dyDescent="0.25">
      <c r="A513" s="51">
        <v>137</v>
      </c>
      <c r="B513" s="65" t="s">
        <v>338</v>
      </c>
      <c r="C513" s="7">
        <f t="shared" si="53"/>
        <v>2931589.17</v>
      </c>
      <c r="D513" s="7">
        <v>1699498.17</v>
      </c>
      <c r="E513" s="7">
        <v>0</v>
      </c>
      <c r="F513" s="26">
        <v>0</v>
      </c>
      <c r="G513" s="7">
        <v>0</v>
      </c>
      <c r="H513" s="7">
        <v>1232091</v>
      </c>
      <c r="I513" s="7">
        <v>0</v>
      </c>
      <c r="J513" s="31">
        <v>0</v>
      </c>
      <c r="K513" s="7">
        <v>0</v>
      </c>
      <c r="L513" s="7">
        <v>0</v>
      </c>
      <c r="M513" s="7">
        <v>0</v>
      </c>
      <c r="N513" s="28">
        <v>0</v>
      </c>
      <c r="O513" s="7">
        <v>0</v>
      </c>
      <c r="P513" s="7">
        <v>0</v>
      </c>
      <c r="Q513" s="7">
        <v>0</v>
      </c>
      <c r="R513" s="7">
        <v>0</v>
      </c>
      <c r="S513" s="7">
        <v>0</v>
      </c>
      <c r="T513" s="25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</row>
    <row r="514" spans="1:37" s="73" customFormat="1" hidden="1" x14ac:dyDescent="0.25">
      <c r="A514" s="51">
        <v>138</v>
      </c>
      <c r="B514" s="65" t="s">
        <v>661</v>
      </c>
      <c r="C514" s="26">
        <f t="shared" si="53"/>
        <v>10297752.23</v>
      </c>
      <c r="D514" s="7">
        <v>0</v>
      </c>
      <c r="E514" s="26">
        <v>0</v>
      </c>
      <c r="F514" s="26">
        <v>0</v>
      </c>
      <c r="G514" s="26">
        <v>0</v>
      </c>
      <c r="H514" s="7">
        <v>1074919.3498879999</v>
      </c>
      <c r="I514" s="7">
        <v>0</v>
      </c>
      <c r="J514" s="37">
        <v>0</v>
      </c>
      <c r="K514" s="26">
        <v>0</v>
      </c>
      <c r="L514" s="26">
        <v>0</v>
      </c>
      <c r="M514" s="26">
        <v>0</v>
      </c>
      <c r="N514" s="36">
        <v>0</v>
      </c>
      <c r="O514" s="26">
        <v>0</v>
      </c>
      <c r="P514" s="26">
        <v>2235</v>
      </c>
      <c r="Q514" s="7">
        <v>9222832.8800000008</v>
      </c>
      <c r="R514" s="26">
        <v>0</v>
      </c>
      <c r="S514" s="26">
        <v>0</v>
      </c>
      <c r="T514" s="25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</row>
    <row r="515" spans="1:37" s="73" customFormat="1" hidden="1" x14ac:dyDescent="0.25">
      <c r="A515" s="51">
        <v>139</v>
      </c>
      <c r="B515" s="65" t="s">
        <v>81</v>
      </c>
      <c r="C515" s="26">
        <f t="shared" si="53"/>
        <v>6724622.7999999998</v>
      </c>
      <c r="D515" s="7">
        <v>1717943.97</v>
      </c>
      <c r="E515" s="26">
        <v>0</v>
      </c>
      <c r="F515" s="26">
        <v>0</v>
      </c>
      <c r="G515" s="26">
        <v>0</v>
      </c>
      <c r="H515" s="26">
        <v>1116963</v>
      </c>
      <c r="I515" s="7">
        <v>0</v>
      </c>
      <c r="J515" s="37">
        <v>0</v>
      </c>
      <c r="K515" s="26">
        <v>0</v>
      </c>
      <c r="L515" s="26">
        <v>923</v>
      </c>
      <c r="M515" s="7">
        <v>3889715.83</v>
      </c>
      <c r="N515" s="36">
        <v>0</v>
      </c>
      <c r="O515" s="26">
        <v>0</v>
      </c>
      <c r="P515" s="26">
        <v>0</v>
      </c>
      <c r="Q515" s="26">
        <v>0</v>
      </c>
      <c r="R515" s="26">
        <v>0</v>
      </c>
      <c r="S515" s="26">
        <v>0</v>
      </c>
      <c r="T515" s="25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</row>
    <row r="516" spans="1:37" s="73" customFormat="1" hidden="1" x14ac:dyDescent="0.25">
      <c r="A516" s="51">
        <v>140</v>
      </c>
      <c r="B516" s="65" t="s">
        <v>79</v>
      </c>
      <c r="C516" s="26">
        <f>ROUND(SUM(D516+E516+F516+G516+H516+I516+K516+M516+O516+Q516+S516),2)</f>
        <v>2916572.66</v>
      </c>
      <c r="D516" s="7">
        <v>1722783.86</v>
      </c>
      <c r="E516" s="7">
        <v>0</v>
      </c>
      <c r="F516" s="26">
        <v>0</v>
      </c>
      <c r="G516" s="26">
        <v>0</v>
      </c>
      <c r="H516" s="7">
        <v>1193788.8</v>
      </c>
      <c r="I516" s="7">
        <v>0</v>
      </c>
      <c r="J516" s="37">
        <v>0</v>
      </c>
      <c r="K516" s="26">
        <v>0</v>
      </c>
      <c r="L516" s="26">
        <v>0</v>
      </c>
      <c r="M516" s="26">
        <v>0</v>
      </c>
      <c r="N516" s="28">
        <v>0</v>
      </c>
      <c r="O516" s="7">
        <v>0</v>
      </c>
      <c r="P516" s="26">
        <v>0</v>
      </c>
      <c r="Q516" s="26">
        <v>0</v>
      </c>
      <c r="R516" s="26">
        <v>0</v>
      </c>
      <c r="S516" s="26">
        <v>0</v>
      </c>
      <c r="T516" s="25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</row>
    <row r="517" spans="1:37" s="73" customFormat="1" hidden="1" x14ac:dyDescent="0.25">
      <c r="A517" s="51">
        <v>141</v>
      </c>
      <c r="B517" s="65" t="s">
        <v>47</v>
      </c>
      <c r="C517" s="26">
        <f>ROUND(SUM(D517+E517+F517+G517+H517+I517+K517+M517+O517+Q517+S517),2)</f>
        <v>2971545.72</v>
      </c>
      <c r="D517" s="7">
        <v>1719122.82</v>
      </c>
      <c r="E517" s="7">
        <v>0</v>
      </c>
      <c r="F517" s="26">
        <v>0</v>
      </c>
      <c r="G517" s="26">
        <v>0</v>
      </c>
      <c r="H517" s="7">
        <v>1252422.8999999999</v>
      </c>
      <c r="I517" s="7">
        <v>0</v>
      </c>
      <c r="J517" s="37">
        <v>0</v>
      </c>
      <c r="K517" s="26">
        <v>0</v>
      </c>
      <c r="L517" s="26">
        <v>0</v>
      </c>
      <c r="M517" s="26">
        <v>0</v>
      </c>
      <c r="N517" s="28">
        <v>0</v>
      </c>
      <c r="O517" s="7">
        <v>0</v>
      </c>
      <c r="P517" s="26">
        <v>0</v>
      </c>
      <c r="Q517" s="26">
        <v>0</v>
      </c>
      <c r="R517" s="26">
        <v>0</v>
      </c>
      <c r="S517" s="26">
        <v>0</v>
      </c>
      <c r="T517" s="25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</row>
    <row r="518" spans="1:37" s="73" customFormat="1" hidden="1" x14ac:dyDescent="0.25">
      <c r="A518" s="51">
        <v>142</v>
      </c>
      <c r="B518" s="65" t="s">
        <v>339</v>
      </c>
      <c r="C518" s="7">
        <f>ROUND(SUM(D518+E518+F518+G518+H518+I518+K518+M518+O518+Q518+S518),2)</f>
        <v>13801007.59</v>
      </c>
      <c r="D518" s="7">
        <v>958916.46</v>
      </c>
      <c r="E518" s="7">
        <v>4717951.57</v>
      </c>
      <c r="F518" s="7">
        <v>0</v>
      </c>
      <c r="G518" s="7">
        <v>0</v>
      </c>
      <c r="H518" s="7">
        <v>1190098.8</v>
      </c>
      <c r="I518" s="7">
        <v>0</v>
      </c>
      <c r="J518" s="31">
        <v>0</v>
      </c>
      <c r="K518" s="7">
        <v>0</v>
      </c>
      <c r="L518" s="7">
        <v>1037</v>
      </c>
      <c r="M518" s="7">
        <v>4370135.7700000005</v>
      </c>
      <c r="N518" s="7">
        <v>793.1</v>
      </c>
      <c r="O518" s="7">
        <v>2563904.9900000002</v>
      </c>
      <c r="P518" s="7">
        <v>0</v>
      </c>
      <c r="Q518" s="7">
        <v>0</v>
      </c>
      <c r="R518" s="7">
        <v>0</v>
      </c>
      <c r="S518" s="7">
        <v>0</v>
      </c>
      <c r="T518" s="25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</row>
    <row r="519" spans="1:37" s="73" customFormat="1" hidden="1" x14ac:dyDescent="0.25">
      <c r="A519" s="51">
        <v>143</v>
      </c>
      <c r="B519" s="65" t="s">
        <v>340</v>
      </c>
      <c r="C519" s="7">
        <f>ROUND(SUM(D519+E519+F519+G519+H519+I519+K519+M519+O519+Q519+S519),2)</f>
        <v>11452201.02</v>
      </c>
      <c r="D519" s="7">
        <v>0</v>
      </c>
      <c r="E519" s="7">
        <v>0</v>
      </c>
      <c r="F519" s="7">
        <v>0</v>
      </c>
      <c r="G519" s="7">
        <v>0</v>
      </c>
      <c r="H519" s="7">
        <v>785527.20000000007</v>
      </c>
      <c r="I519" s="7">
        <v>0</v>
      </c>
      <c r="J519" s="31">
        <v>0</v>
      </c>
      <c r="K519" s="7">
        <v>0</v>
      </c>
      <c r="L519" s="7">
        <v>363</v>
      </c>
      <c r="M519" s="7">
        <v>1432797.3</v>
      </c>
      <c r="N519" s="28">
        <v>0</v>
      </c>
      <c r="O519" s="7">
        <v>0</v>
      </c>
      <c r="P519" s="7">
        <v>2222</v>
      </c>
      <c r="Q519" s="7">
        <v>9233876.5199999996</v>
      </c>
      <c r="R519" s="7">
        <v>0</v>
      </c>
      <c r="S519" s="7">
        <v>0</v>
      </c>
      <c r="T519" s="25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</row>
    <row r="520" spans="1:37" s="73" customFormat="1" hidden="1" x14ac:dyDescent="0.25">
      <c r="A520" s="166" t="s">
        <v>84</v>
      </c>
      <c r="B520" s="166"/>
      <c r="C520" s="150">
        <f t="shared" ref="C520:C546" si="54">ROUND(SUM(D520+E520+F520+G520+H520+I520+K520+M520+O520+Q520+S520),2)</f>
        <v>551662541.84000003</v>
      </c>
      <c r="D520" s="150">
        <f t="shared" ref="D520:S520" si="55">ROUND(SUM(D458:D519),2)</f>
        <v>38097651.460000001</v>
      </c>
      <c r="E520" s="150">
        <f t="shared" si="55"/>
        <v>127828838.39</v>
      </c>
      <c r="F520" s="150">
        <f t="shared" si="55"/>
        <v>13900677.050000001</v>
      </c>
      <c r="G520" s="150">
        <f t="shared" si="55"/>
        <v>9070287.2899999991</v>
      </c>
      <c r="H520" s="150">
        <f t="shared" si="55"/>
        <v>59457849.810000002</v>
      </c>
      <c r="I520" s="150">
        <f t="shared" si="55"/>
        <v>0</v>
      </c>
      <c r="J520" s="83">
        <f t="shared" si="55"/>
        <v>0</v>
      </c>
      <c r="K520" s="150">
        <f t="shared" si="55"/>
        <v>0</v>
      </c>
      <c r="L520" s="150">
        <f t="shared" si="55"/>
        <v>14913.1</v>
      </c>
      <c r="M520" s="150">
        <f t="shared" si="55"/>
        <v>69358034.329999998</v>
      </c>
      <c r="N520" s="150">
        <f t="shared" si="55"/>
        <v>11365.5</v>
      </c>
      <c r="O520" s="150">
        <f t="shared" si="55"/>
        <v>37684454.600000001</v>
      </c>
      <c r="P520" s="150">
        <f t="shared" si="55"/>
        <v>57112.38</v>
      </c>
      <c r="Q520" s="150">
        <f t="shared" si="55"/>
        <v>196264748.91</v>
      </c>
      <c r="R520" s="7">
        <f t="shared" si="55"/>
        <v>0</v>
      </c>
      <c r="S520" s="7">
        <f t="shared" si="55"/>
        <v>0</v>
      </c>
      <c r="T520" s="25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</row>
    <row r="521" spans="1:37" s="73" customFormat="1" ht="15.75" hidden="1" x14ac:dyDescent="0.25">
      <c r="A521" s="184" t="s">
        <v>91</v>
      </c>
      <c r="B521" s="184"/>
      <c r="C521" s="184"/>
      <c r="D521" s="150"/>
      <c r="E521" s="150"/>
      <c r="F521" s="150"/>
      <c r="G521" s="150"/>
      <c r="H521" s="150"/>
      <c r="I521" s="150"/>
      <c r="J521" s="31"/>
      <c r="K521" s="7"/>
      <c r="L521" s="150"/>
      <c r="M521" s="150"/>
      <c r="N521" s="150"/>
      <c r="O521" s="150"/>
      <c r="P521" s="150"/>
      <c r="Q521" s="150"/>
      <c r="R521" s="7"/>
      <c r="S521" s="7"/>
      <c r="T521" s="25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</row>
    <row r="522" spans="1:37" s="50" customFormat="1" ht="12" hidden="1" x14ac:dyDescent="0.2">
      <c r="A522" s="33">
        <v>144</v>
      </c>
      <c r="B522" s="34" t="s">
        <v>88</v>
      </c>
      <c r="C522" s="7">
        <f t="shared" si="54"/>
        <v>3351988.87</v>
      </c>
      <c r="D522" s="7">
        <v>912415.62</v>
      </c>
      <c r="E522" s="7">
        <v>0</v>
      </c>
      <c r="F522" s="7">
        <v>0</v>
      </c>
      <c r="G522" s="7">
        <v>0</v>
      </c>
      <c r="H522" s="7">
        <v>0</v>
      </c>
      <c r="I522" s="7">
        <v>0</v>
      </c>
      <c r="J522" s="31">
        <v>0</v>
      </c>
      <c r="K522" s="7">
        <v>0</v>
      </c>
      <c r="L522" s="7">
        <v>0</v>
      </c>
      <c r="M522" s="7">
        <v>0</v>
      </c>
      <c r="N522" s="7">
        <v>789.2</v>
      </c>
      <c r="O522" s="7">
        <v>2439573.25</v>
      </c>
      <c r="P522" s="7">
        <v>0</v>
      </c>
      <c r="Q522" s="7">
        <v>0</v>
      </c>
      <c r="R522" s="7">
        <v>0</v>
      </c>
      <c r="S522" s="7">
        <v>0</v>
      </c>
      <c r="T522" s="25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</row>
    <row r="523" spans="1:37" s="50" customFormat="1" ht="12" hidden="1" x14ac:dyDescent="0.2">
      <c r="A523" s="33">
        <v>145</v>
      </c>
      <c r="B523" s="34" t="s">
        <v>89</v>
      </c>
      <c r="C523" s="7">
        <f t="shared" si="54"/>
        <v>3051701.84</v>
      </c>
      <c r="D523" s="7">
        <v>1152444.93</v>
      </c>
      <c r="E523" s="7">
        <v>0</v>
      </c>
      <c r="F523" s="7">
        <v>0</v>
      </c>
      <c r="G523" s="7">
        <v>0</v>
      </c>
      <c r="H523" s="7">
        <v>0</v>
      </c>
      <c r="I523" s="7">
        <v>0</v>
      </c>
      <c r="J523" s="31">
        <v>0</v>
      </c>
      <c r="K523" s="7">
        <v>0</v>
      </c>
      <c r="L523" s="7">
        <v>0</v>
      </c>
      <c r="M523" s="7">
        <v>0</v>
      </c>
      <c r="N523" s="7">
        <v>785</v>
      </c>
      <c r="O523" s="7">
        <v>1899256.91</v>
      </c>
      <c r="P523" s="7">
        <v>0</v>
      </c>
      <c r="Q523" s="7">
        <v>0</v>
      </c>
      <c r="R523" s="7">
        <v>0</v>
      </c>
      <c r="S523" s="7">
        <v>0</v>
      </c>
      <c r="T523" s="25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</row>
    <row r="524" spans="1:37" s="50" customFormat="1" ht="12" hidden="1" x14ac:dyDescent="0.2">
      <c r="A524" s="33">
        <v>146</v>
      </c>
      <c r="B524" s="34" t="s">
        <v>90</v>
      </c>
      <c r="C524" s="7">
        <f t="shared" si="54"/>
        <v>4634239.24</v>
      </c>
      <c r="D524" s="7">
        <v>1064490.32</v>
      </c>
      <c r="E524" s="7">
        <v>0</v>
      </c>
      <c r="F524" s="7">
        <v>0</v>
      </c>
      <c r="G524" s="7">
        <v>0</v>
      </c>
      <c r="H524" s="7">
        <v>1131686.1000000001</v>
      </c>
      <c r="I524" s="7">
        <v>0</v>
      </c>
      <c r="J524" s="31">
        <v>0</v>
      </c>
      <c r="K524" s="7">
        <v>0</v>
      </c>
      <c r="L524" s="7">
        <v>0</v>
      </c>
      <c r="M524" s="7">
        <v>0</v>
      </c>
      <c r="N524" s="7">
        <v>787.5</v>
      </c>
      <c r="O524" s="7">
        <v>2438062.8199999998</v>
      </c>
      <c r="P524" s="7">
        <v>0</v>
      </c>
      <c r="Q524" s="7">
        <v>0</v>
      </c>
      <c r="R524" s="7">
        <v>0</v>
      </c>
      <c r="S524" s="7">
        <v>0</v>
      </c>
      <c r="T524" s="25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</row>
    <row r="525" spans="1:37" s="45" customFormat="1" ht="12" hidden="1" x14ac:dyDescent="0.2">
      <c r="A525" s="33">
        <v>147</v>
      </c>
      <c r="B525" s="65" t="s">
        <v>87</v>
      </c>
      <c r="C525" s="7">
        <f t="shared" si="54"/>
        <v>8306437.0499999998</v>
      </c>
      <c r="D525" s="7">
        <v>783895.48</v>
      </c>
      <c r="E525" s="7">
        <v>0</v>
      </c>
      <c r="F525" s="7">
        <v>2219293.4300000002</v>
      </c>
      <c r="G525" s="7">
        <v>1308355.6200000001</v>
      </c>
      <c r="H525" s="7">
        <v>972882.52</v>
      </c>
      <c r="I525" s="26">
        <v>0</v>
      </c>
      <c r="J525" s="37">
        <v>0</v>
      </c>
      <c r="K525" s="26">
        <v>0</v>
      </c>
      <c r="L525" s="26">
        <v>717.1</v>
      </c>
      <c r="M525" s="7">
        <v>3022010</v>
      </c>
      <c r="N525" s="36">
        <v>0</v>
      </c>
      <c r="O525" s="26">
        <v>0</v>
      </c>
      <c r="P525" s="26">
        <v>0</v>
      </c>
      <c r="Q525" s="26">
        <v>0</v>
      </c>
      <c r="R525" s="26">
        <v>0</v>
      </c>
      <c r="S525" s="26">
        <v>0</v>
      </c>
      <c r="T525" s="25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</row>
    <row r="526" spans="1:37" s="50" customFormat="1" ht="12" hidden="1" customHeight="1" x14ac:dyDescent="0.2">
      <c r="A526" s="33">
        <v>148</v>
      </c>
      <c r="B526" s="65" t="s">
        <v>347</v>
      </c>
      <c r="C526" s="7">
        <f t="shared" si="54"/>
        <v>10962313.4</v>
      </c>
      <c r="D526" s="7">
        <v>0</v>
      </c>
      <c r="E526" s="7">
        <v>0</v>
      </c>
      <c r="F526" s="7">
        <v>0</v>
      </c>
      <c r="G526" s="7">
        <v>0</v>
      </c>
      <c r="H526" s="7">
        <v>0</v>
      </c>
      <c r="I526" s="7">
        <v>0</v>
      </c>
      <c r="J526" s="31">
        <v>7</v>
      </c>
      <c r="K526" s="7">
        <v>10962313.4</v>
      </c>
      <c r="L526" s="7">
        <v>0</v>
      </c>
      <c r="M526" s="7">
        <v>0</v>
      </c>
      <c r="N526" s="28">
        <v>0</v>
      </c>
      <c r="O526" s="7">
        <v>0</v>
      </c>
      <c r="P526" s="7">
        <v>0</v>
      </c>
      <c r="Q526" s="7">
        <v>0</v>
      </c>
      <c r="R526" s="7">
        <v>0</v>
      </c>
      <c r="S526" s="7">
        <v>0</v>
      </c>
      <c r="T526" s="25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</row>
    <row r="527" spans="1:37" s="129" customFormat="1" ht="12" hidden="1" x14ac:dyDescent="0.2">
      <c r="A527" s="33">
        <v>149</v>
      </c>
      <c r="B527" s="65" t="s">
        <v>599</v>
      </c>
      <c r="C527" s="7">
        <f t="shared" si="54"/>
        <v>2559719.7200000002</v>
      </c>
      <c r="D527" s="7">
        <v>0</v>
      </c>
      <c r="E527" s="7">
        <v>0</v>
      </c>
      <c r="F527" s="7">
        <v>0</v>
      </c>
      <c r="G527" s="7">
        <v>0</v>
      </c>
      <c r="H527" s="7">
        <v>0</v>
      </c>
      <c r="I527" s="7">
        <v>0</v>
      </c>
      <c r="J527" s="31">
        <v>0</v>
      </c>
      <c r="K527" s="7">
        <v>0</v>
      </c>
      <c r="L527" s="7">
        <v>1050</v>
      </c>
      <c r="M527" s="7">
        <v>2559719.7199999997</v>
      </c>
      <c r="N527" s="28">
        <v>0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25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</row>
    <row r="528" spans="1:37" s="97" customFormat="1" ht="30" hidden="1" customHeight="1" x14ac:dyDescent="0.2">
      <c r="A528" s="173" t="s">
        <v>92</v>
      </c>
      <c r="B528" s="174"/>
      <c r="C528" s="150">
        <f>ROUND(SUM(D528+E528+F528+G528+H528+I528+K528+M528+O528+Q528+S528),2)</f>
        <v>32866400.120000001</v>
      </c>
      <c r="D528" s="150">
        <f t="shared" ref="D528:S528" si="56">ROUND(SUM(D522:D527),2)</f>
        <v>3913246.35</v>
      </c>
      <c r="E528" s="150">
        <f t="shared" si="56"/>
        <v>0</v>
      </c>
      <c r="F528" s="150">
        <f t="shared" si="56"/>
        <v>2219293.4300000002</v>
      </c>
      <c r="G528" s="150">
        <f t="shared" si="56"/>
        <v>1308355.6200000001</v>
      </c>
      <c r="H528" s="150">
        <f t="shared" si="56"/>
        <v>2104568.62</v>
      </c>
      <c r="I528" s="150">
        <f t="shared" si="56"/>
        <v>0</v>
      </c>
      <c r="J528" s="83">
        <f t="shared" si="56"/>
        <v>7</v>
      </c>
      <c r="K528" s="150">
        <f t="shared" si="56"/>
        <v>10962313.4</v>
      </c>
      <c r="L528" s="150">
        <f t="shared" si="56"/>
        <v>1767.1</v>
      </c>
      <c r="M528" s="150">
        <f t="shared" si="56"/>
        <v>5581729.7199999997</v>
      </c>
      <c r="N528" s="150">
        <f t="shared" si="56"/>
        <v>2361.6999999999998</v>
      </c>
      <c r="O528" s="150">
        <f t="shared" si="56"/>
        <v>6776892.9800000004</v>
      </c>
      <c r="P528" s="150">
        <f t="shared" si="56"/>
        <v>0</v>
      </c>
      <c r="Q528" s="150">
        <f t="shared" si="56"/>
        <v>0</v>
      </c>
      <c r="R528" s="150">
        <f t="shared" si="56"/>
        <v>0</v>
      </c>
      <c r="S528" s="150">
        <f t="shared" si="56"/>
        <v>0</v>
      </c>
      <c r="T528" s="25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</row>
    <row r="529" spans="1:37" s="97" customFormat="1" ht="15.75" hidden="1" x14ac:dyDescent="0.2">
      <c r="A529" s="184" t="s">
        <v>94</v>
      </c>
      <c r="B529" s="184"/>
      <c r="C529" s="184"/>
      <c r="D529" s="150"/>
      <c r="E529" s="150"/>
      <c r="F529" s="150"/>
      <c r="G529" s="150"/>
      <c r="H529" s="150"/>
      <c r="I529" s="150"/>
      <c r="J529" s="83"/>
      <c r="K529" s="150"/>
      <c r="L529" s="150"/>
      <c r="M529" s="150"/>
      <c r="N529" s="150"/>
      <c r="O529" s="150"/>
      <c r="P529" s="150"/>
      <c r="Q529" s="150"/>
      <c r="R529" s="150"/>
      <c r="S529" s="150"/>
      <c r="T529" s="25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</row>
    <row r="530" spans="1:37" s="45" customFormat="1" ht="12" hidden="1" x14ac:dyDescent="0.2">
      <c r="A530" s="57">
        <v>150</v>
      </c>
      <c r="B530" s="56" t="s">
        <v>759</v>
      </c>
      <c r="C530" s="26">
        <f t="shared" si="54"/>
        <v>16597776.859999999</v>
      </c>
      <c r="D530" s="7">
        <v>0</v>
      </c>
      <c r="E530" s="7">
        <v>0</v>
      </c>
      <c r="F530" s="7">
        <v>0</v>
      </c>
      <c r="G530" s="7">
        <v>0</v>
      </c>
      <c r="H530" s="7">
        <v>0</v>
      </c>
      <c r="I530" s="7">
        <v>0</v>
      </c>
      <c r="J530" s="37">
        <v>10</v>
      </c>
      <c r="K530" s="26">
        <v>16597776.859999999</v>
      </c>
      <c r="L530" s="7">
        <v>0</v>
      </c>
      <c r="M530" s="7">
        <v>0</v>
      </c>
      <c r="N530" s="28">
        <v>0</v>
      </c>
      <c r="O530" s="7">
        <v>0</v>
      </c>
      <c r="P530" s="7">
        <v>0</v>
      </c>
      <c r="Q530" s="7">
        <v>0</v>
      </c>
      <c r="R530" s="7">
        <v>0</v>
      </c>
      <c r="S530" s="7">
        <v>0</v>
      </c>
      <c r="T530" s="25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</row>
    <row r="531" spans="1:37" s="45" customFormat="1" ht="12" hidden="1" x14ac:dyDescent="0.2">
      <c r="A531" s="57">
        <v>151</v>
      </c>
      <c r="B531" s="56" t="s">
        <v>760</v>
      </c>
      <c r="C531" s="26">
        <f t="shared" si="54"/>
        <v>13327535.109999999</v>
      </c>
      <c r="D531" s="7">
        <v>0</v>
      </c>
      <c r="E531" s="7">
        <v>0</v>
      </c>
      <c r="F531" s="7">
        <v>0</v>
      </c>
      <c r="G531" s="7">
        <v>0</v>
      </c>
      <c r="H531" s="7">
        <v>0</v>
      </c>
      <c r="I531" s="7">
        <v>0</v>
      </c>
      <c r="J531" s="37">
        <v>8</v>
      </c>
      <c r="K531" s="26">
        <v>13327535.109999999</v>
      </c>
      <c r="L531" s="7">
        <v>0</v>
      </c>
      <c r="M531" s="7">
        <v>0</v>
      </c>
      <c r="N531" s="28">
        <v>0</v>
      </c>
      <c r="O531" s="7">
        <v>0</v>
      </c>
      <c r="P531" s="7">
        <v>0</v>
      </c>
      <c r="Q531" s="7">
        <v>0</v>
      </c>
      <c r="R531" s="7">
        <v>0</v>
      </c>
      <c r="S531" s="7">
        <v>0</v>
      </c>
      <c r="T531" s="25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</row>
    <row r="532" spans="1:37" s="45" customFormat="1" ht="12" hidden="1" x14ac:dyDescent="0.2">
      <c r="A532" s="57">
        <v>152</v>
      </c>
      <c r="B532" s="56" t="s">
        <v>761</v>
      </c>
      <c r="C532" s="26">
        <f t="shared" si="54"/>
        <v>3125981.94</v>
      </c>
      <c r="D532" s="7">
        <v>0</v>
      </c>
      <c r="E532" s="7">
        <v>0</v>
      </c>
      <c r="F532" s="7">
        <v>0</v>
      </c>
      <c r="G532" s="7">
        <v>0</v>
      </c>
      <c r="H532" s="7">
        <v>0</v>
      </c>
      <c r="I532" s="7">
        <v>0</v>
      </c>
      <c r="J532" s="37">
        <v>2</v>
      </c>
      <c r="K532" s="26">
        <v>3125981.94</v>
      </c>
      <c r="L532" s="7">
        <v>0</v>
      </c>
      <c r="M532" s="7">
        <v>0</v>
      </c>
      <c r="N532" s="28">
        <v>0</v>
      </c>
      <c r="O532" s="7">
        <v>0</v>
      </c>
      <c r="P532" s="7">
        <v>0</v>
      </c>
      <c r="Q532" s="7">
        <v>0</v>
      </c>
      <c r="R532" s="7">
        <v>0</v>
      </c>
      <c r="S532" s="7">
        <v>0</v>
      </c>
      <c r="T532" s="25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</row>
    <row r="533" spans="1:37" s="45" customFormat="1" ht="12" hidden="1" x14ac:dyDescent="0.2">
      <c r="A533" s="57">
        <v>153</v>
      </c>
      <c r="B533" s="56" t="s">
        <v>616</v>
      </c>
      <c r="C533" s="26">
        <f t="shared" si="54"/>
        <v>6135125.04</v>
      </c>
      <c r="D533" s="7">
        <v>0</v>
      </c>
      <c r="E533" s="7">
        <v>0</v>
      </c>
      <c r="F533" s="7">
        <v>0</v>
      </c>
      <c r="G533" s="7">
        <v>0</v>
      </c>
      <c r="H533" s="7">
        <v>0</v>
      </c>
      <c r="I533" s="7">
        <v>0</v>
      </c>
      <c r="J533" s="37">
        <v>4</v>
      </c>
      <c r="K533" s="26">
        <v>6135125.04</v>
      </c>
      <c r="L533" s="7">
        <v>0</v>
      </c>
      <c r="M533" s="7">
        <v>0</v>
      </c>
      <c r="N533" s="28">
        <v>0</v>
      </c>
      <c r="O533" s="7">
        <v>0</v>
      </c>
      <c r="P533" s="7">
        <v>0</v>
      </c>
      <c r="Q533" s="7">
        <v>0</v>
      </c>
      <c r="R533" s="7">
        <v>0</v>
      </c>
      <c r="S533" s="7">
        <v>0</v>
      </c>
      <c r="T533" s="25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</row>
    <row r="534" spans="1:37" s="45" customFormat="1" ht="12" hidden="1" x14ac:dyDescent="0.2">
      <c r="A534" s="57">
        <v>154</v>
      </c>
      <c r="B534" s="56" t="s">
        <v>751</v>
      </c>
      <c r="C534" s="26">
        <f t="shared" si="54"/>
        <v>3940236.98</v>
      </c>
      <c r="D534" s="7">
        <v>0</v>
      </c>
      <c r="E534" s="7">
        <v>0</v>
      </c>
      <c r="F534" s="7">
        <v>0</v>
      </c>
      <c r="G534" s="7">
        <v>0</v>
      </c>
      <c r="H534" s="7">
        <v>0</v>
      </c>
      <c r="I534" s="7">
        <v>0</v>
      </c>
      <c r="J534" s="37">
        <v>0</v>
      </c>
      <c r="K534" s="26">
        <v>0</v>
      </c>
      <c r="L534" s="7">
        <v>1330</v>
      </c>
      <c r="M534" s="7">
        <v>3940236.98312</v>
      </c>
      <c r="N534" s="28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25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</row>
    <row r="535" spans="1:37" s="45" customFormat="1" ht="12" hidden="1" x14ac:dyDescent="0.2">
      <c r="A535" s="57">
        <v>155</v>
      </c>
      <c r="B535" s="56" t="s">
        <v>698</v>
      </c>
      <c r="C535" s="26">
        <f t="shared" si="54"/>
        <v>1528734.24</v>
      </c>
      <c r="D535" s="7">
        <v>0</v>
      </c>
      <c r="E535" s="7">
        <v>1528734.24</v>
      </c>
      <c r="F535" s="7">
        <v>0</v>
      </c>
      <c r="G535" s="7">
        <v>0</v>
      </c>
      <c r="H535" s="7">
        <v>0</v>
      </c>
      <c r="I535" s="7">
        <v>0</v>
      </c>
      <c r="J535" s="37">
        <v>0</v>
      </c>
      <c r="K535" s="26">
        <v>0</v>
      </c>
      <c r="L535" s="7">
        <v>0</v>
      </c>
      <c r="M535" s="7">
        <v>0</v>
      </c>
      <c r="N535" s="28">
        <v>0</v>
      </c>
      <c r="O535" s="7">
        <v>0</v>
      </c>
      <c r="P535" s="7">
        <v>0</v>
      </c>
      <c r="Q535" s="7">
        <v>0</v>
      </c>
      <c r="R535" s="7">
        <v>0</v>
      </c>
      <c r="S535" s="7">
        <v>0</v>
      </c>
      <c r="T535" s="25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</row>
    <row r="536" spans="1:37" s="45" customFormat="1" ht="12" hidden="1" x14ac:dyDescent="0.2">
      <c r="A536" s="57">
        <v>156</v>
      </c>
      <c r="B536" s="56" t="s">
        <v>762</v>
      </c>
      <c r="C536" s="26">
        <f t="shared" si="54"/>
        <v>2525603.13</v>
      </c>
      <c r="D536" s="7">
        <v>0</v>
      </c>
      <c r="E536" s="7">
        <v>0</v>
      </c>
      <c r="F536" s="7">
        <v>0</v>
      </c>
      <c r="G536" s="7">
        <v>0</v>
      </c>
      <c r="H536" s="7">
        <v>0</v>
      </c>
      <c r="I536" s="7">
        <v>0</v>
      </c>
      <c r="J536" s="31">
        <v>0</v>
      </c>
      <c r="K536" s="7">
        <v>0</v>
      </c>
      <c r="L536" s="26">
        <v>498</v>
      </c>
      <c r="M536" s="26">
        <v>2080827.6600000001</v>
      </c>
      <c r="N536" s="28">
        <v>0</v>
      </c>
      <c r="O536" s="7">
        <v>0</v>
      </c>
      <c r="P536" s="7">
        <v>0</v>
      </c>
      <c r="Q536" s="7">
        <v>0</v>
      </c>
      <c r="R536" s="7">
        <v>320</v>
      </c>
      <c r="S536" s="7">
        <v>444775.47</v>
      </c>
      <c r="T536" s="25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</row>
    <row r="537" spans="1:37" s="45" customFormat="1" ht="12.75" hidden="1" x14ac:dyDescent="0.2">
      <c r="A537" s="189" t="s">
        <v>95</v>
      </c>
      <c r="B537" s="189"/>
      <c r="C537" s="8">
        <f t="shared" si="54"/>
        <v>47180993.299999997</v>
      </c>
      <c r="D537" s="8">
        <f t="shared" ref="D537:S537" si="57">SUM(D530:D536)</f>
        <v>0</v>
      </c>
      <c r="E537" s="8">
        <f t="shared" si="57"/>
        <v>1528734.24</v>
      </c>
      <c r="F537" s="8">
        <f t="shared" si="57"/>
        <v>0</v>
      </c>
      <c r="G537" s="8">
        <f t="shared" si="57"/>
        <v>0</v>
      </c>
      <c r="H537" s="8">
        <f t="shared" si="57"/>
        <v>0</v>
      </c>
      <c r="I537" s="8">
        <f t="shared" si="57"/>
        <v>0</v>
      </c>
      <c r="J537" s="30">
        <f t="shared" si="57"/>
        <v>24</v>
      </c>
      <c r="K537" s="8">
        <f t="shared" si="57"/>
        <v>39186418.950000003</v>
      </c>
      <c r="L537" s="8">
        <f t="shared" si="57"/>
        <v>1828</v>
      </c>
      <c r="M537" s="8">
        <f t="shared" si="57"/>
        <v>6021064.6431200001</v>
      </c>
      <c r="N537" s="8">
        <f t="shared" si="57"/>
        <v>0</v>
      </c>
      <c r="O537" s="7">
        <f t="shared" si="57"/>
        <v>0</v>
      </c>
      <c r="P537" s="8">
        <f t="shared" si="57"/>
        <v>0</v>
      </c>
      <c r="Q537" s="8">
        <f t="shared" si="57"/>
        <v>0</v>
      </c>
      <c r="R537" s="8">
        <f t="shared" si="57"/>
        <v>320</v>
      </c>
      <c r="S537" s="8">
        <f t="shared" si="57"/>
        <v>444775.47</v>
      </c>
      <c r="T537" s="25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</row>
    <row r="538" spans="1:37" s="45" customFormat="1" ht="15.75" hidden="1" x14ac:dyDescent="0.2">
      <c r="A538" s="187" t="s">
        <v>97</v>
      </c>
      <c r="B538" s="187"/>
      <c r="C538" s="187"/>
      <c r="D538" s="8"/>
      <c r="E538" s="8"/>
      <c r="F538" s="8"/>
      <c r="G538" s="8"/>
      <c r="H538" s="8"/>
      <c r="I538" s="8"/>
      <c r="J538" s="30"/>
      <c r="K538" s="8"/>
      <c r="L538" s="8"/>
      <c r="M538" s="8"/>
      <c r="N538" s="8"/>
      <c r="O538" s="7"/>
      <c r="P538" s="8"/>
      <c r="Q538" s="8"/>
      <c r="R538" s="8"/>
      <c r="S538" s="7"/>
      <c r="T538" s="25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</row>
    <row r="539" spans="1:37" s="50" customFormat="1" ht="24" hidden="1" x14ac:dyDescent="0.2">
      <c r="A539" s="57">
        <v>157</v>
      </c>
      <c r="B539" s="43" t="s">
        <v>766</v>
      </c>
      <c r="C539" s="7">
        <f t="shared" si="54"/>
        <v>1243785.52</v>
      </c>
      <c r="D539" s="7">
        <v>0</v>
      </c>
      <c r="E539" s="7">
        <v>827835.62170000002</v>
      </c>
      <c r="F539" s="7">
        <v>277299.93</v>
      </c>
      <c r="G539" s="7">
        <v>138649.97</v>
      </c>
      <c r="H539" s="7">
        <v>0</v>
      </c>
      <c r="I539" s="7">
        <v>0</v>
      </c>
      <c r="J539" s="31">
        <v>0</v>
      </c>
      <c r="K539" s="7">
        <v>0</v>
      </c>
      <c r="L539" s="7">
        <v>0</v>
      </c>
      <c r="M539" s="7">
        <v>0</v>
      </c>
      <c r="N539" s="28">
        <v>0</v>
      </c>
      <c r="O539" s="7">
        <v>0</v>
      </c>
      <c r="P539" s="7">
        <v>0</v>
      </c>
      <c r="Q539" s="7">
        <v>0</v>
      </c>
      <c r="R539" s="7">
        <v>0</v>
      </c>
      <c r="S539" s="7">
        <v>0</v>
      </c>
      <c r="T539" s="25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</row>
    <row r="540" spans="1:37" s="73" customFormat="1" hidden="1" x14ac:dyDescent="0.25">
      <c r="A540" s="57">
        <v>158</v>
      </c>
      <c r="B540" s="43" t="s">
        <v>776</v>
      </c>
      <c r="C540" s="7">
        <f t="shared" si="54"/>
        <v>4405440.34</v>
      </c>
      <c r="D540" s="7">
        <v>0</v>
      </c>
      <c r="E540" s="26">
        <v>0</v>
      </c>
      <c r="F540" s="7">
        <v>0</v>
      </c>
      <c r="G540" s="7">
        <v>0</v>
      </c>
      <c r="H540" s="7">
        <v>0</v>
      </c>
      <c r="I540" s="26">
        <v>0</v>
      </c>
      <c r="J540" s="31">
        <v>0</v>
      </c>
      <c r="K540" s="26">
        <v>0</v>
      </c>
      <c r="L540" s="130">
        <v>1120</v>
      </c>
      <c r="M540" s="7">
        <v>4405440.3438499998</v>
      </c>
      <c r="N540" s="28">
        <v>0</v>
      </c>
      <c r="O540" s="26">
        <v>0</v>
      </c>
      <c r="P540" s="7">
        <v>0</v>
      </c>
      <c r="Q540" s="26">
        <v>0</v>
      </c>
      <c r="R540" s="7">
        <v>0</v>
      </c>
      <c r="S540" s="26">
        <v>0</v>
      </c>
      <c r="T540" s="25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</row>
    <row r="541" spans="1:37" s="73" customFormat="1" hidden="1" x14ac:dyDescent="0.25">
      <c r="A541" s="57">
        <v>159</v>
      </c>
      <c r="B541" s="43" t="s">
        <v>774</v>
      </c>
      <c r="C541" s="7">
        <f t="shared" si="54"/>
        <v>2249414.77</v>
      </c>
      <c r="D541" s="26">
        <v>0</v>
      </c>
      <c r="E541" s="26">
        <v>0</v>
      </c>
      <c r="F541" s="7">
        <v>0</v>
      </c>
      <c r="G541" s="7">
        <v>0</v>
      </c>
      <c r="H541" s="26">
        <v>0</v>
      </c>
      <c r="I541" s="26">
        <v>0</v>
      </c>
      <c r="J541" s="31">
        <v>0</v>
      </c>
      <c r="K541" s="26">
        <v>0</v>
      </c>
      <c r="L541" s="7">
        <v>680</v>
      </c>
      <c r="M541" s="7">
        <v>2249414.7706999998</v>
      </c>
      <c r="N541" s="28">
        <v>0</v>
      </c>
      <c r="O541" s="26">
        <v>0</v>
      </c>
      <c r="P541" s="7">
        <v>0</v>
      </c>
      <c r="Q541" s="26">
        <v>0</v>
      </c>
      <c r="R541" s="7">
        <v>0</v>
      </c>
      <c r="S541" s="26">
        <v>0</v>
      </c>
      <c r="T541" s="25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</row>
    <row r="542" spans="1:37" s="1" customFormat="1" ht="32.25" hidden="1" customHeight="1" x14ac:dyDescent="0.25">
      <c r="A542" s="188" t="s">
        <v>96</v>
      </c>
      <c r="B542" s="188"/>
      <c r="C542" s="8">
        <f t="shared" si="54"/>
        <v>7898640.6299999999</v>
      </c>
      <c r="D542" s="8">
        <f t="shared" ref="D542:S542" si="58">ROUND(SUM(D539:D541),2)</f>
        <v>0</v>
      </c>
      <c r="E542" s="8">
        <f t="shared" si="58"/>
        <v>827835.62</v>
      </c>
      <c r="F542" s="8">
        <f t="shared" si="58"/>
        <v>277299.93</v>
      </c>
      <c r="G542" s="8">
        <f t="shared" si="58"/>
        <v>138649.97</v>
      </c>
      <c r="H542" s="8">
        <f t="shared" si="58"/>
        <v>0</v>
      </c>
      <c r="I542" s="8">
        <f t="shared" si="58"/>
        <v>0</v>
      </c>
      <c r="J542" s="30">
        <f t="shared" si="58"/>
        <v>0</v>
      </c>
      <c r="K542" s="8">
        <f t="shared" si="58"/>
        <v>0</v>
      </c>
      <c r="L542" s="8">
        <f t="shared" si="58"/>
        <v>1800</v>
      </c>
      <c r="M542" s="8">
        <f t="shared" si="58"/>
        <v>6654855.1100000003</v>
      </c>
      <c r="N542" s="8">
        <f t="shared" si="58"/>
        <v>0</v>
      </c>
      <c r="O542" s="8">
        <f t="shared" si="58"/>
        <v>0</v>
      </c>
      <c r="P542" s="8">
        <f t="shared" si="58"/>
        <v>0</v>
      </c>
      <c r="Q542" s="8">
        <f t="shared" si="58"/>
        <v>0</v>
      </c>
      <c r="R542" s="8">
        <f t="shared" si="58"/>
        <v>0</v>
      </c>
      <c r="S542" s="8">
        <f t="shared" si="58"/>
        <v>0</v>
      </c>
      <c r="T542" s="25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</row>
    <row r="543" spans="1:37" s="1" customFormat="1" ht="15.75" hidden="1" x14ac:dyDescent="0.25">
      <c r="A543" s="180" t="s">
        <v>98</v>
      </c>
      <c r="B543" s="180"/>
      <c r="C543" s="180"/>
      <c r="D543" s="8"/>
      <c r="E543" s="8"/>
      <c r="F543" s="8"/>
      <c r="G543" s="8"/>
      <c r="H543" s="8"/>
      <c r="I543" s="8"/>
      <c r="J543" s="31"/>
      <c r="K543" s="8"/>
      <c r="L543" s="8"/>
      <c r="M543" s="8"/>
      <c r="N543" s="8"/>
      <c r="O543" s="8"/>
      <c r="P543" s="8"/>
      <c r="Q543" s="8"/>
      <c r="R543" s="8"/>
      <c r="S543" s="8"/>
      <c r="T543" s="25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</row>
    <row r="544" spans="1:37" s="2" customFormat="1" hidden="1" x14ac:dyDescent="0.25">
      <c r="A544" s="70">
        <v>160</v>
      </c>
      <c r="B544" s="56" t="s">
        <v>633</v>
      </c>
      <c r="C544" s="7">
        <f t="shared" si="54"/>
        <v>1493667.98</v>
      </c>
      <c r="D544" s="7">
        <v>0</v>
      </c>
      <c r="E544" s="26">
        <v>0</v>
      </c>
      <c r="F544" s="7">
        <v>0</v>
      </c>
      <c r="G544" s="7">
        <v>0</v>
      </c>
      <c r="H544" s="7">
        <v>0</v>
      </c>
      <c r="I544" s="7">
        <v>0</v>
      </c>
      <c r="J544" s="31">
        <v>0</v>
      </c>
      <c r="K544" s="7">
        <v>0</v>
      </c>
      <c r="L544" s="26">
        <v>0</v>
      </c>
      <c r="M544" s="26">
        <v>0</v>
      </c>
      <c r="N544" s="36">
        <v>0</v>
      </c>
      <c r="O544" s="26">
        <v>0</v>
      </c>
      <c r="P544" s="7">
        <v>6482.1</v>
      </c>
      <c r="Q544" s="26">
        <v>1493667.98</v>
      </c>
      <c r="R544" s="26">
        <v>0</v>
      </c>
      <c r="S544" s="26">
        <v>0</v>
      </c>
      <c r="T544" s="25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</row>
    <row r="545" spans="1:37" s="2" customFormat="1" hidden="1" x14ac:dyDescent="0.25">
      <c r="A545" s="70">
        <v>161</v>
      </c>
      <c r="B545" s="56" t="s">
        <v>622</v>
      </c>
      <c r="C545" s="7">
        <f t="shared" si="54"/>
        <v>962717.18</v>
      </c>
      <c r="D545" s="26">
        <v>962717.18</v>
      </c>
      <c r="E545" s="26">
        <v>0</v>
      </c>
      <c r="F545" s="7">
        <v>0</v>
      </c>
      <c r="G545" s="7">
        <v>0</v>
      </c>
      <c r="H545" s="7">
        <v>0</v>
      </c>
      <c r="I545" s="7">
        <v>0</v>
      </c>
      <c r="J545" s="31">
        <v>0</v>
      </c>
      <c r="K545" s="7">
        <v>0</v>
      </c>
      <c r="L545" s="26">
        <v>0</v>
      </c>
      <c r="M545" s="26">
        <v>0</v>
      </c>
      <c r="N545" s="36">
        <v>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  <c r="T545" s="25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</row>
    <row r="546" spans="1:37" s="45" customFormat="1" ht="12" hidden="1" x14ac:dyDescent="0.2">
      <c r="A546" s="70">
        <v>162</v>
      </c>
      <c r="B546" s="56" t="s">
        <v>621</v>
      </c>
      <c r="C546" s="26">
        <f t="shared" si="54"/>
        <v>3403159.13</v>
      </c>
      <c r="D546" s="26">
        <v>0</v>
      </c>
      <c r="E546" s="26">
        <v>0</v>
      </c>
      <c r="F546" s="26">
        <v>0</v>
      </c>
      <c r="G546" s="26">
        <v>0</v>
      </c>
      <c r="H546" s="26">
        <v>0</v>
      </c>
      <c r="I546" s="26">
        <v>0</v>
      </c>
      <c r="J546" s="31">
        <v>0</v>
      </c>
      <c r="K546" s="26">
        <v>0</v>
      </c>
      <c r="L546" s="7">
        <v>1986.8</v>
      </c>
      <c r="M546" s="26">
        <v>3403159.13</v>
      </c>
      <c r="N546" s="28">
        <v>0</v>
      </c>
      <c r="O546" s="26">
        <v>0</v>
      </c>
      <c r="P546" s="7">
        <v>0</v>
      </c>
      <c r="Q546" s="26">
        <v>0</v>
      </c>
      <c r="R546" s="7">
        <v>0</v>
      </c>
      <c r="S546" s="26">
        <v>0</v>
      </c>
      <c r="T546" s="25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</row>
    <row r="547" spans="1:37" s="45" customFormat="1" ht="12" hidden="1" x14ac:dyDescent="0.2">
      <c r="A547" s="70">
        <v>163</v>
      </c>
      <c r="B547" s="56" t="s">
        <v>327</v>
      </c>
      <c r="C547" s="26">
        <f t="shared" ref="C547:C576" si="59">ROUND(SUM(D547+E547+F547+G547+H547+I547+K547+M547+O547+Q547+S547),2)</f>
        <v>1257610.56</v>
      </c>
      <c r="D547" s="26">
        <v>1257610.56</v>
      </c>
      <c r="E547" s="26">
        <v>0</v>
      </c>
      <c r="F547" s="26">
        <v>0</v>
      </c>
      <c r="G547" s="26">
        <v>0</v>
      </c>
      <c r="H547" s="26">
        <v>0</v>
      </c>
      <c r="I547" s="26">
        <v>0</v>
      </c>
      <c r="J547" s="31">
        <v>0</v>
      </c>
      <c r="K547" s="26">
        <v>0</v>
      </c>
      <c r="L547" s="7">
        <v>0</v>
      </c>
      <c r="M547" s="26">
        <v>0</v>
      </c>
      <c r="N547" s="28">
        <v>0</v>
      </c>
      <c r="O547" s="26">
        <v>0</v>
      </c>
      <c r="P547" s="7">
        <v>0</v>
      </c>
      <c r="Q547" s="26">
        <v>0</v>
      </c>
      <c r="R547" s="7">
        <v>0</v>
      </c>
      <c r="S547" s="26">
        <v>0</v>
      </c>
      <c r="T547" s="25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</row>
    <row r="548" spans="1:37" s="45" customFormat="1" ht="12" hidden="1" x14ac:dyDescent="0.2">
      <c r="A548" s="70">
        <v>164</v>
      </c>
      <c r="B548" s="56" t="s">
        <v>781</v>
      </c>
      <c r="C548" s="26">
        <f t="shared" si="59"/>
        <v>2085186.46</v>
      </c>
      <c r="D548" s="26">
        <v>812259.95000000007</v>
      </c>
      <c r="E548" s="26">
        <v>0</v>
      </c>
      <c r="F548" s="26">
        <v>0</v>
      </c>
      <c r="G548" s="26">
        <v>0</v>
      </c>
      <c r="H548" s="26">
        <v>0</v>
      </c>
      <c r="I548" s="26">
        <v>0</v>
      </c>
      <c r="J548" s="31">
        <v>0</v>
      </c>
      <c r="K548" s="26">
        <v>0</v>
      </c>
      <c r="L548" s="7">
        <v>0</v>
      </c>
      <c r="M548" s="26">
        <v>0</v>
      </c>
      <c r="N548" s="28">
        <v>0</v>
      </c>
      <c r="O548" s="26">
        <v>0</v>
      </c>
      <c r="P548" s="26" t="s">
        <v>640</v>
      </c>
      <c r="Q548" s="26">
        <v>1272926.51</v>
      </c>
      <c r="R548" s="7">
        <v>0</v>
      </c>
      <c r="S548" s="26">
        <v>0</v>
      </c>
      <c r="T548" s="25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</row>
    <row r="549" spans="1:37" s="45" customFormat="1" ht="12" hidden="1" x14ac:dyDescent="0.2">
      <c r="A549" s="70">
        <v>165</v>
      </c>
      <c r="B549" s="56" t="s">
        <v>782</v>
      </c>
      <c r="C549" s="26">
        <f t="shared" si="59"/>
        <v>813439.06</v>
      </c>
      <c r="D549" s="26">
        <v>813439.06</v>
      </c>
      <c r="E549" s="26">
        <v>0</v>
      </c>
      <c r="F549" s="26">
        <v>0</v>
      </c>
      <c r="G549" s="26">
        <v>0</v>
      </c>
      <c r="H549" s="26">
        <v>0</v>
      </c>
      <c r="I549" s="26">
        <v>0</v>
      </c>
      <c r="J549" s="31">
        <v>0</v>
      </c>
      <c r="K549" s="26">
        <v>0</v>
      </c>
      <c r="L549" s="7">
        <v>0</v>
      </c>
      <c r="M549" s="26">
        <v>0</v>
      </c>
      <c r="N549" s="28">
        <v>0</v>
      </c>
      <c r="O549" s="26">
        <v>0</v>
      </c>
      <c r="P549" s="26">
        <v>0</v>
      </c>
      <c r="Q549" s="26">
        <v>0</v>
      </c>
      <c r="R549" s="7">
        <v>0</v>
      </c>
      <c r="S549" s="26">
        <v>0</v>
      </c>
      <c r="T549" s="25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</row>
    <row r="550" spans="1:37" s="45" customFormat="1" ht="12" hidden="1" x14ac:dyDescent="0.2">
      <c r="A550" s="70">
        <v>166</v>
      </c>
      <c r="B550" s="56" t="s">
        <v>636</v>
      </c>
      <c r="C550" s="26">
        <f t="shared" si="59"/>
        <v>5113158.6900000004</v>
      </c>
      <c r="D550" s="26">
        <v>0</v>
      </c>
      <c r="E550" s="26">
        <v>5113158.6900000004</v>
      </c>
      <c r="F550" s="26">
        <v>0</v>
      </c>
      <c r="G550" s="26">
        <v>0</v>
      </c>
      <c r="H550" s="26">
        <v>0</v>
      </c>
      <c r="I550" s="26">
        <v>0</v>
      </c>
      <c r="J550" s="31">
        <v>0</v>
      </c>
      <c r="K550" s="26">
        <v>0</v>
      </c>
      <c r="L550" s="7">
        <v>0</v>
      </c>
      <c r="M550" s="26">
        <v>0</v>
      </c>
      <c r="N550" s="28">
        <v>0</v>
      </c>
      <c r="O550" s="26">
        <v>0</v>
      </c>
      <c r="P550" s="7">
        <v>0</v>
      </c>
      <c r="Q550" s="26">
        <v>0</v>
      </c>
      <c r="R550" s="7">
        <v>0</v>
      </c>
      <c r="S550" s="26">
        <v>0</v>
      </c>
      <c r="T550" s="25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</row>
    <row r="551" spans="1:37" s="45" customFormat="1" ht="12" hidden="1" x14ac:dyDescent="0.2">
      <c r="A551" s="70">
        <v>167</v>
      </c>
      <c r="B551" s="56" t="s">
        <v>634</v>
      </c>
      <c r="C551" s="26">
        <f t="shared" si="59"/>
        <v>1726378.87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  <c r="I551" s="26">
        <v>0</v>
      </c>
      <c r="J551" s="31">
        <v>0</v>
      </c>
      <c r="K551" s="26">
        <v>0</v>
      </c>
      <c r="L551" s="7">
        <v>621.46</v>
      </c>
      <c r="M551" s="26">
        <v>1164129.02</v>
      </c>
      <c r="N551" s="28">
        <v>0</v>
      </c>
      <c r="O551" s="26">
        <v>0</v>
      </c>
      <c r="P551" s="7">
        <v>2501.6999999999998</v>
      </c>
      <c r="Q551" s="26">
        <v>562249.85</v>
      </c>
      <c r="R551" s="7">
        <v>0</v>
      </c>
      <c r="S551" s="26">
        <v>0</v>
      </c>
      <c r="T551" s="25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</row>
    <row r="552" spans="1:37" s="45" customFormat="1" ht="12" hidden="1" x14ac:dyDescent="0.2">
      <c r="A552" s="70">
        <v>168</v>
      </c>
      <c r="B552" s="56" t="s">
        <v>319</v>
      </c>
      <c r="C552" s="26">
        <f t="shared" si="59"/>
        <v>1489420.92</v>
      </c>
      <c r="D552" s="26">
        <v>0</v>
      </c>
      <c r="E552" s="26">
        <v>0</v>
      </c>
      <c r="F552" s="26">
        <v>0</v>
      </c>
      <c r="G552" s="26">
        <v>0</v>
      </c>
      <c r="H552" s="26">
        <v>0</v>
      </c>
      <c r="I552" s="26">
        <v>0</v>
      </c>
      <c r="J552" s="31">
        <v>0</v>
      </c>
      <c r="K552" s="26">
        <v>0</v>
      </c>
      <c r="L552" s="7">
        <v>0</v>
      </c>
      <c r="M552" s="26">
        <v>0</v>
      </c>
      <c r="N552" s="28">
        <v>0</v>
      </c>
      <c r="O552" s="26">
        <v>0</v>
      </c>
      <c r="P552" s="7">
        <v>6482.1</v>
      </c>
      <c r="Q552" s="26">
        <v>1489420.92</v>
      </c>
      <c r="R552" s="7">
        <v>0</v>
      </c>
      <c r="S552" s="26">
        <v>0</v>
      </c>
      <c r="T552" s="25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</row>
    <row r="553" spans="1:37" s="45" customFormat="1" ht="12" hidden="1" x14ac:dyDescent="0.2">
      <c r="A553" s="70">
        <v>169</v>
      </c>
      <c r="B553" s="56" t="s">
        <v>638</v>
      </c>
      <c r="C553" s="26">
        <f t="shared" si="59"/>
        <v>1496399.48</v>
      </c>
      <c r="D553" s="26">
        <v>0</v>
      </c>
      <c r="E553" s="26">
        <v>0</v>
      </c>
      <c r="F553" s="26">
        <v>0</v>
      </c>
      <c r="G553" s="26">
        <v>0</v>
      </c>
      <c r="H553" s="26">
        <v>0</v>
      </c>
      <c r="I553" s="26">
        <v>0</v>
      </c>
      <c r="J553" s="31">
        <v>0</v>
      </c>
      <c r="K553" s="26">
        <v>0</v>
      </c>
      <c r="L553" s="7">
        <v>0</v>
      </c>
      <c r="M553" s="26">
        <v>0</v>
      </c>
      <c r="N553" s="28">
        <v>0</v>
      </c>
      <c r="O553" s="26">
        <v>0</v>
      </c>
      <c r="P553" s="7">
        <v>6482.1</v>
      </c>
      <c r="Q553" s="26">
        <v>1496399.48</v>
      </c>
      <c r="R553" s="7">
        <v>0</v>
      </c>
      <c r="S553" s="26">
        <v>0</v>
      </c>
      <c r="T553" s="25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</row>
    <row r="554" spans="1:37" s="3" customFormat="1" ht="12.75" hidden="1" x14ac:dyDescent="0.2">
      <c r="A554" s="189" t="s">
        <v>99</v>
      </c>
      <c r="B554" s="189"/>
      <c r="C554" s="8">
        <f t="shared" si="59"/>
        <v>19841138.329999998</v>
      </c>
      <c r="D554" s="8">
        <f t="shared" ref="D554:S554" si="60">ROUND(SUM(D544:D553),2)</f>
        <v>3846026.75</v>
      </c>
      <c r="E554" s="8">
        <f t="shared" si="60"/>
        <v>5113158.6900000004</v>
      </c>
      <c r="F554" s="8">
        <f t="shared" si="60"/>
        <v>0</v>
      </c>
      <c r="G554" s="8">
        <f t="shared" si="60"/>
        <v>0</v>
      </c>
      <c r="H554" s="8">
        <f t="shared" si="60"/>
        <v>0</v>
      </c>
      <c r="I554" s="8">
        <f t="shared" si="60"/>
        <v>0</v>
      </c>
      <c r="J554" s="30">
        <f t="shared" si="60"/>
        <v>0</v>
      </c>
      <c r="K554" s="8">
        <f t="shared" si="60"/>
        <v>0</v>
      </c>
      <c r="L554" s="8">
        <f t="shared" si="60"/>
        <v>2608.2600000000002</v>
      </c>
      <c r="M554" s="8">
        <f t="shared" si="60"/>
        <v>4567288.1500000004</v>
      </c>
      <c r="N554" s="8">
        <f t="shared" si="60"/>
        <v>0</v>
      </c>
      <c r="O554" s="8">
        <f t="shared" si="60"/>
        <v>0</v>
      </c>
      <c r="P554" s="8">
        <f t="shared" si="60"/>
        <v>21948</v>
      </c>
      <c r="Q554" s="8">
        <f t="shared" si="60"/>
        <v>6314664.7400000002</v>
      </c>
      <c r="R554" s="8">
        <f t="shared" si="60"/>
        <v>0</v>
      </c>
      <c r="S554" s="8">
        <f t="shared" si="60"/>
        <v>0</v>
      </c>
      <c r="T554" s="25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</row>
    <row r="555" spans="1:37" s="3" customFormat="1" ht="15.75" hidden="1" x14ac:dyDescent="0.2">
      <c r="A555" s="187" t="s">
        <v>102</v>
      </c>
      <c r="B555" s="187"/>
      <c r="C555" s="187"/>
      <c r="D555" s="8"/>
      <c r="E555" s="8"/>
      <c r="F555" s="8"/>
      <c r="G555" s="8"/>
      <c r="H555" s="8"/>
      <c r="I555" s="8"/>
      <c r="J555" s="83"/>
      <c r="K555" s="8"/>
      <c r="L555" s="150"/>
      <c r="M555" s="8"/>
      <c r="N555" s="150"/>
      <c r="O555" s="8"/>
      <c r="P555" s="150"/>
      <c r="Q555" s="8"/>
      <c r="R555" s="150"/>
      <c r="S555" s="150"/>
      <c r="T555" s="25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</row>
    <row r="556" spans="1:37" s="54" customFormat="1" ht="12" hidden="1" x14ac:dyDescent="0.2">
      <c r="A556" s="33">
        <v>170</v>
      </c>
      <c r="B556" s="103" t="s">
        <v>823</v>
      </c>
      <c r="C556" s="26">
        <f>D556+E556+F556+G556+H556+I556+K556+M556+O556+Q556+S556</f>
        <v>20178347.949999999</v>
      </c>
      <c r="D556" s="36">
        <v>1822760.07</v>
      </c>
      <c r="E556" s="26">
        <v>4409548.78</v>
      </c>
      <c r="F556" s="7">
        <v>2131918.16</v>
      </c>
      <c r="G556" s="26">
        <v>2019945.77</v>
      </c>
      <c r="H556" s="7">
        <v>1483946.78</v>
      </c>
      <c r="I556" s="7">
        <v>0</v>
      </c>
      <c r="J556" s="31">
        <v>0</v>
      </c>
      <c r="K556" s="7">
        <v>0</v>
      </c>
      <c r="L556" s="7">
        <v>1550</v>
      </c>
      <c r="M556" s="7">
        <v>5050736.8899999997</v>
      </c>
      <c r="N556" s="28">
        <v>0</v>
      </c>
      <c r="O556" s="7">
        <v>0</v>
      </c>
      <c r="P556" s="26">
        <v>2225</v>
      </c>
      <c r="Q556" s="26">
        <v>3259491.5</v>
      </c>
      <c r="R556" s="7">
        <v>0</v>
      </c>
      <c r="S556" s="7">
        <v>0</v>
      </c>
      <c r="T556" s="25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</row>
    <row r="557" spans="1:37" s="54" customFormat="1" ht="12" hidden="1" x14ac:dyDescent="0.2">
      <c r="A557" s="33">
        <v>171</v>
      </c>
      <c r="B557" s="103" t="s">
        <v>824</v>
      </c>
      <c r="C557" s="26">
        <f t="shared" si="59"/>
        <v>9203940.5</v>
      </c>
      <c r="D557" s="7">
        <v>0</v>
      </c>
      <c r="E557" s="26">
        <v>0</v>
      </c>
      <c r="F557" s="7">
        <v>0</v>
      </c>
      <c r="G557" s="7">
        <v>0</v>
      </c>
      <c r="H557" s="7">
        <v>0</v>
      </c>
      <c r="I557" s="7">
        <v>0</v>
      </c>
      <c r="J557" s="31">
        <v>0</v>
      </c>
      <c r="K557" s="7">
        <v>0</v>
      </c>
      <c r="L557" s="26">
        <v>1450</v>
      </c>
      <c r="M557" s="26">
        <v>5944449</v>
      </c>
      <c r="N557" s="28">
        <v>0</v>
      </c>
      <c r="O557" s="7">
        <v>0</v>
      </c>
      <c r="P557" s="26">
        <v>2225</v>
      </c>
      <c r="Q557" s="26">
        <v>3259491.5</v>
      </c>
      <c r="R557" s="7">
        <v>0</v>
      </c>
      <c r="S557" s="7">
        <v>0</v>
      </c>
      <c r="T557" s="25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</row>
    <row r="558" spans="1:37" s="54" customFormat="1" ht="12" hidden="1" x14ac:dyDescent="0.2">
      <c r="A558" s="33">
        <v>172</v>
      </c>
      <c r="B558" s="103" t="s">
        <v>825</v>
      </c>
      <c r="C558" s="26">
        <f t="shared" si="59"/>
        <v>10512327.810000001</v>
      </c>
      <c r="D558" s="26">
        <v>1308387.31</v>
      </c>
      <c r="E558" s="7">
        <v>0</v>
      </c>
      <c r="F558" s="7">
        <v>0</v>
      </c>
      <c r="G558" s="7">
        <v>0</v>
      </c>
      <c r="H558" s="7">
        <v>0</v>
      </c>
      <c r="I558" s="7">
        <v>0</v>
      </c>
      <c r="J558" s="31">
        <v>0</v>
      </c>
      <c r="K558" s="7">
        <v>0</v>
      </c>
      <c r="L558" s="26">
        <v>1450</v>
      </c>
      <c r="M558" s="26">
        <v>5944449</v>
      </c>
      <c r="N558" s="28">
        <v>0</v>
      </c>
      <c r="O558" s="7">
        <v>0</v>
      </c>
      <c r="P558" s="26">
        <v>2225</v>
      </c>
      <c r="Q558" s="26">
        <v>3259491.5</v>
      </c>
      <c r="R558" s="7">
        <v>0</v>
      </c>
      <c r="S558" s="7">
        <v>0</v>
      </c>
      <c r="T558" s="25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</row>
    <row r="559" spans="1:37" s="54" customFormat="1" ht="12" hidden="1" x14ac:dyDescent="0.2">
      <c r="A559" s="33">
        <v>173</v>
      </c>
      <c r="B559" s="103" t="s">
        <v>826</v>
      </c>
      <c r="C559" s="26">
        <f t="shared" si="59"/>
        <v>12085797.689999999</v>
      </c>
      <c r="D559" s="26">
        <v>1565822.19</v>
      </c>
      <c r="E559" s="7">
        <v>0</v>
      </c>
      <c r="F559" s="7">
        <v>0</v>
      </c>
      <c r="G559" s="7">
        <v>0</v>
      </c>
      <c r="H559" s="7">
        <v>0</v>
      </c>
      <c r="I559" s="7">
        <v>0</v>
      </c>
      <c r="J559" s="31">
        <v>0</v>
      </c>
      <c r="K559" s="7">
        <v>0</v>
      </c>
      <c r="L559" s="26">
        <v>1450</v>
      </c>
      <c r="M559" s="26">
        <v>5944449</v>
      </c>
      <c r="N559" s="7">
        <v>1242</v>
      </c>
      <c r="O559" s="26">
        <v>1316035</v>
      </c>
      <c r="P559" s="26">
        <v>2225</v>
      </c>
      <c r="Q559" s="26">
        <v>3259491.5</v>
      </c>
      <c r="R559" s="7">
        <v>0</v>
      </c>
      <c r="S559" s="7">
        <v>0</v>
      </c>
      <c r="T559" s="25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</row>
    <row r="560" spans="1:37" s="54" customFormat="1" ht="12" hidden="1" x14ac:dyDescent="0.2">
      <c r="A560" s="33">
        <v>174</v>
      </c>
      <c r="B560" s="103" t="s">
        <v>827</v>
      </c>
      <c r="C560" s="26">
        <f t="shared" si="59"/>
        <v>11832754.050000001</v>
      </c>
      <c r="D560" s="7">
        <v>1329732.31</v>
      </c>
      <c r="E560" s="7">
        <v>0</v>
      </c>
      <c r="F560" s="7">
        <v>0</v>
      </c>
      <c r="G560" s="7">
        <v>0</v>
      </c>
      <c r="H560" s="7">
        <v>0</v>
      </c>
      <c r="I560" s="7">
        <v>0</v>
      </c>
      <c r="J560" s="31">
        <v>0</v>
      </c>
      <c r="K560" s="7">
        <v>0</v>
      </c>
      <c r="L560" s="26">
        <v>1450</v>
      </c>
      <c r="M560" s="26">
        <v>5944449</v>
      </c>
      <c r="N560" s="7">
        <v>1226</v>
      </c>
      <c r="O560" s="7">
        <v>1299081.24</v>
      </c>
      <c r="P560" s="26">
        <v>2225</v>
      </c>
      <c r="Q560" s="26">
        <v>3259491.5</v>
      </c>
      <c r="R560" s="7">
        <v>0</v>
      </c>
      <c r="S560" s="7">
        <v>0</v>
      </c>
      <c r="T560" s="25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</row>
    <row r="561" spans="1:37" s="54" customFormat="1" ht="12" hidden="1" x14ac:dyDescent="0.2">
      <c r="A561" s="33">
        <v>175</v>
      </c>
      <c r="B561" s="46" t="s">
        <v>659</v>
      </c>
      <c r="C561" s="26">
        <f t="shared" si="59"/>
        <v>1049998.7</v>
      </c>
      <c r="D561" s="7">
        <v>0</v>
      </c>
      <c r="E561" s="7">
        <v>0</v>
      </c>
      <c r="F561" s="7">
        <v>0</v>
      </c>
      <c r="G561" s="7">
        <v>0</v>
      </c>
      <c r="H561" s="7">
        <v>0</v>
      </c>
      <c r="I561" s="26">
        <v>0</v>
      </c>
      <c r="J561" s="37">
        <v>0</v>
      </c>
      <c r="K561" s="26">
        <v>0</v>
      </c>
      <c r="L561" s="26">
        <v>527</v>
      </c>
      <c r="M561" s="26">
        <v>1049998.7</v>
      </c>
      <c r="N561" s="36">
        <v>0</v>
      </c>
      <c r="O561" s="26">
        <v>0</v>
      </c>
      <c r="P561" s="26">
        <v>0</v>
      </c>
      <c r="Q561" s="26">
        <v>0</v>
      </c>
      <c r="R561" s="26">
        <v>0</v>
      </c>
      <c r="S561" s="26">
        <v>0</v>
      </c>
      <c r="T561" s="25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</row>
    <row r="562" spans="1:37" s="104" customFormat="1" ht="12" hidden="1" x14ac:dyDescent="0.2">
      <c r="A562" s="33">
        <v>176</v>
      </c>
      <c r="B562" s="103" t="s">
        <v>786</v>
      </c>
      <c r="C562" s="26">
        <f t="shared" si="59"/>
        <v>1664006.41</v>
      </c>
      <c r="D562" s="26">
        <v>0</v>
      </c>
      <c r="E562" s="26">
        <v>0</v>
      </c>
      <c r="F562" s="26">
        <v>0</v>
      </c>
      <c r="G562" s="26">
        <v>0</v>
      </c>
      <c r="H562" s="26">
        <v>0</v>
      </c>
      <c r="I562" s="26">
        <v>0</v>
      </c>
      <c r="J562" s="31">
        <v>0</v>
      </c>
      <c r="K562" s="26">
        <v>0</v>
      </c>
      <c r="L562" s="7">
        <v>726</v>
      </c>
      <c r="M562" s="26">
        <v>637117</v>
      </c>
      <c r="N562" s="28">
        <v>0</v>
      </c>
      <c r="O562" s="26">
        <v>0</v>
      </c>
      <c r="P562" s="7">
        <v>3615</v>
      </c>
      <c r="Q562" s="26">
        <v>1026889.41</v>
      </c>
      <c r="R562" s="7">
        <v>0</v>
      </c>
      <c r="S562" s="26">
        <v>0</v>
      </c>
      <c r="T562" s="25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</row>
    <row r="563" spans="1:37" s="54" customFormat="1" ht="12" hidden="1" x14ac:dyDescent="0.2">
      <c r="A563" s="33">
        <v>177</v>
      </c>
      <c r="B563" s="46" t="s">
        <v>101</v>
      </c>
      <c r="C563" s="26">
        <f t="shared" si="59"/>
        <v>3322048.75</v>
      </c>
      <c r="D563" s="7">
        <v>0</v>
      </c>
      <c r="E563" s="7">
        <v>0</v>
      </c>
      <c r="F563" s="7">
        <v>0</v>
      </c>
      <c r="G563" s="7">
        <v>0</v>
      </c>
      <c r="H563" s="7">
        <v>0</v>
      </c>
      <c r="I563" s="26">
        <v>0</v>
      </c>
      <c r="J563" s="37">
        <v>0</v>
      </c>
      <c r="K563" s="26">
        <v>0</v>
      </c>
      <c r="L563" s="26">
        <v>854</v>
      </c>
      <c r="M563" s="26">
        <v>3322048.7539560003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>
        <v>0</v>
      </c>
      <c r="T563" s="25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</row>
    <row r="564" spans="1:37" s="77" customFormat="1" ht="12.75" hidden="1" x14ac:dyDescent="0.2">
      <c r="A564" s="198" t="s">
        <v>103</v>
      </c>
      <c r="B564" s="198"/>
      <c r="C564" s="8">
        <f t="shared" si="59"/>
        <v>69849221.859999999</v>
      </c>
      <c r="D564" s="8">
        <f>ROUND(SUM(D556:D563),2)</f>
        <v>6026701.8799999999</v>
      </c>
      <c r="E564" s="8">
        <f t="shared" ref="E564:M564" si="61">ROUND(SUM(E556:E563),2)</f>
        <v>4409548.78</v>
      </c>
      <c r="F564" s="8">
        <f t="shared" si="61"/>
        <v>2131918.16</v>
      </c>
      <c r="G564" s="8">
        <f t="shared" si="61"/>
        <v>2019945.77</v>
      </c>
      <c r="H564" s="8">
        <f t="shared" si="61"/>
        <v>1483946.78</v>
      </c>
      <c r="I564" s="8">
        <f t="shared" si="61"/>
        <v>0</v>
      </c>
      <c r="J564" s="30">
        <f t="shared" si="61"/>
        <v>0</v>
      </c>
      <c r="K564" s="8">
        <f t="shared" si="61"/>
        <v>0</v>
      </c>
      <c r="L564" s="8">
        <f t="shared" si="61"/>
        <v>9457</v>
      </c>
      <c r="M564" s="8">
        <f t="shared" si="61"/>
        <v>33837697.340000004</v>
      </c>
      <c r="N564" s="8">
        <f t="shared" ref="N564:S564" si="62">ROUND(SUM(N556:N563),2)</f>
        <v>2468</v>
      </c>
      <c r="O564" s="8">
        <f t="shared" si="62"/>
        <v>2615116.2400000002</v>
      </c>
      <c r="P564" s="8">
        <f t="shared" si="62"/>
        <v>14740</v>
      </c>
      <c r="Q564" s="8">
        <f t="shared" si="62"/>
        <v>17324346.91</v>
      </c>
      <c r="R564" s="8">
        <f t="shared" si="62"/>
        <v>0</v>
      </c>
      <c r="S564" s="8">
        <f t="shared" si="62"/>
        <v>0</v>
      </c>
      <c r="T564" s="25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</row>
    <row r="565" spans="1:37" s="77" customFormat="1" ht="15.75" hidden="1" x14ac:dyDescent="0.2">
      <c r="A565" s="199" t="s">
        <v>107</v>
      </c>
      <c r="B565" s="199"/>
      <c r="C565" s="199"/>
      <c r="D565" s="8"/>
      <c r="E565" s="8"/>
      <c r="F565" s="8"/>
      <c r="G565" s="8"/>
      <c r="H565" s="8"/>
      <c r="I565" s="8"/>
      <c r="J565" s="83"/>
      <c r="K565" s="8"/>
      <c r="L565" s="8"/>
      <c r="M565" s="8"/>
      <c r="N565" s="150"/>
      <c r="O565" s="8"/>
      <c r="P565" s="8"/>
      <c r="Q565" s="8"/>
      <c r="R565" s="150"/>
      <c r="S565" s="8"/>
      <c r="T565" s="25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</row>
    <row r="566" spans="1:37" s="78" customFormat="1" ht="12.75" hidden="1" customHeight="1" x14ac:dyDescent="0.2">
      <c r="A566" s="57">
        <v>178</v>
      </c>
      <c r="B566" s="56" t="s">
        <v>104</v>
      </c>
      <c r="C566" s="26">
        <f t="shared" si="59"/>
        <v>8098983.4800000004</v>
      </c>
      <c r="D566" s="26">
        <v>1662807.148</v>
      </c>
      <c r="E566" s="26">
        <v>4683103.4060000004</v>
      </c>
      <c r="F566" s="26">
        <v>0</v>
      </c>
      <c r="G566" s="26">
        <v>0</v>
      </c>
      <c r="H566" s="26">
        <v>0</v>
      </c>
      <c r="I566" s="26">
        <v>0</v>
      </c>
      <c r="J566" s="31">
        <v>0</v>
      </c>
      <c r="K566" s="26">
        <v>0</v>
      </c>
      <c r="L566" s="7">
        <v>0</v>
      </c>
      <c r="M566" s="7">
        <v>0</v>
      </c>
      <c r="N566" s="26">
        <v>735.1</v>
      </c>
      <c r="O566" s="26">
        <v>1341715.1531999998</v>
      </c>
      <c r="P566" s="7">
        <v>2213.6</v>
      </c>
      <c r="Q566" s="7">
        <v>411357.77</v>
      </c>
      <c r="R566" s="7">
        <v>0</v>
      </c>
      <c r="S566" s="26">
        <v>0</v>
      </c>
      <c r="T566" s="25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</row>
    <row r="567" spans="1:37" s="78" customFormat="1" ht="12" hidden="1" x14ac:dyDescent="0.2">
      <c r="A567" s="57">
        <v>179</v>
      </c>
      <c r="B567" s="62" t="s">
        <v>670</v>
      </c>
      <c r="C567" s="26">
        <f t="shared" si="59"/>
        <v>10397564.390000001</v>
      </c>
      <c r="D567" s="26">
        <v>1795288.02</v>
      </c>
      <c r="E567" s="26">
        <v>4928037.9648000002</v>
      </c>
      <c r="F567" s="26">
        <v>1125801.8999999999</v>
      </c>
      <c r="G567" s="26">
        <v>562900.94999999995</v>
      </c>
      <c r="H567" s="26">
        <v>655128.22</v>
      </c>
      <c r="I567" s="26">
        <v>0</v>
      </c>
      <c r="J567" s="31">
        <v>0</v>
      </c>
      <c r="K567" s="26">
        <v>0</v>
      </c>
      <c r="L567" s="7">
        <v>0</v>
      </c>
      <c r="M567" s="7">
        <v>0</v>
      </c>
      <c r="N567" s="26">
        <v>767.4</v>
      </c>
      <c r="O567" s="26">
        <v>1330407.3311999999</v>
      </c>
      <c r="P567" s="7">
        <v>0</v>
      </c>
      <c r="Q567" s="7">
        <v>0</v>
      </c>
      <c r="R567" s="7">
        <v>0</v>
      </c>
      <c r="S567" s="26">
        <v>0</v>
      </c>
      <c r="T567" s="25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</row>
    <row r="568" spans="1:37" s="78" customFormat="1" ht="12" hidden="1" x14ac:dyDescent="0.2">
      <c r="A568" s="57">
        <v>180</v>
      </c>
      <c r="B568" s="56" t="s">
        <v>559</v>
      </c>
      <c r="C568" s="26">
        <f t="shared" si="59"/>
        <v>10463107.09</v>
      </c>
      <c r="D568" s="26">
        <v>0</v>
      </c>
      <c r="E568" s="26">
        <v>4957818.2856000001</v>
      </c>
      <c r="F568" s="26">
        <v>1123097.83</v>
      </c>
      <c r="G568" s="26">
        <v>561548.92000000004</v>
      </c>
      <c r="H568" s="26">
        <v>646579.06000000006</v>
      </c>
      <c r="I568" s="26">
        <v>0</v>
      </c>
      <c r="J568" s="31">
        <v>0</v>
      </c>
      <c r="K568" s="26">
        <v>0</v>
      </c>
      <c r="L568" s="7">
        <v>1185</v>
      </c>
      <c r="M568" s="7">
        <v>3174062.99</v>
      </c>
      <c r="N568" s="28">
        <v>0</v>
      </c>
      <c r="O568" s="26">
        <v>0</v>
      </c>
      <c r="P568" s="7">
        <v>0</v>
      </c>
      <c r="Q568" s="7">
        <v>0</v>
      </c>
      <c r="R568" s="7">
        <v>0</v>
      </c>
      <c r="S568" s="26">
        <v>0</v>
      </c>
      <c r="T568" s="25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</row>
    <row r="569" spans="1:37" s="78" customFormat="1" ht="12" hidden="1" x14ac:dyDescent="0.2">
      <c r="A569" s="57">
        <v>181</v>
      </c>
      <c r="B569" s="56" t="s">
        <v>560</v>
      </c>
      <c r="C569" s="26">
        <f t="shared" si="59"/>
        <v>10565952.51</v>
      </c>
      <c r="D569" s="26">
        <v>0</v>
      </c>
      <c r="E569" s="26">
        <v>4958444.2991999993</v>
      </c>
      <c r="F569" s="26">
        <v>1098010.93</v>
      </c>
      <c r="G569" s="26">
        <v>549005.47</v>
      </c>
      <c r="H569" s="26">
        <v>606704.5</v>
      </c>
      <c r="I569" s="26">
        <v>0</v>
      </c>
      <c r="J569" s="31">
        <v>0</v>
      </c>
      <c r="K569" s="26">
        <v>0</v>
      </c>
      <c r="L569" s="7">
        <v>1185</v>
      </c>
      <c r="M569" s="7">
        <v>3353787.31</v>
      </c>
      <c r="N569" s="28">
        <v>0</v>
      </c>
      <c r="O569" s="26">
        <v>0</v>
      </c>
      <c r="P569" s="7">
        <v>0</v>
      </c>
      <c r="Q569" s="7">
        <v>0</v>
      </c>
      <c r="R569" s="7">
        <v>0</v>
      </c>
      <c r="S569" s="26">
        <v>0</v>
      </c>
      <c r="T569" s="25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</row>
    <row r="570" spans="1:37" s="78" customFormat="1" ht="12" hidden="1" x14ac:dyDescent="0.2">
      <c r="A570" s="57">
        <v>182</v>
      </c>
      <c r="B570" s="62" t="s">
        <v>349</v>
      </c>
      <c r="C570" s="26">
        <f t="shared" si="59"/>
        <v>30360481.289999999</v>
      </c>
      <c r="D570" s="7">
        <v>0</v>
      </c>
      <c r="E570" s="7">
        <v>0</v>
      </c>
      <c r="F570" s="26">
        <v>3545916.88</v>
      </c>
      <c r="G570" s="26">
        <v>1772958.44</v>
      </c>
      <c r="H570" s="26">
        <v>1644492.75</v>
      </c>
      <c r="I570" s="7">
        <v>0</v>
      </c>
      <c r="J570" s="37">
        <v>6</v>
      </c>
      <c r="K570" s="26">
        <v>9739967.2100000009</v>
      </c>
      <c r="L570" s="7">
        <v>1790</v>
      </c>
      <c r="M570" s="7">
        <v>4994881.47</v>
      </c>
      <c r="N570" s="28">
        <v>0</v>
      </c>
      <c r="O570" s="7">
        <v>0</v>
      </c>
      <c r="P570" s="7">
        <v>7221</v>
      </c>
      <c r="Q570" s="7">
        <v>8662264.5399999991</v>
      </c>
      <c r="R570" s="7">
        <v>0</v>
      </c>
      <c r="S570" s="7">
        <v>0</v>
      </c>
      <c r="T570" s="25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</row>
    <row r="571" spans="1:37" s="78" customFormat="1" ht="12" hidden="1" x14ac:dyDescent="0.2">
      <c r="A571" s="57">
        <v>183</v>
      </c>
      <c r="B571" s="62" t="s">
        <v>647</v>
      </c>
      <c r="C571" s="26">
        <f t="shared" si="59"/>
        <v>3994221.15</v>
      </c>
      <c r="D571" s="26">
        <v>0</v>
      </c>
      <c r="E571" s="26">
        <v>0</v>
      </c>
      <c r="F571" s="26">
        <v>0</v>
      </c>
      <c r="G571" s="26">
        <v>0</v>
      </c>
      <c r="H571" s="26">
        <v>0</v>
      </c>
      <c r="I571" s="26">
        <v>0</v>
      </c>
      <c r="J571" s="31">
        <v>0</v>
      </c>
      <c r="K571" s="26">
        <v>0</v>
      </c>
      <c r="L571" s="7">
        <v>1185</v>
      </c>
      <c r="M571" s="7">
        <v>3994221.1524</v>
      </c>
      <c r="N571" s="28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25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</row>
    <row r="572" spans="1:37" s="78" customFormat="1" ht="12" hidden="1" x14ac:dyDescent="0.2">
      <c r="A572" s="57">
        <v>184</v>
      </c>
      <c r="B572" s="62" t="s">
        <v>651</v>
      </c>
      <c r="C572" s="26">
        <f t="shared" si="59"/>
        <v>3859286.43</v>
      </c>
      <c r="D572" s="26">
        <v>0</v>
      </c>
      <c r="E572" s="26">
        <v>0</v>
      </c>
      <c r="F572" s="26">
        <v>0</v>
      </c>
      <c r="G572" s="26">
        <v>0</v>
      </c>
      <c r="H572" s="26">
        <v>0</v>
      </c>
      <c r="I572" s="26">
        <v>0</v>
      </c>
      <c r="J572" s="31">
        <v>0</v>
      </c>
      <c r="K572" s="26">
        <v>0</v>
      </c>
      <c r="L572" s="7">
        <v>1185</v>
      </c>
      <c r="M572" s="7">
        <v>3859286.4295999999</v>
      </c>
      <c r="N572" s="28">
        <v>0</v>
      </c>
      <c r="O572" s="7">
        <v>0</v>
      </c>
      <c r="P572" s="7">
        <v>0</v>
      </c>
      <c r="Q572" s="7">
        <v>0</v>
      </c>
      <c r="R572" s="7">
        <v>0</v>
      </c>
      <c r="S572" s="7">
        <v>0</v>
      </c>
      <c r="T572" s="25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</row>
    <row r="573" spans="1:37" s="78" customFormat="1" ht="12" hidden="1" x14ac:dyDescent="0.2">
      <c r="A573" s="57">
        <v>185</v>
      </c>
      <c r="B573" s="56" t="s">
        <v>351</v>
      </c>
      <c r="C573" s="26">
        <f t="shared" si="59"/>
        <v>3145015.06</v>
      </c>
      <c r="D573" s="26">
        <v>1805243.4375999998</v>
      </c>
      <c r="E573" s="26">
        <v>0</v>
      </c>
      <c r="F573" s="26">
        <v>0</v>
      </c>
      <c r="G573" s="26">
        <v>0</v>
      </c>
      <c r="H573" s="26">
        <v>0</v>
      </c>
      <c r="I573" s="26">
        <v>0</v>
      </c>
      <c r="J573" s="31">
        <v>0</v>
      </c>
      <c r="K573" s="26">
        <v>0</v>
      </c>
      <c r="L573" s="7">
        <v>0</v>
      </c>
      <c r="M573" s="26">
        <v>0</v>
      </c>
      <c r="N573" s="26">
        <v>721</v>
      </c>
      <c r="O573" s="26">
        <v>1339771.6224</v>
      </c>
      <c r="P573" s="7">
        <v>0</v>
      </c>
      <c r="Q573" s="7">
        <v>0</v>
      </c>
      <c r="R573" s="7">
        <v>0</v>
      </c>
      <c r="S573" s="7">
        <v>0</v>
      </c>
      <c r="T573" s="25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</row>
    <row r="574" spans="1:37" s="78" customFormat="1" ht="12" hidden="1" x14ac:dyDescent="0.2">
      <c r="A574" s="57">
        <v>186</v>
      </c>
      <c r="B574" s="56" t="s">
        <v>105</v>
      </c>
      <c r="C574" s="26">
        <f t="shared" si="59"/>
        <v>5526021.8399999999</v>
      </c>
      <c r="D574" s="26">
        <v>0</v>
      </c>
      <c r="E574" s="26">
        <v>4203614.0876000002</v>
      </c>
      <c r="F574" s="26">
        <v>0</v>
      </c>
      <c r="G574" s="26">
        <v>0</v>
      </c>
      <c r="H574" s="26">
        <v>0</v>
      </c>
      <c r="I574" s="26">
        <v>0</v>
      </c>
      <c r="J574" s="31">
        <v>0</v>
      </c>
      <c r="K574" s="26">
        <v>0</v>
      </c>
      <c r="L574" s="7">
        <v>0</v>
      </c>
      <c r="M574" s="26">
        <v>0</v>
      </c>
      <c r="N574" s="26">
        <v>721</v>
      </c>
      <c r="O574" s="26">
        <v>1322407.7572000001</v>
      </c>
      <c r="P574" s="7">
        <v>0</v>
      </c>
      <c r="Q574" s="7">
        <v>0</v>
      </c>
      <c r="R574" s="7">
        <v>0</v>
      </c>
      <c r="S574" s="7">
        <v>0</v>
      </c>
      <c r="T574" s="25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</row>
    <row r="575" spans="1:37" s="78" customFormat="1" ht="12" hidden="1" x14ac:dyDescent="0.2">
      <c r="A575" s="57">
        <v>187</v>
      </c>
      <c r="B575" s="62" t="s">
        <v>556</v>
      </c>
      <c r="C575" s="26">
        <f t="shared" si="59"/>
        <v>7309040.3399999999</v>
      </c>
      <c r="D575" s="26">
        <v>1679203.7435999999</v>
      </c>
      <c r="E575" s="26">
        <v>4321785.7775999997</v>
      </c>
      <c r="F575" s="26">
        <v>0</v>
      </c>
      <c r="G575" s="26">
        <v>0</v>
      </c>
      <c r="H575" s="26">
        <v>0</v>
      </c>
      <c r="I575" s="26">
        <v>0</v>
      </c>
      <c r="J575" s="31">
        <v>0</v>
      </c>
      <c r="K575" s="26">
        <v>0</v>
      </c>
      <c r="L575" s="7">
        <v>0</v>
      </c>
      <c r="M575" s="26">
        <v>0</v>
      </c>
      <c r="N575" s="26">
        <v>721</v>
      </c>
      <c r="O575" s="26">
        <v>1308050.8152000001</v>
      </c>
      <c r="P575" s="7">
        <v>0</v>
      </c>
      <c r="Q575" s="7">
        <v>0</v>
      </c>
      <c r="R575" s="7">
        <v>0</v>
      </c>
      <c r="S575" s="7">
        <v>0</v>
      </c>
      <c r="T575" s="25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</row>
    <row r="576" spans="1:37" s="78" customFormat="1" ht="12" hidden="1" x14ac:dyDescent="0.2">
      <c r="A576" s="57">
        <v>188</v>
      </c>
      <c r="B576" s="62" t="s">
        <v>648</v>
      </c>
      <c r="C576" s="26">
        <f t="shared" si="59"/>
        <v>3771899.78</v>
      </c>
      <c r="D576" s="26">
        <v>0</v>
      </c>
      <c r="E576" s="26">
        <v>0</v>
      </c>
      <c r="F576" s="26">
        <v>0</v>
      </c>
      <c r="G576" s="26">
        <v>0</v>
      </c>
      <c r="H576" s="26">
        <v>0</v>
      </c>
      <c r="I576" s="26">
        <v>0</v>
      </c>
      <c r="J576" s="31">
        <v>0</v>
      </c>
      <c r="K576" s="26">
        <v>0</v>
      </c>
      <c r="L576" s="7">
        <v>1185</v>
      </c>
      <c r="M576" s="7">
        <v>3771899.7832000004</v>
      </c>
      <c r="N576" s="7">
        <v>0</v>
      </c>
      <c r="O576" s="26">
        <v>0</v>
      </c>
      <c r="P576" s="7">
        <v>0</v>
      </c>
      <c r="Q576" s="7">
        <v>0</v>
      </c>
      <c r="R576" s="7">
        <v>0</v>
      </c>
      <c r="S576" s="7">
        <v>0</v>
      </c>
      <c r="T576" s="25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</row>
    <row r="577" spans="1:37" s="1" customFormat="1" hidden="1" x14ac:dyDescent="0.25">
      <c r="A577" s="171" t="s">
        <v>108</v>
      </c>
      <c r="B577" s="171"/>
      <c r="C577" s="8">
        <f>ROUND(SUM(D577+E577+F577+G577+H577+I577+K577+M577+O577+Q577+S577),2)</f>
        <v>97491573.359999999</v>
      </c>
      <c r="D577" s="8">
        <f>ROUND(SUM(D566:D576),2)</f>
        <v>6942542.3499999996</v>
      </c>
      <c r="E577" s="8">
        <f t="shared" ref="E577:S577" si="63">ROUND(SUM(E566:E576),2)</f>
        <v>28052803.82</v>
      </c>
      <c r="F577" s="8">
        <f t="shared" si="63"/>
        <v>6892827.54</v>
      </c>
      <c r="G577" s="8">
        <f t="shared" si="63"/>
        <v>3446413.78</v>
      </c>
      <c r="H577" s="8">
        <f t="shared" si="63"/>
        <v>3552904.53</v>
      </c>
      <c r="I577" s="8">
        <f t="shared" si="63"/>
        <v>0</v>
      </c>
      <c r="J577" s="30">
        <f t="shared" si="63"/>
        <v>6</v>
      </c>
      <c r="K577" s="8">
        <f t="shared" si="63"/>
        <v>9739967.2100000009</v>
      </c>
      <c r="L577" s="8">
        <f t="shared" si="63"/>
        <v>7715</v>
      </c>
      <c r="M577" s="8">
        <f t="shared" si="63"/>
        <v>23148139.140000001</v>
      </c>
      <c r="N577" s="8">
        <f t="shared" si="63"/>
        <v>3665.5</v>
      </c>
      <c r="O577" s="8">
        <f t="shared" si="63"/>
        <v>6642352.6799999997</v>
      </c>
      <c r="P577" s="8">
        <f t="shared" si="63"/>
        <v>9434.6</v>
      </c>
      <c r="Q577" s="8">
        <f t="shared" si="63"/>
        <v>9073622.3100000005</v>
      </c>
      <c r="R577" s="8">
        <f t="shared" si="63"/>
        <v>0</v>
      </c>
      <c r="S577" s="8">
        <f t="shared" si="63"/>
        <v>0</v>
      </c>
      <c r="T577" s="25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</row>
    <row r="578" spans="1:37" s="1" customFormat="1" ht="15.75" hidden="1" x14ac:dyDescent="0.25">
      <c r="A578" s="180" t="s">
        <v>221</v>
      </c>
      <c r="B578" s="180"/>
      <c r="C578" s="180"/>
      <c r="D578" s="8"/>
      <c r="E578" s="8"/>
      <c r="F578" s="8"/>
      <c r="G578" s="8"/>
      <c r="H578" s="8"/>
      <c r="I578" s="8"/>
      <c r="J578" s="30"/>
      <c r="K578" s="8"/>
      <c r="L578" s="8"/>
      <c r="M578" s="8"/>
      <c r="N578" s="8"/>
      <c r="O578" s="8"/>
      <c r="P578" s="8"/>
      <c r="Q578" s="8"/>
      <c r="R578" s="8"/>
      <c r="S578" s="8"/>
      <c r="T578" s="25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</row>
    <row r="579" spans="1:37" s="1" customFormat="1" hidden="1" x14ac:dyDescent="0.25">
      <c r="A579" s="70">
        <v>189</v>
      </c>
      <c r="B579" s="79" t="s">
        <v>793</v>
      </c>
      <c r="C579" s="7">
        <f>ROUND(SUM(D579+E579+F579+G579+H579+I579+K579+M579+O579+Q579+S579),2)</f>
        <v>13874355.85</v>
      </c>
      <c r="D579" s="7">
        <v>0</v>
      </c>
      <c r="E579" s="7">
        <v>0</v>
      </c>
      <c r="F579" s="7">
        <v>0</v>
      </c>
      <c r="G579" s="7">
        <v>0</v>
      </c>
      <c r="H579" s="7">
        <v>0</v>
      </c>
      <c r="I579" s="7">
        <v>0</v>
      </c>
      <c r="J579" s="31">
        <v>0</v>
      </c>
      <c r="K579" s="7">
        <v>0</v>
      </c>
      <c r="L579" s="7">
        <v>0</v>
      </c>
      <c r="M579" s="7">
        <v>0</v>
      </c>
      <c r="N579" s="28">
        <v>0</v>
      </c>
      <c r="O579" s="7">
        <v>0</v>
      </c>
      <c r="P579" s="26">
        <v>12795.4</v>
      </c>
      <c r="Q579" s="26">
        <v>13874355.85</v>
      </c>
      <c r="R579" s="7">
        <v>0</v>
      </c>
      <c r="S579" s="7">
        <v>0</v>
      </c>
      <c r="T579" s="25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</row>
    <row r="580" spans="1:37" s="1" customFormat="1" hidden="1" x14ac:dyDescent="0.25">
      <c r="A580" s="70">
        <v>190</v>
      </c>
      <c r="B580" s="79" t="s">
        <v>794</v>
      </c>
      <c r="C580" s="7">
        <f t="shared" ref="C580:C621" si="64">ROUND(SUM(D580+E580+F580+G580+H580+I580+K580+M580+O580+Q580+S580),2)</f>
        <v>9355278.5</v>
      </c>
      <c r="D580" s="7">
        <v>0</v>
      </c>
      <c r="E580" s="7">
        <v>0</v>
      </c>
      <c r="F580" s="7">
        <v>0</v>
      </c>
      <c r="G580" s="7">
        <v>0</v>
      </c>
      <c r="H580" s="7">
        <v>0</v>
      </c>
      <c r="I580" s="7">
        <v>0</v>
      </c>
      <c r="J580" s="31">
        <v>0</v>
      </c>
      <c r="K580" s="7">
        <v>0</v>
      </c>
      <c r="L580" s="26">
        <v>2275.9</v>
      </c>
      <c r="M580" s="26">
        <v>9355278.5</v>
      </c>
      <c r="N580" s="28">
        <v>0</v>
      </c>
      <c r="O580" s="7">
        <v>0</v>
      </c>
      <c r="P580" s="7">
        <v>0</v>
      </c>
      <c r="Q580" s="7">
        <v>0</v>
      </c>
      <c r="R580" s="7">
        <v>0</v>
      </c>
      <c r="S580" s="7">
        <v>0</v>
      </c>
      <c r="T580" s="25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</row>
    <row r="581" spans="1:37" s="1" customFormat="1" hidden="1" x14ac:dyDescent="0.25">
      <c r="A581" s="70">
        <v>191</v>
      </c>
      <c r="B581" s="79" t="s">
        <v>693</v>
      </c>
      <c r="C581" s="7">
        <f t="shared" si="64"/>
        <v>3534049.62</v>
      </c>
      <c r="D581" s="7">
        <v>0</v>
      </c>
      <c r="E581" s="7">
        <v>0</v>
      </c>
      <c r="F581" s="7">
        <v>0</v>
      </c>
      <c r="G581" s="7">
        <v>0</v>
      </c>
      <c r="H581" s="7">
        <v>0</v>
      </c>
      <c r="I581" s="7">
        <v>0</v>
      </c>
      <c r="J581" s="31">
        <v>2</v>
      </c>
      <c r="K581" s="7">
        <v>3534049.62</v>
      </c>
      <c r="L581" s="26">
        <v>0</v>
      </c>
      <c r="M581" s="26">
        <v>0</v>
      </c>
      <c r="N581" s="28">
        <v>0</v>
      </c>
      <c r="O581" s="7">
        <v>0</v>
      </c>
      <c r="P581" s="7">
        <v>0</v>
      </c>
      <c r="Q581" s="7">
        <v>0</v>
      </c>
      <c r="R581" s="7">
        <v>0</v>
      </c>
      <c r="S581" s="7">
        <v>0</v>
      </c>
      <c r="T581" s="25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</row>
    <row r="582" spans="1:37" s="80" customFormat="1" ht="12" hidden="1" x14ac:dyDescent="0.2">
      <c r="A582" s="70">
        <v>192</v>
      </c>
      <c r="B582" s="79" t="s">
        <v>183</v>
      </c>
      <c r="C582" s="7">
        <f t="shared" si="64"/>
        <v>14863857.93</v>
      </c>
      <c r="D582" s="7">
        <v>0</v>
      </c>
      <c r="E582" s="7">
        <v>5147354.7</v>
      </c>
      <c r="F582" s="7">
        <v>0</v>
      </c>
      <c r="G582" s="7">
        <v>0</v>
      </c>
      <c r="H582" s="7">
        <v>0</v>
      </c>
      <c r="I582" s="7">
        <v>0</v>
      </c>
      <c r="J582" s="31">
        <v>0</v>
      </c>
      <c r="K582" s="7">
        <v>0</v>
      </c>
      <c r="L582" s="26">
        <v>1156</v>
      </c>
      <c r="M582" s="7">
        <v>3006725.43</v>
      </c>
      <c r="N582" s="28">
        <v>0</v>
      </c>
      <c r="O582" s="7">
        <v>0</v>
      </c>
      <c r="P582" s="26">
        <v>2356.4</v>
      </c>
      <c r="Q582" s="7">
        <v>6709777.7999999998</v>
      </c>
      <c r="R582" s="7">
        <v>0</v>
      </c>
      <c r="S582" s="7">
        <v>0</v>
      </c>
      <c r="T582" s="25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</row>
    <row r="583" spans="1:37" s="80" customFormat="1" ht="12" hidden="1" x14ac:dyDescent="0.2">
      <c r="A583" s="70">
        <v>193</v>
      </c>
      <c r="B583" s="79" t="s">
        <v>185</v>
      </c>
      <c r="C583" s="7">
        <f t="shared" si="64"/>
        <v>879751.04</v>
      </c>
      <c r="D583" s="7">
        <v>879751.03999999992</v>
      </c>
      <c r="E583" s="7">
        <v>0</v>
      </c>
      <c r="F583" s="7">
        <v>0</v>
      </c>
      <c r="G583" s="7">
        <v>0</v>
      </c>
      <c r="H583" s="7">
        <v>0</v>
      </c>
      <c r="I583" s="7">
        <v>0</v>
      </c>
      <c r="J583" s="31">
        <v>0</v>
      </c>
      <c r="K583" s="7">
        <v>0</v>
      </c>
      <c r="L583" s="7">
        <v>0</v>
      </c>
      <c r="M583" s="7">
        <v>0</v>
      </c>
      <c r="N583" s="28">
        <v>0</v>
      </c>
      <c r="O583" s="7">
        <v>0</v>
      </c>
      <c r="P583" s="7">
        <v>0</v>
      </c>
      <c r="Q583" s="7">
        <v>0</v>
      </c>
      <c r="R583" s="7">
        <v>0</v>
      </c>
      <c r="S583" s="7">
        <v>0</v>
      </c>
      <c r="T583" s="25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</row>
    <row r="584" spans="1:37" s="80" customFormat="1" ht="14.25" hidden="1" customHeight="1" x14ac:dyDescent="0.2">
      <c r="A584" s="70">
        <v>194</v>
      </c>
      <c r="B584" s="34" t="s">
        <v>198</v>
      </c>
      <c r="C584" s="7">
        <f t="shared" si="64"/>
        <v>19422816.789999999</v>
      </c>
      <c r="D584" s="7">
        <v>1690084.39</v>
      </c>
      <c r="E584" s="7">
        <v>4913989.0022099996</v>
      </c>
      <c r="F584" s="7">
        <v>2755057.29</v>
      </c>
      <c r="G584" s="7">
        <v>1377528.64</v>
      </c>
      <c r="H584" s="7">
        <v>1797904.74</v>
      </c>
      <c r="I584" s="7">
        <v>1175200.02</v>
      </c>
      <c r="J584" s="31">
        <v>0</v>
      </c>
      <c r="K584" s="7">
        <v>0</v>
      </c>
      <c r="L584" s="7">
        <v>1543.5</v>
      </c>
      <c r="M584" s="7">
        <v>5044533.3527000006</v>
      </c>
      <c r="N584" s="7">
        <v>1195.3</v>
      </c>
      <c r="O584" s="7">
        <v>668519.35703999992</v>
      </c>
      <c r="P584" s="7">
        <v>0</v>
      </c>
      <c r="Q584" s="7">
        <v>0</v>
      </c>
      <c r="R584" s="7">
        <v>0</v>
      </c>
      <c r="S584" s="7">
        <v>0</v>
      </c>
      <c r="T584" s="25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</row>
    <row r="585" spans="1:37" s="80" customFormat="1" ht="12" hidden="1" x14ac:dyDescent="0.2">
      <c r="A585" s="70">
        <v>195</v>
      </c>
      <c r="B585" s="34" t="s">
        <v>358</v>
      </c>
      <c r="C585" s="7">
        <f t="shared" si="64"/>
        <v>7355231</v>
      </c>
      <c r="D585" s="7">
        <v>0</v>
      </c>
      <c r="E585" s="7">
        <v>0</v>
      </c>
      <c r="F585" s="7">
        <v>0</v>
      </c>
      <c r="G585" s="7">
        <v>0</v>
      </c>
      <c r="H585" s="7">
        <v>0</v>
      </c>
      <c r="I585" s="7">
        <v>0</v>
      </c>
      <c r="J585" s="31">
        <v>0</v>
      </c>
      <c r="K585" s="7">
        <v>0</v>
      </c>
      <c r="L585" s="7">
        <v>1773.5</v>
      </c>
      <c r="M585" s="7">
        <v>7355231</v>
      </c>
      <c r="N585" s="28">
        <v>0</v>
      </c>
      <c r="O585" s="7">
        <v>0</v>
      </c>
      <c r="P585" s="7">
        <v>0</v>
      </c>
      <c r="Q585" s="7">
        <v>0</v>
      </c>
      <c r="R585" s="7">
        <v>0</v>
      </c>
      <c r="S585" s="7">
        <v>0</v>
      </c>
      <c r="T585" s="25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</row>
    <row r="586" spans="1:37" s="80" customFormat="1" ht="12" hidden="1" x14ac:dyDescent="0.2">
      <c r="A586" s="70">
        <v>196</v>
      </c>
      <c r="B586" s="34" t="s">
        <v>359</v>
      </c>
      <c r="C586" s="7">
        <f t="shared" si="64"/>
        <v>19607315.82</v>
      </c>
      <c r="D586" s="7">
        <v>0</v>
      </c>
      <c r="E586" s="7">
        <v>0</v>
      </c>
      <c r="F586" s="7">
        <v>0</v>
      </c>
      <c r="G586" s="7">
        <v>0</v>
      </c>
      <c r="H586" s="7">
        <v>0</v>
      </c>
      <c r="I586" s="7">
        <v>0</v>
      </c>
      <c r="J586" s="31">
        <v>0</v>
      </c>
      <c r="K586" s="7">
        <v>0</v>
      </c>
      <c r="L586" s="7">
        <v>1786.9</v>
      </c>
      <c r="M586" s="7">
        <v>7618147.3399999999</v>
      </c>
      <c r="N586" s="28">
        <v>0</v>
      </c>
      <c r="O586" s="7">
        <v>0</v>
      </c>
      <c r="P586" s="7">
        <v>4045.6</v>
      </c>
      <c r="Q586" s="7">
        <v>11989168.48</v>
      </c>
      <c r="R586" s="7">
        <v>0</v>
      </c>
      <c r="S586" s="7">
        <v>0</v>
      </c>
      <c r="T586" s="25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</row>
    <row r="587" spans="1:37" s="80" customFormat="1" ht="12.75" hidden="1" customHeight="1" x14ac:dyDescent="0.2">
      <c r="A587" s="70">
        <v>197</v>
      </c>
      <c r="B587" s="34" t="s">
        <v>360</v>
      </c>
      <c r="C587" s="7">
        <f t="shared" si="64"/>
        <v>15575407.859999999</v>
      </c>
      <c r="D587" s="7">
        <v>1138852.92</v>
      </c>
      <c r="E587" s="7">
        <v>4871933.1900000004</v>
      </c>
      <c r="F587" s="7">
        <v>2331931.85</v>
      </c>
      <c r="G587" s="7">
        <v>1165965.92</v>
      </c>
      <c r="H587" s="7">
        <v>1164842.42</v>
      </c>
      <c r="I587" s="7">
        <v>0</v>
      </c>
      <c r="J587" s="31">
        <v>0</v>
      </c>
      <c r="K587" s="7">
        <v>0</v>
      </c>
      <c r="L587" s="7">
        <v>1026.2</v>
      </c>
      <c r="M587" s="7">
        <v>3483537.04</v>
      </c>
      <c r="N587" s="7">
        <v>783.9</v>
      </c>
      <c r="O587" s="7">
        <v>1418344.52</v>
      </c>
      <c r="P587" s="7">
        <v>0</v>
      </c>
      <c r="Q587" s="7">
        <v>0</v>
      </c>
      <c r="R587" s="7">
        <v>0</v>
      </c>
      <c r="S587" s="7">
        <v>0</v>
      </c>
      <c r="T587" s="25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</row>
    <row r="588" spans="1:37" s="80" customFormat="1" ht="12.75" hidden="1" customHeight="1" x14ac:dyDescent="0.2">
      <c r="A588" s="70">
        <v>198</v>
      </c>
      <c r="B588" s="34" t="s">
        <v>817</v>
      </c>
      <c r="C588" s="7">
        <f t="shared" si="64"/>
        <v>533959.43999999994</v>
      </c>
      <c r="D588" s="7">
        <v>0</v>
      </c>
      <c r="E588" s="7">
        <v>0</v>
      </c>
      <c r="F588" s="7">
        <v>0</v>
      </c>
      <c r="G588" s="7">
        <v>0</v>
      </c>
      <c r="H588" s="7">
        <v>533959.43999999994</v>
      </c>
      <c r="I588" s="7">
        <v>0</v>
      </c>
      <c r="J588" s="31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  <c r="Q588" s="7">
        <v>0</v>
      </c>
      <c r="R588" s="7">
        <v>0</v>
      </c>
      <c r="S588" s="7">
        <v>0</v>
      </c>
      <c r="T588" s="25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</row>
    <row r="589" spans="1:37" s="80" customFormat="1" ht="12" hidden="1" x14ac:dyDescent="0.2">
      <c r="A589" s="70">
        <v>199</v>
      </c>
      <c r="B589" s="34" t="s">
        <v>361</v>
      </c>
      <c r="C589" s="7">
        <f t="shared" si="64"/>
        <v>14992480.210000001</v>
      </c>
      <c r="D589" s="7">
        <v>0</v>
      </c>
      <c r="E589" s="7">
        <v>0</v>
      </c>
      <c r="F589" s="7">
        <v>0</v>
      </c>
      <c r="G589" s="7">
        <v>0</v>
      </c>
      <c r="H589" s="7">
        <v>0</v>
      </c>
      <c r="I589" s="7">
        <v>0</v>
      </c>
      <c r="J589" s="31">
        <v>0</v>
      </c>
      <c r="K589" s="7">
        <v>0</v>
      </c>
      <c r="L589" s="7">
        <v>1343.2</v>
      </c>
      <c r="M589" s="7">
        <v>4857867.5727999993</v>
      </c>
      <c r="N589" s="28">
        <v>0</v>
      </c>
      <c r="O589" s="7">
        <v>0</v>
      </c>
      <c r="P589" s="7">
        <v>2730.5</v>
      </c>
      <c r="Q589" s="7">
        <v>10134612.633199999</v>
      </c>
      <c r="R589" s="7">
        <v>0</v>
      </c>
      <c r="S589" s="7">
        <v>0</v>
      </c>
      <c r="T589" s="25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</row>
    <row r="590" spans="1:37" s="80" customFormat="1" ht="12" hidden="1" x14ac:dyDescent="0.2">
      <c r="A590" s="70">
        <v>200</v>
      </c>
      <c r="B590" s="34" t="s">
        <v>362</v>
      </c>
      <c r="C590" s="7">
        <f t="shared" si="64"/>
        <v>14091350.789999999</v>
      </c>
      <c r="D590" s="7">
        <v>0</v>
      </c>
      <c r="E590" s="7">
        <v>0</v>
      </c>
      <c r="F590" s="7">
        <v>0</v>
      </c>
      <c r="G590" s="7">
        <v>0</v>
      </c>
      <c r="H590" s="7">
        <v>0</v>
      </c>
      <c r="I590" s="7">
        <v>0</v>
      </c>
      <c r="J590" s="31">
        <v>0</v>
      </c>
      <c r="K590" s="7">
        <v>0</v>
      </c>
      <c r="L590" s="7">
        <v>1332.5</v>
      </c>
      <c r="M590" s="7">
        <v>5425930.5000000009</v>
      </c>
      <c r="N590" s="28">
        <v>0</v>
      </c>
      <c r="O590" s="7">
        <v>0</v>
      </c>
      <c r="P590" s="7">
        <v>2660.9</v>
      </c>
      <c r="Q590" s="7">
        <v>8665420.2899999991</v>
      </c>
      <c r="R590" s="7">
        <v>0</v>
      </c>
      <c r="S590" s="7">
        <v>0</v>
      </c>
      <c r="T590" s="25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</row>
    <row r="591" spans="1:37" s="80" customFormat="1" ht="12" hidden="1" x14ac:dyDescent="0.2">
      <c r="A591" s="70">
        <v>201</v>
      </c>
      <c r="B591" s="34" t="s">
        <v>363</v>
      </c>
      <c r="C591" s="7">
        <f t="shared" si="64"/>
        <v>13396366.43</v>
      </c>
      <c r="D591" s="7">
        <v>1021146.58</v>
      </c>
      <c r="E591" s="7">
        <v>3966453.14</v>
      </c>
      <c r="F591" s="7">
        <v>2252623.5699999998</v>
      </c>
      <c r="G591" s="7">
        <v>1126311.78</v>
      </c>
      <c r="H591" s="7">
        <v>997881.05999999994</v>
      </c>
      <c r="I591" s="7">
        <v>0</v>
      </c>
      <c r="J591" s="31">
        <v>0</v>
      </c>
      <c r="K591" s="7">
        <v>0</v>
      </c>
      <c r="L591" s="7">
        <v>1010.5</v>
      </c>
      <c r="M591" s="7">
        <v>4031950.3</v>
      </c>
      <c r="N591" s="28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25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</row>
    <row r="592" spans="1:37" s="80" customFormat="1" ht="12" hidden="1" x14ac:dyDescent="0.2">
      <c r="A592" s="70">
        <v>202</v>
      </c>
      <c r="B592" s="34" t="s">
        <v>203</v>
      </c>
      <c r="C592" s="7">
        <f t="shared" si="64"/>
        <v>9671560.2599999998</v>
      </c>
      <c r="D592" s="7">
        <v>0</v>
      </c>
      <c r="E592" s="7">
        <v>4329737.5</v>
      </c>
      <c r="F592" s="7">
        <v>0</v>
      </c>
      <c r="G592" s="7">
        <v>0</v>
      </c>
      <c r="H592" s="7">
        <v>0</v>
      </c>
      <c r="I592" s="7">
        <v>0</v>
      </c>
      <c r="J592" s="31">
        <v>0</v>
      </c>
      <c r="K592" s="7">
        <v>0</v>
      </c>
      <c r="L592" s="7">
        <v>1506</v>
      </c>
      <c r="M592" s="7">
        <v>5341822.759908</v>
      </c>
      <c r="N592" s="28">
        <v>0</v>
      </c>
      <c r="O592" s="7">
        <v>0</v>
      </c>
      <c r="P592" s="7">
        <v>0</v>
      </c>
      <c r="Q592" s="7">
        <v>0</v>
      </c>
      <c r="R592" s="7">
        <v>0</v>
      </c>
      <c r="S592" s="7">
        <v>0</v>
      </c>
      <c r="T592" s="25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</row>
    <row r="593" spans="1:37" s="80" customFormat="1" ht="12" hidden="1" x14ac:dyDescent="0.2">
      <c r="A593" s="70">
        <v>203</v>
      </c>
      <c r="B593" s="34" t="s">
        <v>364</v>
      </c>
      <c r="C593" s="7">
        <f t="shared" si="64"/>
        <v>18056414.260000002</v>
      </c>
      <c r="D593" s="7">
        <v>1275963.188604</v>
      </c>
      <c r="E593" s="7">
        <v>5699134.8200000003</v>
      </c>
      <c r="F593" s="7">
        <v>3180675.71</v>
      </c>
      <c r="G593" s="7">
        <v>1590337.85</v>
      </c>
      <c r="H593" s="7">
        <v>1356934.84</v>
      </c>
      <c r="I593" s="7">
        <v>0</v>
      </c>
      <c r="J593" s="31">
        <v>0</v>
      </c>
      <c r="K593" s="7">
        <v>0</v>
      </c>
      <c r="L593" s="7">
        <v>1506</v>
      </c>
      <c r="M593" s="7">
        <v>4953367.8499999996</v>
      </c>
      <c r="N593" s="28">
        <v>0</v>
      </c>
      <c r="O593" s="7">
        <v>0</v>
      </c>
      <c r="P593" s="7">
        <v>0</v>
      </c>
      <c r="Q593" s="7">
        <v>0</v>
      </c>
      <c r="R593" s="7">
        <v>0</v>
      </c>
      <c r="S593" s="7">
        <v>0</v>
      </c>
      <c r="T593" s="25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</row>
    <row r="594" spans="1:37" s="45" customFormat="1" ht="12" hidden="1" x14ac:dyDescent="0.2">
      <c r="A594" s="70">
        <v>204</v>
      </c>
      <c r="B594" s="79" t="s">
        <v>192</v>
      </c>
      <c r="C594" s="7">
        <f t="shared" si="64"/>
        <v>9454610.9700000007</v>
      </c>
      <c r="D594" s="26">
        <v>0</v>
      </c>
      <c r="E594" s="26">
        <v>0</v>
      </c>
      <c r="F594" s="7">
        <v>4947209.79</v>
      </c>
      <c r="G594" s="7">
        <v>2473604.9</v>
      </c>
      <c r="H594" s="7">
        <v>2033796.28</v>
      </c>
      <c r="I594" s="26">
        <v>0</v>
      </c>
      <c r="J594" s="37">
        <v>0</v>
      </c>
      <c r="K594" s="26">
        <v>0</v>
      </c>
      <c r="L594" s="26">
        <v>0</v>
      </c>
      <c r="M594" s="26">
        <v>0</v>
      </c>
      <c r="N594" s="36">
        <v>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5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</row>
    <row r="595" spans="1:37" s="45" customFormat="1" ht="12" hidden="1" x14ac:dyDescent="0.2">
      <c r="A595" s="70">
        <v>205</v>
      </c>
      <c r="B595" s="79" t="s">
        <v>193</v>
      </c>
      <c r="C595" s="7">
        <f t="shared" si="64"/>
        <v>10000472.390000001</v>
      </c>
      <c r="D595" s="26">
        <v>0</v>
      </c>
      <c r="E595" s="26">
        <v>0</v>
      </c>
      <c r="F595" s="7">
        <v>5266269.57</v>
      </c>
      <c r="G595" s="7">
        <v>2633134.7799999998</v>
      </c>
      <c r="H595" s="7">
        <v>2101068.04</v>
      </c>
      <c r="I595" s="26">
        <v>0</v>
      </c>
      <c r="J595" s="37">
        <v>0</v>
      </c>
      <c r="K595" s="26">
        <v>0</v>
      </c>
      <c r="L595" s="26">
        <v>0</v>
      </c>
      <c r="M595" s="26">
        <v>0</v>
      </c>
      <c r="N595" s="3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5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</row>
    <row r="596" spans="1:37" s="137" customFormat="1" ht="12" hidden="1" x14ac:dyDescent="0.2">
      <c r="A596" s="70">
        <v>206</v>
      </c>
      <c r="B596" s="79" t="s">
        <v>194</v>
      </c>
      <c r="C596" s="7">
        <f t="shared" si="64"/>
        <v>2356089.59</v>
      </c>
      <c r="D596" s="26">
        <v>0</v>
      </c>
      <c r="E596" s="26">
        <v>0</v>
      </c>
      <c r="F596" s="26">
        <v>0</v>
      </c>
      <c r="G596" s="26">
        <v>0</v>
      </c>
      <c r="H596" s="26">
        <v>0</v>
      </c>
      <c r="I596" s="26">
        <v>0</v>
      </c>
      <c r="J596" s="37">
        <v>0</v>
      </c>
      <c r="K596" s="26">
        <v>0</v>
      </c>
      <c r="L596" s="26">
        <v>1124.9000000000001</v>
      </c>
      <c r="M596" s="7">
        <v>2356089.59</v>
      </c>
      <c r="N596" s="36">
        <v>0</v>
      </c>
      <c r="O596" s="26">
        <v>0</v>
      </c>
      <c r="P596" s="26">
        <v>0</v>
      </c>
      <c r="Q596" s="26">
        <v>0</v>
      </c>
      <c r="R596" s="26">
        <v>0</v>
      </c>
      <c r="S596" s="26">
        <v>0</v>
      </c>
      <c r="T596" s="25"/>
      <c r="U596" s="131"/>
      <c r="V596" s="131"/>
      <c r="W596" s="131"/>
      <c r="X596" s="131"/>
      <c r="Y596" s="131"/>
      <c r="Z596" s="131"/>
      <c r="AA596" s="131"/>
      <c r="AB596" s="131"/>
      <c r="AC596" s="131"/>
      <c r="AD596" s="131"/>
      <c r="AE596" s="131"/>
      <c r="AF596" s="131"/>
      <c r="AG596" s="131"/>
      <c r="AH596" s="131"/>
      <c r="AI596" s="131"/>
      <c r="AJ596" s="131"/>
      <c r="AK596" s="131"/>
    </row>
    <row r="597" spans="1:37" s="137" customFormat="1" ht="12" hidden="1" x14ac:dyDescent="0.2">
      <c r="A597" s="70">
        <v>207</v>
      </c>
      <c r="B597" s="79" t="s">
        <v>195</v>
      </c>
      <c r="C597" s="7">
        <f t="shared" si="64"/>
        <v>4592421.76</v>
      </c>
      <c r="D597" s="26">
        <v>0</v>
      </c>
      <c r="E597" s="26">
        <v>0</v>
      </c>
      <c r="F597" s="26">
        <v>0</v>
      </c>
      <c r="G597" s="26">
        <v>0</v>
      </c>
      <c r="H597" s="26">
        <v>0</v>
      </c>
      <c r="I597" s="26">
        <v>0</v>
      </c>
      <c r="J597" s="37">
        <v>0</v>
      </c>
      <c r="K597" s="26">
        <v>0</v>
      </c>
      <c r="L597" s="26">
        <v>1293.9000000000001</v>
      </c>
      <c r="M597" s="7">
        <v>4592421.76</v>
      </c>
      <c r="N597" s="36">
        <v>0</v>
      </c>
      <c r="O597" s="26">
        <v>0</v>
      </c>
      <c r="P597" s="26">
        <v>0</v>
      </c>
      <c r="Q597" s="26">
        <v>0</v>
      </c>
      <c r="R597" s="26">
        <v>0</v>
      </c>
      <c r="S597" s="26">
        <v>0</v>
      </c>
      <c r="T597" s="25"/>
      <c r="U597" s="131"/>
      <c r="V597" s="131"/>
      <c r="W597" s="131"/>
      <c r="X597" s="131"/>
      <c r="Y597" s="131"/>
      <c r="Z597" s="131"/>
      <c r="AA597" s="131"/>
      <c r="AB597" s="131"/>
      <c r="AC597" s="131"/>
      <c r="AD597" s="131"/>
      <c r="AE597" s="131"/>
      <c r="AF597" s="131"/>
      <c r="AG597" s="131"/>
      <c r="AH597" s="131"/>
      <c r="AI597" s="131"/>
      <c r="AJ597" s="131"/>
      <c r="AK597" s="131"/>
    </row>
    <row r="598" spans="1:37" s="45" customFormat="1" ht="12" hidden="1" x14ac:dyDescent="0.2">
      <c r="A598" s="70">
        <v>208</v>
      </c>
      <c r="B598" s="79" t="s">
        <v>196</v>
      </c>
      <c r="C598" s="7">
        <f t="shared" si="64"/>
        <v>18845554.41</v>
      </c>
      <c r="D598" s="26">
        <v>0</v>
      </c>
      <c r="E598" s="26">
        <v>0</v>
      </c>
      <c r="F598" s="7">
        <v>9373519.5299999993</v>
      </c>
      <c r="G598" s="7">
        <v>4686759.76</v>
      </c>
      <c r="H598" s="7">
        <v>4785275.12</v>
      </c>
      <c r="I598" s="26">
        <v>0</v>
      </c>
      <c r="J598" s="37">
        <v>0</v>
      </c>
      <c r="K598" s="26">
        <v>0</v>
      </c>
      <c r="L598" s="26">
        <v>0</v>
      </c>
      <c r="M598" s="26">
        <v>0</v>
      </c>
      <c r="N598" s="36">
        <v>0</v>
      </c>
      <c r="O598" s="26">
        <v>0</v>
      </c>
      <c r="P598" s="26">
        <v>0</v>
      </c>
      <c r="Q598" s="26">
        <v>0</v>
      </c>
      <c r="R598" s="26">
        <v>0</v>
      </c>
      <c r="S598" s="26">
        <v>0</v>
      </c>
      <c r="T598" s="25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</row>
    <row r="599" spans="1:37" s="137" customFormat="1" ht="12" hidden="1" x14ac:dyDescent="0.2">
      <c r="A599" s="70">
        <v>209</v>
      </c>
      <c r="B599" s="79" t="s">
        <v>197</v>
      </c>
      <c r="C599" s="7">
        <f t="shared" si="64"/>
        <v>1880704.98</v>
      </c>
      <c r="D599" s="26">
        <v>0</v>
      </c>
      <c r="E599" s="26">
        <v>0</v>
      </c>
      <c r="F599" s="26">
        <v>0</v>
      </c>
      <c r="G599" s="26">
        <v>0</v>
      </c>
      <c r="H599" s="26">
        <v>0</v>
      </c>
      <c r="I599" s="26">
        <v>0</v>
      </c>
      <c r="J599" s="37">
        <v>0</v>
      </c>
      <c r="K599" s="26">
        <v>0</v>
      </c>
      <c r="L599" s="26">
        <v>569.91999999999996</v>
      </c>
      <c r="M599" s="26">
        <v>1880704.98</v>
      </c>
      <c r="N599" s="36">
        <v>0</v>
      </c>
      <c r="O599" s="26">
        <v>0</v>
      </c>
      <c r="P599" s="26">
        <v>0</v>
      </c>
      <c r="Q599" s="26">
        <v>0</v>
      </c>
      <c r="R599" s="26">
        <v>0</v>
      </c>
      <c r="S599" s="26">
        <v>0</v>
      </c>
      <c r="T599" s="25"/>
      <c r="U599" s="131"/>
      <c r="V599" s="131"/>
      <c r="W599" s="131"/>
      <c r="X599" s="131"/>
      <c r="Y599" s="131"/>
      <c r="Z599" s="131"/>
      <c r="AA599" s="131"/>
      <c r="AB599" s="131"/>
      <c r="AC599" s="131"/>
      <c r="AD599" s="131"/>
      <c r="AE599" s="131"/>
      <c r="AF599" s="131"/>
      <c r="AG599" s="131"/>
      <c r="AH599" s="131"/>
      <c r="AI599" s="131"/>
      <c r="AJ599" s="131"/>
      <c r="AK599" s="131"/>
    </row>
    <row r="600" spans="1:37" s="137" customFormat="1" ht="12" hidden="1" x14ac:dyDescent="0.2">
      <c r="A600" s="70">
        <v>210</v>
      </c>
      <c r="B600" s="79" t="s">
        <v>601</v>
      </c>
      <c r="C600" s="7">
        <f t="shared" si="64"/>
        <v>5284872.9400000004</v>
      </c>
      <c r="D600" s="26">
        <v>0</v>
      </c>
      <c r="E600" s="26">
        <v>0</v>
      </c>
      <c r="F600" s="26">
        <v>0</v>
      </c>
      <c r="G600" s="26">
        <v>0</v>
      </c>
      <c r="H600" s="26">
        <v>0</v>
      </c>
      <c r="I600" s="26">
        <v>0</v>
      </c>
      <c r="J600" s="37">
        <v>0</v>
      </c>
      <c r="K600" s="26">
        <v>0</v>
      </c>
      <c r="L600" s="26">
        <v>1509</v>
      </c>
      <c r="M600" s="26">
        <v>5284872.9399999995</v>
      </c>
      <c r="N600" s="36">
        <v>0</v>
      </c>
      <c r="O600" s="26">
        <v>0</v>
      </c>
      <c r="P600" s="26">
        <v>0</v>
      </c>
      <c r="Q600" s="26">
        <v>0</v>
      </c>
      <c r="R600" s="26">
        <v>0</v>
      </c>
      <c r="S600" s="26">
        <v>0</v>
      </c>
      <c r="T600" s="25"/>
      <c r="U600" s="131"/>
      <c r="V600" s="131"/>
      <c r="W600" s="131"/>
      <c r="X600" s="131"/>
      <c r="Y600" s="131"/>
      <c r="Z600" s="131"/>
      <c r="AA600" s="131"/>
      <c r="AB600" s="131"/>
      <c r="AC600" s="131"/>
      <c r="AD600" s="131"/>
      <c r="AE600" s="131"/>
      <c r="AF600" s="131"/>
      <c r="AG600" s="131"/>
      <c r="AH600" s="131"/>
      <c r="AI600" s="131"/>
      <c r="AJ600" s="131"/>
      <c r="AK600" s="131"/>
    </row>
    <row r="601" spans="1:37" s="137" customFormat="1" ht="12" hidden="1" x14ac:dyDescent="0.2">
      <c r="A601" s="70">
        <v>211</v>
      </c>
      <c r="B601" s="79" t="s">
        <v>602</v>
      </c>
      <c r="C601" s="7">
        <f t="shared" si="64"/>
        <v>5248544.28</v>
      </c>
      <c r="D601" s="26">
        <v>0</v>
      </c>
      <c r="E601" s="26">
        <v>0</v>
      </c>
      <c r="F601" s="26">
        <v>0</v>
      </c>
      <c r="G601" s="26">
        <v>0</v>
      </c>
      <c r="H601" s="26">
        <v>0</v>
      </c>
      <c r="I601" s="26">
        <v>0</v>
      </c>
      <c r="J601" s="37">
        <v>0</v>
      </c>
      <c r="K601" s="26">
        <v>0</v>
      </c>
      <c r="L601" s="26">
        <v>1495.9</v>
      </c>
      <c r="M601" s="26">
        <v>5248544.28</v>
      </c>
      <c r="N601" s="36">
        <v>0</v>
      </c>
      <c r="O601" s="26">
        <v>0</v>
      </c>
      <c r="P601" s="26">
        <v>0</v>
      </c>
      <c r="Q601" s="26">
        <v>0</v>
      </c>
      <c r="R601" s="26">
        <v>0</v>
      </c>
      <c r="S601" s="26">
        <v>0</v>
      </c>
      <c r="T601" s="25"/>
      <c r="U601" s="131"/>
      <c r="V601" s="131"/>
      <c r="W601" s="131"/>
      <c r="X601" s="131"/>
      <c r="Y601" s="131"/>
      <c r="Z601" s="131"/>
      <c r="AA601" s="131"/>
      <c r="AB601" s="131"/>
      <c r="AC601" s="131"/>
      <c r="AD601" s="131"/>
      <c r="AE601" s="131"/>
      <c r="AF601" s="131"/>
      <c r="AG601" s="131"/>
      <c r="AH601" s="131"/>
      <c r="AI601" s="131"/>
      <c r="AJ601" s="131"/>
      <c r="AK601" s="131"/>
    </row>
    <row r="602" spans="1:37" s="45" customFormat="1" ht="12" hidden="1" x14ac:dyDescent="0.2">
      <c r="A602" s="70">
        <v>212</v>
      </c>
      <c r="B602" s="79" t="s">
        <v>619</v>
      </c>
      <c r="C602" s="7">
        <f t="shared" si="64"/>
        <v>5558933.1299999999</v>
      </c>
      <c r="D602" s="26">
        <v>1030348.92</v>
      </c>
      <c r="E602" s="26">
        <v>2284440.0299999998</v>
      </c>
      <c r="F602" s="26">
        <v>797761.17333333334</v>
      </c>
      <c r="G602" s="26">
        <v>398880.59</v>
      </c>
      <c r="H602" s="26">
        <v>310282.75</v>
      </c>
      <c r="I602" s="26">
        <v>0</v>
      </c>
      <c r="J602" s="37">
        <v>0</v>
      </c>
      <c r="K602" s="26">
        <v>0</v>
      </c>
      <c r="L602" s="26">
        <v>0</v>
      </c>
      <c r="M602" s="26">
        <v>0</v>
      </c>
      <c r="N602" s="36">
        <v>0</v>
      </c>
      <c r="O602" s="26">
        <v>0</v>
      </c>
      <c r="P602" s="26">
        <v>0</v>
      </c>
      <c r="Q602" s="26">
        <v>0</v>
      </c>
      <c r="R602" s="26">
        <v>600</v>
      </c>
      <c r="S602" s="26">
        <v>737219.67</v>
      </c>
      <c r="T602" s="25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</row>
    <row r="603" spans="1:37" s="137" customFormat="1" ht="12" hidden="1" x14ac:dyDescent="0.2">
      <c r="A603" s="70">
        <v>213</v>
      </c>
      <c r="B603" s="79" t="s">
        <v>583</v>
      </c>
      <c r="C603" s="7">
        <f t="shared" si="64"/>
        <v>9970658.5999999996</v>
      </c>
      <c r="D603" s="26">
        <v>0</v>
      </c>
      <c r="E603" s="26">
        <v>4470919.37</v>
      </c>
      <c r="F603" s="26">
        <v>2621079.3379093329</v>
      </c>
      <c r="G603" s="26">
        <v>1310539.67</v>
      </c>
      <c r="H603" s="26">
        <v>1568120.22</v>
      </c>
      <c r="I603" s="26">
        <v>0</v>
      </c>
      <c r="J603" s="37">
        <v>0</v>
      </c>
      <c r="K603" s="26">
        <v>0</v>
      </c>
      <c r="L603" s="26">
        <v>0</v>
      </c>
      <c r="M603" s="26">
        <v>0</v>
      </c>
      <c r="N603" s="36">
        <v>0</v>
      </c>
      <c r="O603" s="26">
        <v>0</v>
      </c>
      <c r="P603" s="26">
        <v>0</v>
      </c>
      <c r="Q603" s="26">
        <v>0</v>
      </c>
      <c r="R603" s="26">
        <v>0</v>
      </c>
      <c r="S603" s="26">
        <v>0</v>
      </c>
      <c r="T603" s="25"/>
      <c r="U603" s="131"/>
      <c r="V603" s="131"/>
      <c r="W603" s="131"/>
      <c r="X603" s="131"/>
      <c r="Y603" s="131"/>
      <c r="Z603" s="131"/>
      <c r="AA603" s="131"/>
      <c r="AB603" s="131"/>
      <c r="AC603" s="131"/>
      <c r="AD603" s="131"/>
      <c r="AE603" s="131"/>
      <c r="AF603" s="131"/>
      <c r="AG603" s="131"/>
      <c r="AH603" s="131"/>
      <c r="AI603" s="131"/>
      <c r="AJ603" s="131"/>
      <c r="AK603" s="131"/>
    </row>
    <row r="604" spans="1:37" s="45" customFormat="1" ht="12" hidden="1" x14ac:dyDescent="0.2">
      <c r="A604" s="70">
        <v>214</v>
      </c>
      <c r="B604" s="79" t="s">
        <v>370</v>
      </c>
      <c r="C604" s="7">
        <f t="shared" si="64"/>
        <v>10159303.98</v>
      </c>
      <c r="D604" s="26">
        <v>0</v>
      </c>
      <c r="E604" s="26">
        <v>0</v>
      </c>
      <c r="F604" s="26">
        <v>0</v>
      </c>
      <c r="G604" s="26">
        <v>0</v>
      </c>
      <c r="H604" s="26">
        <v>0</v>
      </c>
      <c r="I604" s="26">
        <v>0</v>
      </c>
      <c r="J604" s="37">
        <v>0</v>
      </c>
      <c r="K604" s="26">
        <v>0</v>
      </c>
      <c r="L604" s="26">
        <v>0</v>
      </c>
      <c r="M604" s="26">
        <v>0</v>
      </c>
      <c r="N604" s="36">
        <v>0</v>
      </c>
      <c r="O604" s="26">
        <v>0</v>
      </c>
      <c r="P604" s="26">
        <v>2692.9</v>
      </c>
      <c r="Q604" s="26">
        <v>10159303.98</v>
      </c>
      <c r="R604" s="26">
        <v>0</v>
      </c>
      <c r="S604" s="26">
        <v>0</v>
      </c>
      <c r="T604" s="25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</row>
    <row r="605" spans="1:37" s="137" customFormat="1" ht="12" hidden="1" x14ac:dyDescent="0.2">
      <c r="A605" s="70">
        <v>215</v>
      </c>
      <c r="B605" s="79" t="s">
        <v>620</v>
      </c>
      <c r="C605" s="7">
        <f t="shared" si="64"/>
        <v>3617003</v>
      </c>
      <c r="D605" s="26">
        <v>0</v>
      </c>
      <c r="E605" s="26">
        <v>0</v>
      </c>
      <c r="F605" s="26">
        <v>0</v>
      </c>
      <c r="G605" s="26">
        <v>0</v>
      </c>
      <c r="H605" s="26">
        <v>0</v>
      </c>
      <c r="I605" s="26">
        <v>0</v>
      </c>
      <c r="J605" s="37">
        <v>0</v>
      </c>
      <c r="K605" s="26">
        <v>0</v>
      </c>
      <c r="L605" s="26">
        <v>907.3</v>
      </c>
      <c r="M605" s="26">
        <v>3617002.9999999995</v>
      </c>
      <c r="N605" s="36">
        <v>0</v>
      </c>
      <c r="O605" s="26">
        <v>0</v>
      </c>
      <c r="P605" s="26">
        <v>0</v>
      </c>
      <c r="Q605" s="26">
        <v>0</v>
      </c>
      <c r="R605" s="26">
        <v>0</v>
      </c>
      <c r="S605" s="26">
        <v>0</v>
      </c>
      <c r="T605" s="25"/>
      <c r="U605" s="131"/>
      <c r="V605" s="131"/>
      <c r="W605" s="131"/>
      <c r="X605" s="131"/>
      <c r="Y605" s="131"/>
      <c r="Z605" s="131"/>
      <c r="AA605" s="131"/>
      <c r="AB605" s="131"/>
      <c r="AC605" s="131"/>
      <c r="AD605" s="131"/>
      <c r="AE605" s="131"/>
      <c r="AF605" s="131"/>
      <c r="AG605" s="131"/>
      <c r="AH605" s="131"/>
      <c r="AI605" s="131"/>
      <c r="AJ605" s="131"/>
      <c r="AK605" s="131"/>
    </row>
    <row r="606" spans="1:37" s="137" customFormat="1" ht="12" hidden="1" x14ac:dyDescent="0.2">
      <c r="A606" s="70">
        <v>216</v>
      </c>
      <c r="B606" s="79" t="s">
        <v>708</v>
      </c>
      <c r="C606" s="7">
        <f t="shared" si="64"/>
        <v>2582873.6800000002</v>
      </c>
      <c r="D606" s="26">
        <v>0</v>
      </c>
      <c r="E606" s="26">
        <v>0</v>
      </c>
      <c r="F606" s="26">
        <v>0</v>
      </c>
      <c r="G606" s="26">
        <v>0</v>
      </c>
      <c r="H606" s="26">
        <v>0</v>
      </c>
      <c r="I606" s="26">
        <v>0</v>
      </c>
      <c r="J606" s="37">
        <v>0</v>
      </c>
      <c r="K606" s="26">
        <v>0</v>
      </c>
      <c r="L606" s="26">
        <v>1628.2</v>
      </c>
      <c r="M606" s="26">
        <v>2582873.6800000002</v>
      </c>
      <c r="N606" s="36">
        <v>0</v>
      </c>
      <c r="O606" s="26">
        <v>0</v>
      </c>
      <c r="P606" s="26">
        <v>0</v>
      </c>
      <c r="Q606" s="26">
        <v>0</v>
      </c>
      <c r="R606" s="26">
        <v>0</v>
      </c>
      <c r="S606" s="26">
        <v>0</v>
      </c>
      <c r="T606" s="25"/>
      <c r="U606" s="131"/>
      <c r="V606" s="131"/>
      <c r="W606" s="131"/>
      <c r="X606" s="131"/>
      <c r="Y606" s="131"/>
      <c r="Z606" s="131"/>
      <c r="AA606" s="131"/>
      <c r="AB606" s="131"/>
      <c r="AC606" s="131"/>
      <c r="AD606" s="131"/>
      <c r="AE606" s="131"/>
      <c r="AF606" s="131"/>
      <c r="AG606" s="131"/>
      <c r="AH606" s="131"/>
      <c r="AI606" s="131"/>
      <c r="AJ606" s="131"/>
      <c r="AK606" s="131"/>
    </row>
    <row r="607" spans="1:37" s="102" customFormat="1" ht="12" hidden="1" x14ac:dyDescent="0.2">
      <c r="A607" s="70">
        <v>217</v>
      </c>
      <c r="B607" s="61" t="s">
        <v>371</v>
      </c>
      <c r="C607" s="7">
        <f t="shared" si="64"/>
        <v>39867430.210000001</v>
      </c>
      <c r="D607" s="26">
        <v>0</v>
      </c>
      <c r="E607" s="7">
        <v>7597849.7785099996</v>
      </c>
      <c r="F607" s="26">
        <v>0</v>
      </c>
      <c r="G607" s="26">
        <v>0</v>
      </c>
      <c r="H607" s="7">
        <v>0</v>
      </c>
      <c r="I607" s="26">
        <v>0</v>
      </c>
      <c r="J607" s="31">
        <v>0</v>
      </c>
      <c r="K607" s="26">
        <v>0</v>
      </c>
      <c r="L607" s="7">
        <v>2089</v>
      </c>
      <c r="M607" s="26">
        <v>8486015.709999999</v>
      </c>
      <c r="N607" s="28">
        <v>0</v>
      </c>
      <c r="O607" s="26">
        <v>0</v>
      </c>
      <c r="P607" s="26">
        <v>5176</v>
      </c>
      <c r="Q607" s="7">
        <v>23783564.720000003</v>
      </c>
      <c r="R607" s="7">
        <v>0</v>
      </c>
      <c r="S607" s="26">
        <v>0</v>
      </c>
      <c r="T607" s="25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</row>
    <row r="608" spans="1:37" s="80" customFormat="1" ht="12" hidden="1" x14ac:dyDescent="0.2">
      <c r="A608" s="70">
        <v>218</v>
      </c>
      <c r="B608" s="34" t="s">
        <v>372</v>
      </c>
      <c r="C608" s="7">
        <f t="shared" si="64"/>
        <v>34606056.93</v>
      </c>
      <c r="D608" s="7">
        <v>2315888.41</v>
      </c>
      <c r="E608" s="7">
        <v>0</v>
      </c>
      <c r="F608" s="7">
        <v>0</v>
      </c>
      <c r="G608" s="7">
        <v>0</v>
      </c>
      <c r="H608" s="7">
        <v>0</v>
      </c>
      <c r="I608" s="7">
        <v>0</v>
      </c>
      <c r="J608" s="31">
        <v>0</v>
      </c>
      <c r="K608" s="7">
        <v>0</v>
      </c>
      <c r="L608" s="7">
        <v>2694.5</v>
      </c>
      <c r="M608" s="7">
        <v>8505225.3100000005</v>
      </c>
      <c r="N608" s="28">
        <v>0</v>
      </c>
      <c r="O608" s="7">
        <v>0</v>
      </c>
      <c r="P608" s="7">
        <v>5176.3</v>
      </c>
      <c r="Q608" s="7">
        <v>23784943.210000001</v>
      </c>
      <c r="R608" s="7">
        <v>0</v>
      </c>
      <c r="S608" s="7">
        <v>0</v>
      </c>
      <c r="T608" s="25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</row>
    <row r="609" spans="1:37" s="80" customFormat="1" ht="12" hidden="1" x14ac:dyDescent="0.2">
      <c r="A609" s="70">
        <v>219</v>
      </c>
      <c r="B609" s="34" t="s">
        <v>373</v>
      </c>
      <c r="C609" s="7">
        <f t="shared" si="64"/>
        <v>5640658.1299999999</v>
      </c>
      <c r="D609" s="7">
        <v>0</v>
      </c>
      <c r="E609" s="7">
        <v>0</v>
      </c>
      <c r="F609" s="7">
        <v>0</v>
      </c>
      <c r="G609" s="7">
        <v>0</v>
      </c>
      <c r="H609" s="7">
        <v>0</v>
      </c>
      <c r="I609" s="7">
        <v>0</v>
      </c>
      <c r="J609" s="31">
        <v>0</v>
      </c>
      <c r="K609" s="7">
        <v>0</v>
      </c>
      <c r="L609" s="7">
        <v>1784.3</v>
      </c>
      <c r="M609" s="7">
        <v>5640658.1299999999</v>
      </c>
      <c r="N609" s="28">
        <v>0</v>
      </c>
      <c r="O609" s="7">
        <v>0</v>
      </c>
      <c r="P609" s="7">
        <v>0</v>
      </c>
      <c r="Q609" s="7">
        <v>0</v>
      </c>
      <c r="R609" s="7">
        <v>0</v>
      </c>
      <c r="S609" s="7">
        <v>0</v>
      </c>
      <c r="T609" s="25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</row>
    <row r="610" spans="1:37" s="80" customFormat="1" ht="12" hidden="1" x14ac:dyDescent="0.2">
      <c r="A610" s="70">
        <v>220</v>
      </c>
      <c r="B610" s="34" t="s">
        <v>374</v>
      </c>
      <c r="C610" s="7">
        <f t="shared" si="64"/>
        <v>9779830.7899999991</v>
      </c>
      <c r="D610" s="7">
        <v>0</v>
      </c>
      <c r="E610" s="7">
        <v>0</v>
      </c>
      <c r="F610" s="7">
        <v>0</v>
      </c>
      <c r="G610" s="7">
        <v>0</v>
      </c>
      <c r="H610" s="7">
        <v>0</v>
      </c>
      <c r="I610" s="7">
        <v>0</v>
      </c>
      <c r="J610" s="31">
        <v>0</v>
      </c>
      <c r="K610" s="7">
        <v>0</v>
      </c>
      <c r="L610" s="7">
        <v>0</v>
      </c>
      <c r="M610" s="7">
        <v>0</v>
      </c>
      <c r="N610" s="28">
        <v>0</v>
      </c>
      <c r="O610" s="7">
        <v>0</v>
      </c>
      <c r="P610" s="28">
        <v>3543.8</v>
      </c>
      <c r="Q610" s="28">
        <v>9779830.7899999991</v>
      </c>
      <c r="R610" s="7">
        <v>0</v>
      </c>
      <c r="S610" s="7">
        <v>0</v>
      </c>
      <c r="T610" s="25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</row>
    <row r="611" spans="1:37" s="80" customFormat="1" ht="12" hidden="1" x14ac:dyDescent="0.2">
      <c r="A611" s="70">
        <v>221</v>
      </c>
      <c r="B611" s="34" t="s">
        <v>376</v>
      </c>
      <c r="C611" s="7">
        <f t="shared" si="64"/>
        <v>2886708.13</v>
      </c>
      <c r="D611" s="7">
        <v>0</v>
      </c>
      <c r="E611" s="7">
        <v>0</v>
      </c>
      <c r="F611" s="7">
        <v>0</v>
      </c>
      <c r="G611" s="7">
        <v>0</v>
      </c>
      <c r="H611" s="7">
        <v>0</v>
      </c>
      <c r="I611" s="7">
        <v>0</v>
      </c>
      <c r="J611" s="31">
        <v>0</v>
      </c>
      <c r="K611" s="7">
        <v>0</v>
      </c>
      <c r="L611" s="7">
        <v>572.6</v>
      </c>
      <c r="M611" s="7">
        <v>2063889.94</v>
      </c>
      <c r="N611" s="28">
        <v>0</v>
      </c>
      <c r="O611" s="7">
        <v>0</v>
      </c>
      <c r="P611" s="7">
        <v>500.9</v>
      </c>
      <c r="Q611" s="7">
        <v>822818.19000000006</v>
      </c>
      <c r="R611" s="7">
        <v>0</v>
      </c>
      <c r="S611" s="7">
        <v>0</v>
      </c>
      <c r="T611" s="25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</row>
    <row r="612" spans="1:37" s="80" customFormat="1" ht="12" hidden="1" x14ac:dyDescent="0.2">
      <c r="A612" s="70">
        <v>222</v>
      </c>
      <c r="B612" s="34" t="s">
        <v>208</v>
      </c>
      <c r="C612" s="7">
        <f t="shared" si="64"/>
        <v>9711880.6999999993</v>
      </c>
      <c r="D612" s="7">
        <v>0</v>
      </c>
      <c r="E612" s="7">
        <v>0</v>
      </c>
      <c r="F612" s="7">
        <v>0</v>
      </c>
      <c r="G612" s="7">
        <v>0</v>
      </c>
      <c r="H612" s="7">
        <v>0</v>
      </c>
      <c r="I612" s="7">
        <v>0</v>
      </c>
      <c r="J612" s="31">
        <v>0</v>
      </c>
      <c r="K612" s="7">
        <v>0</v>
      </c>
      <c r="L612" s="7">
        <v>0</v>
      </c>
      <c r="M612" s="7">
        <v>0</v>
      </c>
      <c r="N612" s="28">
        <v>0</v>
      </c>
      <c r="O612" s="7">
        <v>0</v>
      </c>
      <c r="P612" s="7">
        <v>2643.7</v>
      </c>
      <c r="Q612" s="7">
        <v>9711880.7000000011</v>
      </c>
      <c r="R612" s="7">
        <v>0</v>
      </c>
      <c r="S612" s="7">
        <v>0</v>
      </c>
      <c r="T612" s="25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</row>
    <row r="613" spans="1:37" s="80" customFormat="1" ht="12" hidden="1" x14ac:dyDescent="0.2">
      <c r="A613" s="70">
        <v>223</v>
      </c>
      <c r="B613" s="34" t="s">
        <v>377</v>
      </c>
      <c r="C613" s="7">
        <f t="shared" si="64"/>
        <v>16066782.83</v>
      </c>
      <c r="D613" s="7">
        <v>1397101.71</v>
      </c>
      <c r="E613" s="7">
        <v>4381084.8</v>
      </c>
      <c r="F613" s="7">
        <v>0</v>
      </c>
      <c r="G613" s="7">
        <v>0</v>
      </c>
      <c r="H613" s="7">
        <v>0</v>
      </c>
      <c r="I613" s="7">
        <v>0</v>
      </c>
      <c r="J613" s="31">
        <v>0</v>
      </c>
      <c r="K613" s="7">
        <v>0</v>
      </c>
      <c r="L613" s="7">
        <v>0</v>
      </c>
      <c r="M613" s="7">
        <v>0</v>
      </c>
      <c r="N613" s="28">
        <v>0</v>
      </c>
      <c r="O613" s="7">
        <v>0</v>
      </c>
      <c r="P613" s="7">
        <v>3429.8</v>
      </c>
      <c r="Q613" s="7">
        <v>10288596.32</v>
      </c>
      <c r="R613" s="7">
        <v>0</v>
      </c>
      <c r="S613" s="7">
        <v>0</v>
      </c>
      <c r="T613" s="25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</row>
    <row r="614" spans="1:37" s="80" customFormat="1" ht="12" hidden="1" x14ac:dyDescent="0.2">
      <c r="A614" s="70">
        <v>224</v>
      </c>
      <c r="B614" s="34" t="s">
        <v>209</v>
      </c>
      <c r="C614" s="7">
        <f t="shared" si="64"/>
        <v>11633722.84</v>
      </c>
      <c r="D614" s="7">
        <v>1390522.73</v>
      </c>
      <c r="E614" s="7">
        <v>0</v>
      </c>
      <c r="F614" s="7">
        <v>0</v>
      </c>
      <c r="G614" s="7">
        <v>0</v>
      </c>
      <c r="H614" s="7">
        <v>0</v>
      </c>
      <c r="I614" s="7">
        <v>0</v>
      </c>
      <c r="J614" s="31">
        <v>0</v>
      </c>
      <c r="K614" s="7">
        <v>0</v>
      </c>
      <c r="L614" s="7">
        <v>0</v>
      </c>
      <c r="M614" s="7">
        <v>0</v>
      </c>
      <c r="N614" s="28">
        <v>0</v>
      </c>
      <c r="O614" s="7">
        <v>0</v>
      </c>
      <c r="P614" s="7">
        <v>3429.8</v>
      </c>
      <c r="Q614" s="7">
        <v>10243200.109999999</v>
      </c>
      <c r="R614" s="7">
        <v>0</v>
      </c>
      <c r="S614" s="7">
        <v>0</v>
      </c>
      <c r="T614" s="25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</row>
    <row r="615" spans="1:37" s="80" customFormat="1" ht="12" hidden="1" x14ac:dyDescent="0.2">
      <c r="A615" s="70">
        <v>225</v>
      </c>
      <c r="B615" s="34" t="s">
        <v>211</v>
      </c>
      <c r="C615" s="7">
        <f t="shared" si="64"/>
        <v>4489356.0199999996</v>
      </c>
      <c r="D615" s="7">
        <v>0</v>
      </c>
      <c r="E615" s="7">
        <v>0</v>
      </c>
      <c r="F615" s="7">
        <v>0</v>
      </c>
      <c r="G615" s="7">
        <v>0</v>
      </c>
      <c r="H615" s="7">
        <v>0</v>
      </c>
      <c r="I615" s="7">
        <v>0</v>
      </c>
      <c r="J615" s="31">
        <v>0</v>
      </c>
      <c r="K615" s="7">
        <v>0</v>
      </c>
      <c r="L615" s="26">
        <v>1369.6</v>
      </c>
      <c r="M615" s="7">
        <v>4489356.0200000005</v>
      </c>
      <c r="N615" s="28">
        <v>0</v>
      </c>
      <c r="O615" s="7">
        <v>0</v>
      </c>
      <c r="P615" s="7">
        <v>0</v>
      </c>
      <c r="Q615" s="7">
        <v>0</v>
      </c>
      <c r="R615" s="7">
        <v>0</v>
      </c>
      <c r="S615" s="7">
        <v>0</v>
      </c>
      <c r="T615" s="25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</row>
    <row r="616" spans="1:37" s="80" customFormat="1" ht="12" hidden="1" x14ac:dyDescent="0.2">
      <c r="A616" s="70">
        <v>226</v>
      </c>
      <c r="B616" s="34" t="s">
        <v>212</v>
      </c>
      <c r="C616" s="7">
        <f t="shared" si="64"/>
        <v>4830608.4000000004</v>
      </c>
      <c r="D616" s="7">
        <v>0</v>
      </c>
      <c r="E616" s="26">
        <v>0</v>
      </c>
      <c r="F616" s="26">
        <v>0</v>
      </c>
      <c r="G616" s="26">
        <v>0</v>
      </c>
      <c r="H616" s="26">
        <v>0</v>
      </c>
      <c r="I616" s="26">
        <v>0</v>
      </c>
      <c r="J616" s="37">
        <v>0</v>
      </c>
      <c r="K616" s="26">
        <v>0</v>
      </c>
      <c r="L616" s="26">
        <v>1138.4000000000001</v>
      </c>
      <c r="M616" s="7">
        <v>4830608.4000000004</v>
      </c>
      <c r="N616" s="28">
        <v>0</v>
      </c>
      <c r="O616" s="26">
        <v>0</v>
      </c>
      <c r="P616" s="26">
        <v>0</v>
      </c>
      <c r="Q616" s="26">
        <v>0</v>
      </c>
      <c r="R616" s="26">
        <v>0</v>
      </c>
      <c r="S616" s="26">
        <v>0</v>
      </c>
      <c r="T616" s="25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</row>
    <row r="617" spans="1:37" s="80" customFormat="1" ht="12" hidden="1" x14ac:dyDescent="0.2">
      <c r="A617" s="70">
        <v>227</v>
      </c>
      <c r="B617" s="34" t="s">
        <v>379</v>
      </c>
      <c r="C617" s="7">
        <f t="shared" si="64"/>
        <v>14491770.6</v>
      </c>
      <c r="D617" s="7">
        <v>0</v>
      </c>
      <c r="E617" s="7">
        <v>0</v>
      </c>
      <c r="F617" s="7">
        <v>0</v>
      </c>
      <c r="G617" s="7">
        <v>0</v>
      </c>
      <c r="H617" s="7">
        <v>0</v>
      </c>
      <c r="I617" s="7">
        <v>0</v>
      </c>
      <c r="J617" s="31">
        <v>0</v>
      </c>
      <c r="K617" s="7">
        <v>0</v>
      </c>
      <c r="L617" s="7">
        <v>1132</v>
      </c>
      <c r="M617" s="7">
        <v>4952377.08</v>
      </c>
      <c r="N617" s="28">
        <v>0</v>
      </c>
      <c r="O617" s="7">
        <v>0</v>
      </c>
      <c r="P617" s="7">
        <v>2928</v>
      </c>
      <c r="Q617" s="7">
        <v>9539393.5199999996</v>
      </c>
      <c r="R617" s="7">
        <v>0</v>
      </c>
      <c r="S617" s="7">
        <v>0</v>
      </c>
      <c r="T617" s="25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</row>
    <row r="618" spans="1:37" s="136" customFormat="1" ht="12" hidden="1" x14ac:dyDescent="0.2">
      <c r="A618" s="70">
        <v>228</v>
      </c>
      <c r="B618" s="34" t="s">
        <v>384</v>
      </c>
      <c r="C618" s="7">
        <f t="shared" si="64"/>
        <v>4850593.18</v>
      </c>
      <c r="D618" s="7">
        <v>0</v>
      </c>
      <c r="E618" s="7">
        <v>0</v>
      </c>
      <c r="F618" s="7">
        <v>0</v>
      </c>
      <c r="G618" s="7">
        <v>0</v>
      </c>
      <c r="H618" s="7">
        <v>0</v>
      </c>
      <c r="I618" s="7">
        <v>0</v>
      </c>
      <c r="J618" s="31">
        <v>0</v>
      </c>
      <c r="K618" s="7">
        <v>0</v>
      </c>
      <c r="L618" s="7">
        <v>1342</v>
      </c>
      <c r="M618" s="7">
        <v>4850593.18</v>
      </c>
      <c r="N618" s="28">
        <v>0</v>
      </c>
      <c r="O618" s="7">
        <v>0</v>
      </c>
      <c r="P618" s="7">
        <v>0</v>
      </c>
      <c r="Q618" s="7">
        <v>0</v>
      </c>
      <c r="R618" s="7">
        <v>0</v>
      </c>
      <c r="S618" s="7">
        <v>0</v>
      </c>
      <c r="T618" s="25"/>
      <c r="U618" s="131"/>
      <c r="V618" s="131"/>
      <c r="W618" s="131"/>
      <c r="X618" s="131"/>
      <c r="Y618" s="131"/>
      <c r="Z618" s="131"/>
      <c r="AA618" s="131"/>
      <c r="AB618" s="131"/>
      <c r="AC618" s="131"/>
      <c r="AD618" s="131"/>
      <c r="AE618" s="131"/>
      <c r="AF618" s="131"/>
      <c r="AG618" s="131"/>
      <c r="AH618" s="131"/>
      <c r="AI618" s="131"/>
      <c r="AJ618" s="131"/>
      <c r="AK618" s="131"/>
    </row>
    <row r="619" spans="1:37" s="136" customFormat="1" ht="12" hidden="1" x14ac:dyDescent="0.2">
      <c r="A619" s="70">
        <v>229</v>
      </c>
      <c r="B619" s="34" t="s">
        <v>385</v>
      </c>
      <c r="C619" s="7">
        <f t="shared" si="64"/>
        <v>3348383.85</v>
      </c>
      <c r="D619" s="7">
        <v>0</v>
      </c>
      <c r="E619" s="7">
        <v>0</v>
      </c>
      <c r="F619" s="7">
        <v>0</v>
      </c>
      <c r="G619" s="7">
        <v>0</v>
      </c>
      <c r="H619" s="7">
        <v>0</v>
      </c>
      <c r="I619" s="7">
        <v>0</v>
      </c>
      <c r="J619" s="31">
        <v>2</v>
      </c>
      <c r="K619" s="7">
        <v>3348383.85</v>
      </c>
      <c r="L619" s="7">
        <v>0</v>
      </c>
      <c r="M619" s="7">
        <v>0</v>
      </c>
      <c r="N619" s="28">
        <v>0</v>
      </c>
      <c r="O619" s="7">
        <v>0</v>
      </c>
      <c r="P619" s="7">
        <v>0</v>
      </c>
      <c r="Q619" s="7">
        <v>0</v>
      </c>
      <c r="R619" s="7">
        <v>0</v>
      </c>
      <c r="S619" s="7">
        <v>0</v>
      </c>
      <c r="T619" s="25"/>
      <c r="U619" s="131"/>
      <c r="V619" s="131"/>
      <c r="W619" s="131"/>
      <c r="X619" s="131"/>
      <c r="Y619" s="131"/>
      <c r="Z619" s="131"/>
      <c r="AA619" s="131"/>
      <c r="AB619" s="131"/>
      <c r="AC619" s="131"/>
      <c r="AD619" s="131"/>
      <c r="AE619" s="131"/>
      <c r="AF619" s="131"/>
      <c r="AG619" s="131"/>
      <c r="AH619" s="131"/>
      <c r="AI619" s="131"/>
      <c r="AJ619" s="131"/>
      <c r="AK619" s="131"/>
    </row>
    <row r="620" spans="1:37" s="136" customFormat="1" ht="12" hidden="1" x14ac:dyDescent="0.2">
      <c r="A620" s="70">
        <v>230</v>
      </c>
      <c r="B620" s="34" t="s">
        <v>386</v>
      </c>
      <c r="C620" s="7">
        <f t="shared" si="64"/>
        <v>3348102.27</v>
      </c>
      <c r="D620" s="7">
        <v>0</v>
      </c>
      <c r="E620" s="7">
        <v>0</v>
      </c>
      <c r="F620" s="7">
        <v>0</v>
      </c>
      <c r="G620" s="7">
        <v>0</v>
      </c>
      <c r="H620" s="7">
        <v>0</v>
      </c>
      <c r="I620" s="7">
        <v>0</v>
      </c>
      <c r="J620" s="31">
        <v>2</v>
      </c>
      <c r="K620" s="7">
        <v>3348102.27</v>
      </c>
      <c r="L620" s="7">
        <v>0</v>
      </c>
      <c r="M620" s="7">
        <v>0</v>
      </c>
      <c r="N620" s="28">
        <v>0</v>
      </c>
      <c r="O620" s="7">
        <v>0</v>
      </c>
      <c r="P620" s="7">
        <v>0</v>
      </c>
      <c r="Q620" s="7">
        <v>0</v>
      </c>
      <c r="R620" s="7">
        <v>0</v>
      </c>
      <c r="S620" s="7">
        <v>0</v>
      </c>
      <c r="T620" s="25"/>
      <c r="U620" s="131"/>
      <c r="V620" s="131"/>
      <c r="W620" s="131"/>
      <c r="X620" s="131"/>
      <c r="Y620" s="131"/>
      <c r="Z620" s="131"/>
      <c r="AA620" s="131"/>
      <c r="AB620" s="131"/>
      <c r="AC620" s="131"/>
      <c r="AD620" s="131"/>
      <c r="AE620" s="131"/>
      <c r="AF620" s="131"/>
      <c r="AG620" s="131"/>
      <c r="AH620" s="131"/>
      <c r="AI620" s="131"/>
      <c r="AJ620" s="131"/>
      <c r="AK620" s="131"/>
    </row>
    <row r="621" spans="1:37" s="136" customFormat="1" ht="12" hidden="1" x14ac:dyDescent="0.2">
      <c r="A621" s="70">
        <v>231</v>
      </c>
      <c r="B621" s="34" t="s">
        <v>387</v>
      </c>
      <c r="C621" s="7">
        <f t="shared" si="64"/>
        <v>3390699.18</v>
      </c>
      <c r="D621" s="7">
        <v>0</v>
      </c>
      <c r="E621" s="7">
        <v>0</v>
      </c>
      <c r="F621" s="7">
        <v>0</v>
      </c>
      <c r="G621" s="7">
        <v>0</v>
      </c>
      <c r="H621" s="7">
        <v>0</v>
      </c>
      <c r="I621" s="7">
        <v>0</v>
      </c>
      <c r="J621" s="31">
        <v>2</v>
      </c>
      <c r="K621" s="7">
        <v>3390699.18</v>
      </c>
      <c r="L621" s="7">
        <v>0</v>
      </c>
      <c r="M621" s="7">
        <v>0</v>
      </c>
      <c r="N621" s="28">
        <v>0</v>
      </c>
      <c r="O621" s="7">
        <v>0</v>
      </c>
      <c r="P621" s="7">
        <v>0</v>
      </c>
      <c r="Q621" s="7">
        <v>0</v>
      </c>
      <c r="R621" s="7">
        <v>0</v>
      </c>
      <c r="S621" s="7">
        <v>0</v>
      </c>
      <c r="T621" s="25"/>
      <c r="U621" s="131"/>
      <c r="V621" s="131"/>
      <c r="W621" s="131"/>
      <c r="X621" s="131"/>
      <c r="Y621" s="131"/>
      <c r="Z621" s="131"/>
      <c r="AA621" s="131"/>
      <c r="AB621" s="131"/>
      <c r="AC621" s="131"/>
      <c r="AD621" s="131"/>
      <c r="AE621" s="131"/>
      <c r="AF621" s="131"/>
      <c r="AG621" s="131"/>
      <c r="AH621" s="131"/>
      <c r="AI621" s="131"/>
      <c r="AJ621" s="131"/>
      <c r="AK621" s="131"/>
    </row>
    <row r="622" spans="1:37" s="105" customFormat="1" ht="12" hidden="1" x14ac:dyDescent="0.2">
      <c r="A622" s="166" t="s">
        <v>388</v>
      </c>
      <c r="B622" s="166"/>
      <c r="C622" s="150">
        <f>ROUND(SUM(D622+E622+F622+G622+H622+I622+K622+M622+O622+Q622+S622),2)</f>
        <v>433704823.56999999</v>
      </c>
      <c r="D622" s="150">
        <f>ROUND(SUM(D579:D621),2)</f>
        <v>12139659.890000001</v>
      </c>
      <c r="E622" s="150">
        <f t="shared" ref="E622:S622" si="65">ROUND(SUM(E579:E621),2)</f>
        <v>47662896.329999998</v>
      </c>
      <c r="F622" s="150">
        <f t="shared" si="65"/>
        <v>33526127.82</v>
      </c>
      <c r="G622" s="150">
        <f t="shared" si="65"/>
        <v>16763063.890000001</v>
      </c>
      <c r="H622" s="150">
        <f t="shared" si="65"/>
        <v>16650064.91</v>
      </c>
      <c r="I622" s="150">
        <f t="shared" si="65"/>
        <v>1175200.02</v>
      </c>
      <c r="J622" s="83">
        <f t="shared" si="65"/>
        <v>8</v>
      </c>
      <c r="K622" s="150">
        <f t="shared" si="65"/>
        <v>13621234.92</v>
      </c>
      <c r="L622" s="150">
        <f t="shared" si="65"/>
        <v>36911.72</v>
      </c>
      <c r="M622" s="150">
        <f t="shared" si="65"/>
        <v>129855625.65000001</v>
      </c>
      <c r="N622" s="150">
        <f t="shared" si="65"/>
        <v>1979.2</v>
      </c>
      <c r="O622" s="150">
        <f t="shared" si="65"/>
        <v>2086863.88</v>
      </c>
      <c r="P622" s="150">
        <f t="shared" si="65"/>
        <v>54110</v>
      </c>
      <c r="Q622" s="150">
        <f>ROUND(SUM(Q579:Q621),2)</f>
        <v>159486866.59</v>
      </c>
      <c r="R622" s="150">
        <f t="shared" si="65"/>
        <v>600</v>
      </c>
      <c r="S622" s="150">
        <f t="shared" si="65"/>
        <v>737219.67</v>
      </c>
      <c r="T622" s="25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</row>
    <row r="623" spans="1:37" s="80" customFormat="1" ht="15.75" hidden="1" x14ac:dyDescent="0.2">
      <c r="A623" s="184" t="s">
        <v>109</v>
      </c>
      <c r="B623" s="184"/>
      <c r="C623" s="184"/>
      <c r="D623" s="7"/>
      <c r="E623" s="7"/>
      <c r="F623" s="7"/>
      <c r="G623" s="7"/>
      <c r="H623" s="7"/>
      <c r="I623" s="7"/>
      <c r="J623" s="31"/>
      <c r="K623" s="7"/>
      <c r="L623" s="7"/>
      <c r="M623" s="7"/>
      <c r="N623" s="7"/>
      <c r="O623" s="7"/>
      <c r="P623" s="7"/>
      <c r="Q623" s="7"/>
      <c r="R623" s="7"/>
      <c r="S623" s="7"/>
      <c r="T623" s="25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</row>
    <row r="624" spans="1:37" s="50" customFormat="1" ht="12" hidden="1" customHeight="1" x14ac:dyDescent="0.2">
      <c r="A624" s="51">
        <v>232</v>
      </c>
      <c r="B624" s="34" t="s">
        <v>828</v>
      </c>
      <c r="C624" s="7">
        <f t="shared" ref="C624:C625" si="66">ROUND(SUM(D624+E624+F624+G624+H624+I624+K624+M624+O624+Q624+S624),2)</f>
        <v>5438443.96</v>
      </c>
      <c r="D624" s="7">
        <v>0</v>
      </c>
      <c r="E624" s="7">
        <v>0</v>
      </c>
      <c r="F624" s="7">
        <v>0</v>
      </c>
      <c r="G624" s="7">
        <v>0</v>
      </c>
      <c r="H624" s="7">
        <v>0</v>
      </c>
      <c r="I624" s="7">
        <v>0</v>
      </c>
      <c r="J624" s="31">
        <v>0</v>
      </c>
      <c r="K624" s="7">
        <v>0</v>
      </c>
      <c r="L624" s="7">
        <v>0</v>
      </c>
      <c r="M624" s="7">
        <v>0</v>
      </c>
      <c r="N624" s="28">
        <v>0</v>
      </c>
      <c r="O624" s="7">
        <v>0</v>
      </c>
      <c r="P624" s="7">
        <v>1100</v>
      </c>
      <c r="Q624" s="7">
        <v>5438443.96</v>
      </c>
      <c r="R624" s="7">
        <v>0</v>
      </c>
      <c r="S624" s="7">
        <v>0</v>
      </c>
      <c r="T624" s="25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</row>
    <row r="625" spans="1:37" s="50" customFormat="1" ht="12" hidden="1" customHeight="1" x14ac:dyDescent="0.2">
      <c r="A625" s="51">
        <v>233</v>
      </c>
      <c r="B625" s="34" t="s">
        <v>829</v>
      </c>
      <c r="C625" s="7">
        <f t="shared" si="66"/>
        <v>5813768.7999999998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0</v>
      </c>
      <c r="J625" s="31">
        <v>0</v>
      </c>
      <c r="K625" s="7">
        <v>0</v>
      </c>
      <c r="L625" s="7">
        <v>0</v>
      </c>
      <c r="M625" s="7">
        <v>0</v>
      </c>
      <c r="N625" s="28">
        <v>0</v>
      </c>
      <c r="O625" s="7">
        <v>0</v>
      </c>
      <c r="P625" s="7">
        <v>1100</v>
      </c>
      <c r="Q625" s="7">
        <v>5813768.7999999998</v>
      </c>
      <c r="R625" s="7">
        <v>0</v>
      </c>
      <c r="S625" s="7">
        <v>0</v>
      </c>
      <c r="T625" s="25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</row>
    <row r="626" spans="1:37" s="50" customFormat="1" ht="12" hidden="1" x14ac:dyDescent="0.2">
      <c r="A626" s="51">
        <v>234</v>
      </c>
      <c r="B626" s="34" t="s">
        <v>787</v>
      </c>
      <c r="C626" s="7">
        <f t="shared" ref="C626:C636" si="67">ROUND(SUM(D626+E626+F626+G626+H626+I626+K626+M626+O626+Q626+S626),2)</f>
        <v>5334758.46</v>
      </c>
      <c r="D626" s="7">
        <v>0</v>
      </c>
      <c r="E626" s="7">
        <v>0</v>
      </c>
      <c r="F626" s="7">
        <v>0</v>
      </c>
      <c r="G626" s="7">
        <v>0</v>
      </c>
      <c r="H626" s="7">
        <v>0</v>
      </c>
      <c r="I626" s="7">
        <v>0</v>
      </c>
      <c r="J626" s="31">
        <v>0</v>
      </c>
      <c r="K626" s="7">
        <v>0</v>
      </c>
      <c r="L626" s="7">
        <v>0</v>
      </c>
      <c r="M626" s="7">
        <v>0</v>
      </c>
      <c r="N626" s="28">
        <v>0</v>
      </c>
      <c r="O626" s="7">
        <v>0</v>
      </c>
      <c r="P626" s="7">
        <v>943</v>
      </c>
      <c r="Q626" s="7">
        <v>5334758.46</v>
      </c>
      <c r="R626" s="7">
        <v>0</v>
      </c>
      <c r="S626" s="7">
        <v>0</v>
      </c>
      <c r="T626" s="25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</row>
    <row r="627" spans="1:37" s="50" customFormat="1" ht="24" hidden="1" x14ac:dyDescent="0.2">
      <c r="A627" s="51">
        <v>235</v>
      </c>
      <c r="B627" s="34" t="s">
        <v>788</v>
      </c>
      <c r="C627" s="7">
        <f t="shared" si="67"/>
        <v>1732574.12</v>
      </c>
      <c r="D627" s="7">
        <v>191714.67</v>
      </c>
      <c r="E627" s="7">
        <v>969104.75</v>
      </c>
      <c r="F627" s="7">
        <v>0</v>
      </c>
      <c r="G627" s="7">
        <v>328238.26</v>
      </c>
      <c r="H627" s="7">
        <v>243516.44</v>
      </c>
      <c r="I627" s="7">
        <v>0</v>
      </c>
      <c r="J627" s="31">
        <v>0</v>
      </c>
      <c r="K627" s="7">
        <v>0</v>
      </c>
      <c r="L627" s="7">
        <v>0</v>
      </c>
      <c r="M627" s="7">
        <v>0</v>
      </c>
      <c r="N627" s="28">
        <v>0</v>
      </c>
      <c r="O627" s="7">
        <v>0</v>
      </c>
      <c r="P627" s="7">
        <v>0</v>
      </c>
      <c r="Q627" s="7">
        <v>0</v>
      </c>
      <c r="R627" s="7">
        <v>0</v>
      </c>
      <c r="S627" s="7">
        <v>0</v>
      </c>
      <c r="T627" s="25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</row>
    <row r="628" spans="1:37" s="50" customFormat="1" ht="12" hidden="1" x14ac:dyDescent="0.2">
      <c r="A628" s="51">
        <v>236</v>
      </c>
      <c r="B628" s="34" t="s">
        <v>391</v>
      </c>
      <c r="C628" s="7">
        <f t="shared" si="67"/>
        <v>2028016.8</v>
      </c>
      <c r="D628" s="7">
        <v>0</v>
      </c>
      <c r="E628" s="7">
        <v>0</v>
      </c>
      <c r="F628" s="7">
        <v>0</v>
      </c>
      <c r="G628" s="7">
        <v>0</v>
      </c>
      <c r="H628" s="7">
        <v>0</v>
      </c>
      <c r="I628" s="7">
        <v>0</v>
      </c>
      <c r="J628" s="31">
        <v>0</v>
      </c>
      <c r="K628" s="7">
        <v>0</v>
      </c>
      <c r="L628" s="7">
        <v>720</v>
      </c>
      <c r="M628" s="7">
        <v>2028016.8</v>
      </c>
      <c r="N628" s="28">
        <v>0</v>
      </c>
      <c r="O628" s="7">
        <v>0</v>
      </c>
      <c r="P628" s="7">
        <v>0</v>
      </c>
      <c r="Q628" s="7">
        <v>0</v>
      </c>
      <c r="R628" s="7">
        <v>0</v>
      </c>
      <c r="S628" s="7">
        <v>0</v>
      </c>
      <c r="T628" s="25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</row>
    <row r="629" spans="1:37" s="50" customFormat="1" ht="12" hidden="1" x14ac:dyDescent="0.2">
      <c r="A629" s="51">
        <v>237</v>
      </c>
      <c r="B629" s="34" t="s">
        <v>389</v>
      </c>
      <c r="C629" s="7">
        <f t="shared" si="67"/>
        <v>3858475.87</v>
      </c>
      <c r="D629" s="7">
        <v>0</v>
      </c>
      <c r="E629" s="7">
        <v>3858475.87</v>
      </c>
      <c r="F629" s="7">
        <v>0</v>
      </c>
      <c r="G629" s="7">
        <v>0</v>
      </c>
      <c r="H629" s="7">
        <v>0</v>
      </c>
      <c r="I629" s="7">
        <v>0</v>
      </c>
      <c r="J629" s="31">
        <v>0</v>
      </c>
      <c r="K629" s="7">
        <v>0</v>
      </c>
      <c r="L629" s="7">
        <v>0</v>
      </c>
      <c r="M629" s="7">
        <v>0</v>
      </c>
      <c r="N629" s="28">
        <v>0</v>
      </c>
      <c r="O629" s="7">
        <v>0</v>
      </c>
      <c r="P629" s="7">
        <v>0</v>
      </c>
      <c r="Q629" s="7">
        <v>0</v>
      </c>
      <c r="R629" s="7">
        <v>0</v>
      </c>
      <c r="S629" s="7">
        <v>0</v>
      </c>
      <c r="T629" s="25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</row>
    <row r="630" spans="1:37" s="50" customFormat="1" ht="12" hidden="1" x14ac:dyDescent="0.2">
      <c r="A630" s="51">
        <v>238</v>
      </c>
      <c r="B630" s="34" t="s">
        <v>392</v>
      </c>
      <c r="C630" s="7">
        <f t="shared" si="67"/>
        <v>858765.78</v>
      </c>
      <c r="D630" s="7">
        <v>0</v>
      </c>
      <c r="E630" s="7">
        <v>641482.19999999995</v>
      </c>
      <c r="F630" s="7">
        <v>0</v>
      </c>
      <c r="G630" s="7">
        <v>0</v>
      </c>
      <c r="H630" s="7">
        <v>217283.58</v>
      </c>
      <c r="I630" s="7">
        <v>0</v>
      </c>
      <c r="J630" s="31">
        <v>0</v>
      </c>
      <c r="K630" s="7">
        <v>0</v>
      </c>
      <c r="L630" s="7">
        <v>0</v>
      </c>
      <c r="M630" s="7">
        <v>0</v>
      </c>
      <c r="N630" s="28">
        <v>0</v>
      </c>
      <c r="O630" s="7">
        <v>0</v>
      </c>
      <c r="P630" s="7">
        <v>0</v>
      </c>
      <c r="Q630" s="7">
        <v>0</v>
      </c>
      <c r="R630" s="7">
        <v>0</v>
      </c>
      <c r="S630" s="7">
        <v>0</v>
      </c>
      <c r="T630" s="25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</row>
    <row r="631" spans="1:37" s="50" customFormat="1" ht="24" hidden="1" x14ac:dyDescent="0.2">
      <c r="A631" s="51">
        <v>239</v>
      </c>
      <c r="B631" s="34" t="s">
        <v>111</v>
      </c>
      <c r="C631" s="7">
        <f t="shared" si="67"/>
        <v>728005.55</v>
      </c>
      <c r="D631" s="7">
        <v>0</v>
      </c>
      <c r="E631" s="7">
        <v>728005.55</v>
      </c>
      <c r="F631" s="7">
        <v>0</v>
      </c>
      <c r="G631" s="7">
        <v>0</v>
      </c>
      <c r="H631" s="26">
        <v>0</v>
      </c>
      <c r="I631" s="7">
        <v>0</v>
      </c>
      <c r="J631" s="31">
        <v>0</v>
      </c>
      <c r="K631" s="7">
        <v>0</v>
      </c>
      <c r="L631" s="7">
        <v>0</v>
      </c>
      <c r="M631" s="7">
        <v>0</v>
      </c>
      <c r="N631" s="28">
        <v>0</v>
      </c>
      <c r="O631" s="7">
        <v>0</v>
      </c>
      <c r="P631" s="7">
        <v>0</v>
      </c>
      <c r="Q631" s="7">
        <v>0</v>
      </c>
      <c r="R631" s="7">
        <v>0</v>
      </c>
      <c r="S631" s="7">
        <v>0</v>
      </c>
      <c r="T631" s="25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</row>
    <row r="632" spans="1:37" s="50" customFormat="1" ht="12" hidden="1" x14ac:dyDescent="0.2">
      <c r="A632" s="51">
        <v>240</v>
      </c>
      <c r="B632" s="34" t="s">
        <v>394</v>
      </c>
      <c r="C632" s="7">
        <f t="shared" si="67"/>
        <v>1697055.73</v>
      </c>
      <c r="D632" s="7">
        <v>0</v>
      </c>
      <c r="E632" s="7">
        <v>0</v>
      </c>
      <c r="F632" s="7">
        <v>0</v>
      </c>
      <c r="G632" s="7">
        <v>0</v>
      </c>
      <c r="H632" s="7">
        <v>0</v>
      </c>
      <c r="I632" s="7">
        <v>0</v>
      </c>
      <c r="J632" s="31">
        <v>0</v>
      </c>
      <c r="K632" s="7">
        <v>0</v>
      </c>
      <c r="L632" s="7">
        <v>602.5</v>
      </c>
      <c r="M632" s="7">
        <v>1697055.73</v>
      </c>
      <c r="N632" s="28">
        <v>0</v>
      </c>
      <c r="O632" s="7">
        <v>0</v>
      </c>
      <c r="P632" s="7">
        <v>0</v>
      </c>
      <c r="Q632" s="7">
        <v>0</v>
      </c>
      <c r="R632" s="7">
        <v>0</v>
      </c>
      <c r="S632" s="7">
        <v>0</v>
      </c>
      <c r="T632" s="25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</row>
    <row r="633" spans="1:37" s="50" customFormat="1" ht="12" hidden="1" x14ac:dyDescent="0.2">
      <c r="A633" s="51">
        <v>241</v>
      </c>
      <c r="B633" s="34" t="s">
        <v>393</v>
      </c>
      <c r="C633" s="7">
        <f t="shared" si="67"/>
        <v>2132365.25</v>
      </c>
      <c r="D633" s="7">
        <v>0</v>
      </c>
      <c r="E633" s="7">
        <v>0</v>
      </c>
      <c r="F633" s="7">
        <v>0</v>
      </c>
      <c r="G633" s="7">
        <v>83537.33</v>
      </c>
      <c r="H633" s="7">
        <v>113235.36</v>
      </c>
      <c r="I633" s="7">
        <v>0</v>
      </c>
      <c r="J633" s="31">
        <v>0</v>
      </c>
      <c r="K633" s="7">
        <v>0</v>
      </c>
      <c r="L633" s="7">
        <v>0</v>
      </c>
      <c r="M633" s="7">
        <v>0</v>
      </c>
      <c r="N633" s="28">
        <v>0</v>
      </c>
      <c r="O633" s="7">
        <v>0</v>
      </c>
      <c r="P633" s="7">
        <v>250.76</v>
      </c>
      <c r="Q633" s="7">
        <v>1935592.56</v>
      </c>
      <c r="R633" s="7">
        <v>0</v>
      </c>
      <c r="S633" s="7">
        <v>0</v>
      </c>
      <c r="T633" s="25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</row>
    <row r="634" spans="1:37" s="50" customFormat="1" ht="12" hidden="1" x14ac:dyDescent="0.2">
      <c r="A634" s="51">
        <v>242</v>
      </c>
      <c r="B634" s="34" t="s">
        <v>395</v>
      </c>
      <c r="C634" s="7">
        <f t="shared" si="67"/>
        <v>1709730.83</v>
      </c>
      <c r="D634" s="7">
        <v>0</v>
      </c>
      <c r="E634" s="7">
        <v>0</v>
      </c>
      <c r="F634" s="7">
        <v>0</v>
      </c>
      <c r="G634" s="7">
        <v>0</v>
      </c>
      <c r="H634" s="7">
        <v>0</v>
      </c>
      <c r="I634" s="7">
        <v>0</v>
      </c>
      <c r="J634" s="31">
        <v>0</v>
      </c>
      <c r="K634" s="7">
        <v>0</v>
      </c>
      <c r="L634" s="7">
        <v>607</v>
      </c>
      <c r="M634" s="7">
        <v>1709730.83</v>
      </c>
      <c r="N634" s="28">
        <v>0</v>
      </c>
      <c r="O634" s="7">
        <v>0</v>
      </c>
      <c r="P634" s="7">
        <v>0</v>
      </c>
      <c r="Q634" s="7">
        <v>0</v>
      </c>
      <c r="R634" s="7">
        <v>0</v>
      </c>
      <c r="S634" s="7">
        <v>0</v>
      </c>
      <c r="T634" s="25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</row>
    <row r="635" spans="1:37" s="50" customFormat="1" ht="12" hidden="1" x14ac:dyDescent="0.2">
      <c r="A635" s="51">
        <v>243</v>
      </c>
      <c r="B635" s="34" t="s">
        <v>598</v>
      </c>
      <c r="C635" s="7">
        <f t="shared" si="67"/>
        <v>4863119.8499999996</v>
      </c>
      <c r="D635" s="7">
        <v>320730.37</v>
      </c>
      <c r="E635" s="7">
        <v>1583032.1400000001</v>
      </c>
      <c r="F635" s="7">
        <v>0</v>
      </c>
      <c r="G635" s="7">
        <v>536206.44999999995</v>
      </c>
      <c r="H635" s="7">
        <v>0</v>
      </c>
      <c r="I635" s="7">
        <v>0</v>
      </c>
      <c r="J635" s="31">
        <v>0</v>
      </c>
      <c r="K635" s="7">
        <v>0</v>
      </c>
      <c r="L635" s="7">
        <v>1051.7</v>
      </c>
      <c r="M635" s="7">
        <v>2423150.89</v>
      </c>
      <c r="N635" s="28">
        <v>0</v>
      </c>
      <c r="O635" s="7">
        <v>0</v>
      </c>
      <c r="P635" s="7">
        <v>0</v>
      </c>
      <c r="Q635" s="7">
        <v>0</v>
      </c>
      <c r="R635" s="7">
        <v>0</v>
      </c>
      <c r="S635" s="7">
        <v>0</v>
      </c>
      <c r="T635" s="25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</row>
    <row r="636" spans="1:37" s="50" customFormat="1" ht="12" hidden="1" x14ac:dyDescent="0.2">
      <c r="A636" s="51">
        <v>244</v>
      </c>
      <c r="B636" s="34" t="s">
        <v>396</v>
      </c>
      <c r="C636" s="7">
        <f t="shared" si="67"/>
        <v>767112.23</v>
      </c>
      <c r="D636" s="7">
        <v>0</v>
      </c>
      <c r="E636" s="7">
        <v>0</v>
      </c>
      <c r="F636" s="7">
        <v>0</v>
      </c>
      <c r="G636" s="7">
        <v>0</v>
      </c>
      <c r="H636" s="7">
        <v>0</v>
      </c>
      <c r="I636" s="7">
        <v>0</v>
      </c>
      <c r="J636" s="31">
        <v>0</v>
      </c>
      <c r="K636" s="7">
        <v>0</v>
      </c>
      <c r="L636" s="7">
        <v>172.38</v>
      </c>
      <c r="M636" s="7">
        <v>767112.23</v>
      </c>
      <c r="N636" s="28">
        <v>0</v>
      </c>
      <c r="O636" s="7">
        <v>0</v>
      </c>
      <c r="P636" s="7">
        <v>0</v>
      </c>
      <c r="Q636" s="7">
        <v>0</v>
      </c>
      <c r="R636" s="7">
        <v>0</v>
      </c>
      <c r="S636" s="7">
        <v>0</v>
      </c>
      <c r="T636" s="25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</row>
    <row r="637" spans="1:37" s="97" customFormat="1" ht="12.75" hidden="1" x14ac:dyDescent="0.2">
      <c r="A637" s="183" t="s">
        <v>114</v>
      </c>
      <c r="B637" s="183"/>
      <c r="C637" s="150">
        <f t="shared" ref="C637:S637" si="68">ROUND(SUM(C624:C636),2)</f>
        <v>36962193.229999997</v>
      </c>
      <c r="D637" s="150">
        <f t="shared" si="68"/>
        <v>512445.04</v>
      </c>
      <c r="E637" s="150">
        <f t="shared" si="68"/>
        <v>7780100.5099999998</v>
      </c>
      <c r="F637" s="150">
        <f t="shared" si="68"/>
        <v>0</v>
      </c>
      <c r="G637" s="150">
        <f t="shared" si="68"/>
        <v>947982.04</v>
      </c>
      <c r="H637" s="150">
        <f t="shared" si="68"/>
        <v>574035.38</v>
      </c>
      <c r="I637" s="150">
        <f t="shared" si="68"/>
        <v>0</v>
      </c>
      <c r="J637" s="83">
        <f t="shared" si="68"/>
        <v>0</v>
      </c>
      <c r="K637" s="150">
        <f t="shared" si="68"/>
        <v>0</v>
      </c>
      <c r="L637" s="150">
        <f t="shared" si="68"/>
        <v>3153.58</v>
      </c>
      <c r="M637" s="150">
        <f t="shared" si="68"/>
        <v>8625066.4800000004</v>
      </c>
      <c r="N637" s="150">
        <f t="shared" si="68"/>
        <v>0</v>
      </c>
      <c r="O637" s="150">
        <f t="shared" si="68"/>
        <v>0</v>
      </c>
      <c r="P637" s="150">
        <f t="shared" si="68"/>
        <v>3393.76</v>
      </c>
      <c r="Q637" s="150">
        <f t="shared" si="68"/>
        <v>18522563.780000001</v>
      </c>
      <c r="R637" s="150">
        <f t="shared" si="68"/>
        <v>0</v>
      </c>
      <c r="S637" s="150">
        <f t="shared" si="68"/>
        <v>0</v>
      </c>
      <c r="T637" s="25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</row>
    <row r="638" spans="1:37" s="97" customFormat="1" ht="15.75" hidden="1" x14ac:dyDescent="0.2">
      <c r="A638" s="184" t="s">
        <v>129</v>
      </c>
      <c r="B638" s="184"/>
      <c r="C638" s="184"/>
      <c r="D638" s="150"/>
      <c r="E638" s="150"/>
      <c r="F638" s="150"/>
      <c r="G638" s="150"/>
      <c r="H638" s="150"/>
      <c r="I638" s="150"/>
      <c r="J638" s="31"/>
      <c r="K638" s="150"/>
      <c r="L638" s="150"/>
      <c r="M638" s="150"/>
      <c r="N638" s="7"/>
      <c r="O638" s="150"/>
      <c r="P638" s="150"/>
      <c r="Q638" s="150"/>
      <c r="R638" s="7"/>
      <c r="S638" s="150"/>
      <c r="T638" s="25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</row>
    <row r="639" spans="1:37" s="45" customFormat="1" ht="24" hidden="1" x14ac:dyDescent="0.2">
      <c r="A639" s="51">
        <v>245</v>
      </c>
      <c r="B639" s="34" t="s">
        <v>397</v>
      </c>
      <c r="C639" s="106">
        <f t="shared" ref="C639:C659" si="69">ROUND(SUM(D639+E639+F639+G639+H639+I639+K639+M639+O639+Q639+S639),2)</f>
        <v>2328371.0299999998</v>
      </c>
      <c r="D639" s="7">
        <v>2328371.0299999998</v>
      </c>
      <c r="E639" s="7">
        <v>0</v>
      </c>
      <c r="F639" s="7">
        <v>0</v>
      </c>
      <c r="G639" s="7">
        <v>0</v>
      </c>
      <c r="H639" s="7">
        <v>0</v>
      </c>
      <c r="I639" s="7">
        <v>0</v>
      </c>
      <c r="J639" s="31">
        <v>0</v>
      </c>
      <c r="K639" s="7">
        <v>0</v>
      </c>
      <c r="L639" s="7">
        <v>0</v>
      </c>
      <c r="M639" s="7">
        <v>0</v>
      </c>
      <c r="N639" s="28">
        <v>0</v>
      </c>
      <c r="O639" s="7">
        <v>0</v>
      </c>
      <c r="P639" s="7">
        <v>0</v>
      </c>
      <c r="Q639" s="7">
        <v>0</v>
      </c>
      <c r="R639" s="7">
        <v>0</v>
      </c>
      <c r="S639" s="7">
        <v>0</v>
      </c>
      <c r="T639" s="25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</row>
    <row r="640" spans="1:37" s="45" customFormat="1" ht="24" hidden="1" x14ac:dyDescent="0.2">
      <c r="A640" s="51">
        <v>246</v>
      </c>
      <c r="B640" s="34" t="s">
        <v>398</v>
      </c>
      <c r="C640" s="106">
        <f t="shared" ref="C640:C648" si="70">ROUND(SUM(D640+E640+F640+G640+H640+I640+K640+M640+O640+Q640+S640),2)</f>
        <v>12648504.99</v>
      </c>
      <c r="D640" s="7">
        <v>0</v>
      </c>
      <c r="E640" s="7">
        <v>0</v>
      </c>
      <c r="F640" s="7">
        <v>0</v>
      </c>
      <c r="G640" s="7">
        <v>0</v>
      </c>
      <c r="H640" s="7">
        <v>0</v>
      </c>
      <c r="I640" s="7">
        <v>0</v>
      </c>
      <c r="J640" s="31">
        <v>0</v>
      </c>
      <c r="K640" s="7">
        <v>0</v>
      </c>
      <c r="L640" s="7">
        <v>781.7</v>
      </c>
      <c r="M640" s="7">
        <v>3204672.95</v>
      </c>
      <c r="N640" s="28">
        <v>0</v>
      </c>
      <c r="O640" s="7">
        <v>0</v>
      </c>
      <c r="P640" s="7">
        <v>2101.9</v>
      </c>
      <c r="Q640" s="7">
        <v>9443832.0399999991</v>
      </c>
      <c r="R640" s="7">
        <v>0</v>
      </c>
      <c r="S640" s="7">
        <v>0</v>
      </c>
      <c r="T640" s="25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</row>
    <row r="641" spans="1:37" s="45" customFormat="1" ht="24" hidden="1" x14ac:dyDescent="0.2">
      <c r="A641" s="51">
        <v>247</v>
      </c>
      <c r="B641" s="34" t="s">
        <v>399</v>
      </c>
      <c r="C641" s="106">
        <f t="shared" si="70"/>
        <v>23192348.850000001</v>
      </c>
      <c r="D641" s="7">
        <v>1479755.47</v>
      </c>
      <c r="E641" s="7">
        <v>6721573.6799999997</v>
      </c>
      <c r="F641" s="7">
        <v>3895364.38</v>
      </c>
      <c r="G641" s="7">
        <v>2505038.7000000002</v>
      </c>
      <c r="H641" s="7">
        <v>1840318.767</v>
      </c>
      <c r="I641" s="7">
        <v>0</v>
      </c>
      <c r="J641" s="31">
        <v>0</v>
      </c>
      <c r="K641" s="7">
        <v>0</v>
      </c>
      <c r="L641" s="7">
        <v>1796.2</v>
      </c>
      <c r="M641" s="7">
        <v>6750297.8499999996</v>
      </c>
      <c r="N641" s="28">
        <v>0</v>
      </c>
      <c r="O641" s="7">
        <v>0</v>
      </c>
      <c r="P641" s="7">
        <v>0</v>
      </c>
      <c r="Q641" s="7">
        <v>0</v>
      </c>
      <c r="R641" s="7">
        <v>0</v>
      </c>
      <c r="S641" s="7">
        <v>0</v>
      </c>
      <c r="T641" s="25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</row>
    <row r="642" spans="1:37" s="45" customFormat="1" ht="12" hidden="1" x14ac:dyDescent="0.2">
      <c r="A642" s="51">
        <v>248</v>
      </c>
      <c r="B642" s="34" t="s">
        <v>400</v>
      </c>
      <c r="C642" s="106">
        <f t="shared" si="70"/>
        <v>1559302.81</v>
      </c>
      <c r="D642" s="7">
        <v>0</v>
      </c>
      <c r="E642" s="7">
        <v>0</v>
      </c>
      <c r="F642" s="7">
        <v>0</v>
      </c>
      <c r="G642" s="7">
        <v>0</v>
      </c>
      <c r="H642" s="7">
        <v>0</v>
      </c>
      <c r="I642" s="7">
        <v>0</v>
      </c>
      <c r="J642" s="31">
        <v>0</v>
      </c>
      <c r="K642" s="7">
        <v>0</v>
      </c>
      <c r="L642" s="7">
        <v>611.9</v>
      </c>
      <c r="M642" s="7">
        <v>1559302.81</v>
      </c>
      <c r="N642" s="28">
        <v>0</v>
      </c>
      <c r="O642" s="7">
        <v>0</v>
      </c>
      <c r="P642" s="7">
        <v>0</v>
      </c>
      <c r="Q642" s="7">
        <v>0</v>
      </c>
      <c r="R642" s="7">
        <v>0</v>
      </c>
      <c r="S642" s="7">
        <v>0</v>
      </c>
      <c r="T642" s="25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</row>
    <row r="643" spans="1:37" s="45" customFormat="1" ht="12" hidden="1" x14ac:dyDescent="0.2">
      <c r="A643" s="51">
        <v>249</v>
      </c>
      <c r="B643" s="34" t="s">
        <v>402</v>
      </c>
      <c r="C643" s="106">
        <f t="shared" si="70"/>
        <v>3585157.25</v>
      </c>
      <c r="D643" s="7">
        <v>0</v>
      </c>
      <c r="E643" s="7">
        <v>0</v>
      </c>
      <c r="F643" s="7">
        <v>0</v>
      </c>
      <c r="G643" s="7">
        <v>0</v>
      </c>
      <c r="H643" s="7">
        <v>0</v>
      </c>
      <c r="I643" s="7">
        <v>0</v>
      </c>
      <c r="J643" s="31">
        <v>0</v>
      </c>
      <c r="K643" s="7">
        <v>0</v>
      </c>
      <c r="L643" s="7">
        <v>0</v>
      </c>
      <c r="M643" s="7">
        <v>0</v>
      </c>
      <c r="N643" s="28">
        <v>0</v>
      </c>
      <c r="O643" s="7">
        <v>0</v>
      </c>
      <c r="P643" s="7">
        <v>699.3</v>
      </c>
      <c r="Q643" s="7">
        <v>3585157.25</v>
      </c>
      <c r="R643" s="7">
        <v>0</v>
      </c>
      <c r="S643" s="7">
        <v>0</v>
      </c>
      <c r="T643" s="25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</row>
    <row r="644" spans="1:37" s="45" customFormat="1" ht="12" hidden="1" x14ac:dyDescent="0.2">
      <c r="A644" s="51">
        <v>250</v>
      </c>
      <c r="B644" s="34" t="s">
        <v>404</v>
      </c>
      <c r="C644" s="106">
        <f t="shared" si="70"/>
        <v>1771134.67</v>
      </c>
      <c r="D644" s="7">
        <v>0</v>
      </c>
      <c r="E644" s="7">
        <v>0</v>
      </c>
      <c r="F644" s="7">
        <v>0</v>
      </c>
      <c r="G644" s="7">
        <v>0</v>
      </c>
      <c r="H644" s="7">
        <v>0</v>
      </c>
      <c r="I644" s="7">
        <v>0</v>
      </c>
      <c r="J644" s="31">
        <v>0</v>
      </c>
      <c r="K644" s="7">
        <v>0</v>
      </c>
      <c r="L644" s="7">
        <v>628.79999999999995</v>
      </c>
      <c r="M644" s="7">
        <v>1771134.67</v>
      </c>
      <c r="N644" s="28">
        <v>0</v>
      </c>
      <c r="O644" s="7">
        <v>0</v>
      </c>
      <c r="P644" s="7">
        <v>0</v>
      </c>
      <c r="Q644" s="7">
        <v>0</v>
      </c>
      <c r="R644" s="7">
        <v>0</v>
      </c>
      <c r="S644" s="7">
        <v>0</v>
      </c>
      <c r="T644" s="25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</row>
    <row r="645" spans="1:37" s="45" customFormat="1" ht="12" hidden="1" x14ac:dyDescent="0.2">
      <c r="A645" s="51">
        <v>251</v>
      </c>
      <c r="B645" s="34" t="s">
        <v>405</v>
      </c>
      <c r="C645" s="106">
        <f t="shared" si="70"/>
        <v>1890562.33</v>
      </c>
      <c r="D645" s="7">
        <v>0</v>
      </c>
      <c r="E645" s="7">
        <v>0</v>
      </c>
      <c r="F645" s="7">
        <v>0</v>
      </c>
      <c r="G645" s="7">
        <v>0</v>
      </c>
      <c r="H645" s="7">
        <v>0</v>
      </c>
      <c r="I645" s="7">
        <v>0</v>
      </c>
      <c r="J645" s="31">
        <v>0</v>
      </c>
      <c r="K645" s="7">
        <v>0</v>
      </c>
      <c r="L645" s="7">
        <v>671.2</v>
      </c>
      <c r="M645" s="7">
        <v>1890562.33</v>
      </c>
      <c r="N645" s="28">
        <v>0</v>
      </c>
      <c r="O645" s="7">
        <v>0</v>
      </c>
      <c r="P645" s="7">
        <v>0</v>
      </c>
      <c r="Q645" s="7">
        <v>0</v>
      </c>
      <c r="R645" s="7">
        <v>0</v>
      </c>
      <c r="S645" s="7">
        <v>0</v>
      </c>
      <c r="T645" s="25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</row>
    <row r="646" spans="1:37" s="45" customFormat="1" ht="12" hidden="1" x14ac:dyDescent="0.2">
      <c r="A646" s="51">
        <v>252</v>
      </c>
      <c r="B646" s="34" t="s">
        <v>406</v>
      </c>
      <c r="C646" s="106">
        <f t="shared" si="70"/>
        <v>1717054.22</v>
      </c>
      <c r="D646" s="7">
        <v>0</v>
      </c>
      <c r="E646" s="7">
        <v>0</v>
      </c>
      <c r="F646" s="7">
        <v>0</v>
      </c>
      <c r="G646" s="7">
        <v>0</v>
      </c>
      <c r="H646" s="7">
        <v>0</v>
      </c>
      <c r="I646" s="7">
        <v>0</v>
      </c>
      <c r="J646" s="31">
        <v>0</v>
      </c>
      <c r="K646" s="7">
        <v>0</v>
      </c>
      <c r="L646" s="7">
        <v>609.6</v>
      </c>
      <c r="M646" s="7">
        <v>1717054.22</v>
      </c>
      <c r="N646" s="28">
        <v>0</v>
      </c>
      <c r="O646" s="7">
        <v>0</v>
      </c>
      <c r="P646" s="7">
        <v>0</v>
      </c>
      <c r="Q646" s="7">
        <v>0</v>
      </c>
      <c r="R646" s="7">
        <v>0</v>
      </c>
      <c r="S646" s="7">
        <v>0</v>
      </c>
      <c r="T646" s="25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</row>
    <row r="647" spans="1:37" s="45" customFormat="1" ht="12" hidden="1" x14ac:dyDescent="0.2">
      <c r="A647" s="51">
        <v>253</v>
      </c>
      <c r="B647" s="46" t="s">
        <v>407</v>
      </c>
      <c r="C647" s="106">
        <f t="shared" si="70"/>
        <v>1724643.38</v>
      </c>
      <c r="D647" s="7">
        <v>0</v>
      </c>
      <c r="E647" s="7">
        <v>0</v>
      </c>
      <c r="F647" s="7">
        <v>0</v>
      </c>
      <c r="G647" s="7">
        <v>0</v>
      </c>
      <c r="H647" s="7">
        <v>0</v>
      </c>
      <c r="I647" s="7">
        <v>0</v>
      </c>
      <c r="J647" s="31">
        <v>0</v>
      </c>
      <c r="K647" s="7">
        <v>0</v>
      </c>
      <c r="L647" s="7">
        <v>0</v>
      </c>
      <c r="M647" s="7">
        <v>0</v>
      </c>
      <c r="N647" s="28">
        <v>0</v>
      </c>
      <c r="O647" s="7">
        <v>0</v>
      </c>
      <c r="P647" s="7">
        <v>578</v>
      </c>
      <c r="Q647" s="7">
        <v>1724643.38243</v>
      </c>
      <c r="R647" s="7">
        <v>0</v>
      </c>
      <c r="S647" s="7">
        <v>0</v>
      </c>
      <c r="T647" s="25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</row>
    <row r="648" spans="1:37" s="45" customFormat="1" ht="12" hidden="1" x14ac:dyDescent="0.2">
      <c r="A648" s="51">
        <v>254</v>
      </c>
      <c r="B648" s="61" t="s">
        <v>408</v>
      </c>
      <c r="C648" s="106">
        <f t="shared" si="70"/>
        <v>2626898.39</v>
      </c>
      <c r="D648" s="7">
        <v>0</v>
      </c>
      <c r="E648" s="26">
        <v>0</v>
      </c>
      <c r="F648" s="7">
        <v>289968.37</v>
      </c>
      <c r="G648" s="7">
        <v>144984.18</v>
      </c>
      <c r="H648" s="7">
        <v>464731.43287999998</v>
      </c>
      <c r="I648" s="7">
        <v>0</v>
      </c>
      <c r="J648" s="31">
        <v>0</v>
      </c>
      <c r="K648" s="7">
        <v>0</v>
      </c>
      <c r="L648" s="26">
        <v>804</v>
      </c>
      <c r="M648" s="26">
        <v>1727214.4055839998</v>
      </c>
      <c r="N648" s="28">
        <v>0</v>
      </c>
      <c r="O648" s="7">
        <v>0</v>
      </c>
      <c r="P648" s="26">
        <v>0</v>
      </c>
      <c r="Q648" s="26">
        <v>0</v>
      </c>
      <c r="R648" s="7">
        <v>0</v>
      </c>
      <c r="S648" s="7">
        <v>0</v>
      </c>
      <c r="T648" s="25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</row>
    <row r="649" spans="1:37" s="3" customFormat="1" ht="12" hidden="1" x14ac:dyDescent="0.2">
      <c r="A649" s="185" t="s">
        <v>412</v>
      </c>
      <c r="B649" s="185"/>
      <c r="C649" s="150">
        <f t="shared" si="69"/>
        <v>53043977.920000002</v>
      </c>
      <c r="D649" s="150">
        <f t="shared" ref="D649:S649" si="71">ROUND(SUM(D639:D648),2)</f>
        <v>3808126.5</v>
      </c>
      <c r="E649" s="150">
        <f t="shared" si="71"/>
        <v>6721573.6799999997</v>
      </c>
      <c r="F649" s="150">
        <f t="shared" si="71"/>
        <v>4185332.75</v>
      </c>
      <c r="G649" s="150">
        <f t="shared" si="71"/>
        <v>2650022.88</v>
      </c>
      <c r="H649" s="150">
        <f t="shared" si="71"/>
        <v>2305050.2000000002</v>
      </c>
      <c r="I649" s="150">
        <f t="shared" si="71"/>
        <v>0</v>
      </c>
      <c r="J649" s="83">
        <f t="shared" si="71"/>
        <v>0</v>
      </c>
      <c r="K649" s="150">
        <f t="shared" si="71"/>
        <v>0</v>
      </c>
      <c r="L649" s="150">
        <f t="shared" si="71"/>
        <v>5903.4</v>
      </c>
      <c r="M649" s="150">
        <f t="shared" si="71"/>
        <v>18620239.239999998</v>
      </c>
      <c r="N649" s="150">
        <f t="shared" si="71"/>
        <v>0</v>
      </c>
      <c r="O649" s="150">
        <f t="shared" si="71"/>
        <v>0</v>
      </c>
      <c r="P649" s="150">
        <f t="shared" si="71"/>
        <v>3379.2</v>
      </c>
      <c r="Q649" s="150">
        <f t="shared" si="71"/>
        <v>14753632.67</v>
      </c>
      <c r="R649" s="150">
        <f t="shared" si="71"/>
        <v>0</v>
      </c>
      <c r="S649" s="150">
        <f t="shared" si="71"/>
        <v>0</v>
      </c>
      <c r="T649" s="25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</row>
    <row r="650" spans="1:37" s="3" customFormat="1" ht="15.75" hidden="1" x14ac:dyDescent="0.2">
      <c r="A650" s="184" t="s">
        <v>137</v>
      </c>
      <c r="B650" s="184"/>
      <c r="C650" s="184"/>
      <c r="D650" s="150"/>
      <c r="E650" s="150"/>
      <c r="F650" s="150"/>
      <c r="G650" s="150"/>
      <c r="H650" s="150"/>
      <c r="I650" s="150"/>
      <c r="J650" s="83"/>
      <c r="K650" s="150"/>
      <c r="L650" s="150"/>
      <c r="M650" s="150"/>
      <c r="N650" s="150"/>
      <c r="O650" s="150"/>
      <c r="P650" s="150"/>
      <c r="Q650" s="150"/>
      <c r="R650" s="150"/>
      <c r="S650" s="150"/>
      <c r="T650" s="25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</row>
    <row r="651" spans="1:37" s="3" customFormat="1" ht="12" hidden="1" x14ac:dyDescent="0.2">
      <c r="A651" s="51">
        <v>255</v>
      </c>
      <c r="B651" s="90" t="s">
        <v>496</v>
      </c>
      <c r="C651" s="7">
        <f t="shared" si="69"/>
        <v>922481.52</v>
      </c>
      <c r="D651" s="7">
        <v>0</v>
      </c>
      <c r="E651" s="7">
        <v>0</v>
      </c>
      <c r="F651" s="7">
        <v>0</v>
      </c>
      <c r="G651" s="7">
        <v>0</v>
      </c>
      <c r="H651" s="7">
        <v>0</v>
      </c>
      <c r="I651" s="107">
        <v>922481.5199999999</v>
      </c>
      <c r="J651" s="31">
        <f>ROUND(SUM(J641:J650),2)</f>
        <v>0</v>
      </c>
      <c r="K651" s="7">
        <f>ROUND(SUM(K641:K650),2)</f>
        <v>0</v>
      </c>
      <c r="L651" s="7">
        <v>0</v>
      </c>
      <c r="M651" s="7">
        <v>0</v>
      </c>
      <c r="N651" s="28">
        <v>0</v>
      </c>
      <c r="O651" s="7">
        <v>0</v>
      </c>
      <c r="P651" s="7">
        <v>0</v>
      </c>
      <c r="Q651" s="7">
        <v>0</v>
      </c>
      <c r="R651" s="7">
        <f>ROUND(SUM(R641:R650),2)</f>
        <v>0</v>
      </c>
      <c r="S651" s="7">
        <f>ROUND(SUM(S641:S650),2)</f>
        <v>0</v>
      </c>
      <c r="T651" s="25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</row>
    <row r="652" spans="1:37" s="91" customFormat="1" ht="12" hidden="1" x14ac:dyDescent="0.2">
      <c r="A652" s="51">
        <v>256</v>
      </c>
      <c r="B652" s="90" t="s">
        <v>133</v>
      </c>
      <c r="C652" s="107">
        <f t="shared" si="69"/>
        <v>3053638.57</v>
      </c>
      <c r="D652" s="7">
        <v>930097.04</v>
      </c>
      <c r="E652" s="107">
        <v>1647601.72</v>
      </c>
      <c r="F652" s="7">
        <v>0</v>
      </c>
      <c r="G652" s="7">
        <v>0</v>
      </c>
      <c r="H652" s="107">
        <v>475939.81</v>
      </c>
      <c r="I652" s="7">
        <v>0</v>
      </c>
      <c r="J652" s="31">
        <v>0</v>
      </c>
      <c r="K652" s="7">
        <v>0</v>
      </c>
      <c r="L652" s="7">
        <v>0</v>
      </c>
      <c r="M652" s="7">
        <v>0</v>
      </c>
      <c r="N652" s="28">
        <v>0</v>
      </c>
      <c r="O652" s="7">
        <v>0</v>
      </c>
      <c r="P652" s="7">
        <v>0</v>
      </c>
      <c r="Q652" s="7">
        <v>0</v>
      </c>
      <c r="R652" s="7">
        <v>0</v>
      </c>
      <c r="S652" s="7">
        <v>0</v>
      </c>
      <c r="T652" s="25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</row>
    <row r="653" spans="1:37" s="88" customFormat="1" ht="12" hidden="1" x14ac:dyDescent="0.2">
      <c r="A653" s="51">
        <v>257</v>
      </c>
      <c r="B653" s="90" t="s">
        <v>498</v>
      </c>
      <c r="C653" s="107">
        <f t="shared" si="69"/>
        <v>4196220.96</v>
      </c>
      <c r="D653" s="26">
        <v>0</v>
      </c>
      <c r="E653" s="107">
        <v>3278778.04</v>
      </c>
      <c r="F653" s="26">
        <v>0</v>
      </c>
      <c r="G653" s="26">
        <v>0</v>
      </c>
      <c r="H653" s="26">
        <v>0</v>
      </c>
      <c r="I653" s="107">
        <v>917442.91999999993</v>
      </c>
      <c r="J653" s="31">
        <v>0</v>
      </c>
      <c r="K653" s="26">
        <v>0</v>
      </c>
      <c r="L653" s="7">
        <v>0</v>
      </c>
      <c r="M653" s="26">
        <v>0</v>
      </c>
      <c r="N653" s="28">
        <v>0</v>
      </c>
      <c r="O653" s="26">
        <v>0</v>
      </c>
      <c r="P653" s="7">
        <v>0</v>
      </c>
      <c r="Q653" s="26">
        <v>0</v>
      </c>
      <c r="R653" s="7">
        <v>0</v>
      </c>
      <c r="S653" s="26">
        <v>0</v>
      </c>
      <c r="T653" s="25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</row>
    <row r="654" spans="1:37" s="91" customFormat="1" ht="12" hidden="1" x14ac:dyDescent="0.2">
      <c r="A654" s="51">
        <v>258</v>
      </c>
      <c r="B654" s="90" t="s">
        <v>499</v>
      </c>
      <c r="C654" s="107">
        <f t="shared" si="69"/>
        <v>4781915.34</v>
      </c>
      <c r="D654" s="107">
        <v>939452.17</v>
      </c>
      <c r="E654" s="7">
        <v>2571615.8199999998</v>
      </c>
      <c r="F654" s="7">
        <v>0</v>
      </c>
      <c r="G654" s="7">
        <v>0</v>
      </c>
      <c r="H654" s="7">
        <v>476620.03</v>
      </c>
      <c r="I654" s="7">
        <v>794227.32</v>
      </c>
      <c r="J654" s="31">
        <v>0</v>
      </c>
      <c r="K654" s="7">
        <v>0</v>
      </c>
      <c r="L654" s="7">
        <v>0</v>
      </c>
      <c r="M654" s="7">
        <v>0</v>
      </c>
      <c r="N654" s="28">
        <v>0</v>
      </c>
      <c r="O654" s="7">
        <v>0</v>
      </c>
      <c r="P654" s="7">
        <v>0</v>
      </c>
      <c r="Q654" s="7">
        <v>0</v>
      </c>
      <c r="R654" s="7">
        <v>0</v>
      </c>
      <c r="S654" s="7">
        <v>0</v>
      </c>
      <c r="T654" s="25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</row>
    <row r="655" spans="1:37" s="91" customFormat="1" ht="12" hidden="1" x14ac:dyDescent="0.2">
      <c r="A655" s="51">
        <v>259</v>
      </c>
      <c r="B655" s="90" t="s">
        <v>500</v>
      </c>
      <c r="C655" s="107">
        <f t="shared" si="69"/>
        <v>7056155.9100000001</v>
      </c>
      <c r="D655" s="107">
        <v>991800.47</v>
      </c>
      <c r="E655" s="107">
        <v>4545097.99</v>
      </c>
      <c r="F655" s="7">
        <v>0</v>
      </c>
      <c r="G655" s="7">
        <v>0</v>
      </c>
      <c r="H655" s="107">
        <v>509558.59</v>
      </c>
      <c r="I655" s="107">
        <v>1009698.86</v>
      </c>
      <c r="J655" s="31">
        <v>0</v>
      </c>
      <c r="K655" s="7">
        <v>0</v>
      </c>
      <c r="L655" s="7">
        <v>0</v>
      </c>
      <c r="M655" s="7">
        <v>0</v>
      </c>
      <c r="N655" s="28">
        <v>0</v>
      </c>
      <c r="O655" s="7">
        <v>0</v>
      </c>
      <c r="P655" s="7">
        <v>0</v>
      </c>
      <c r="Q655" s="7">
        <v>0</v>
      </c>
      <c r="R655" s="7">
        <v>0</v>
      </c>
      <c r="S655" s="7">
        <v>0</v>
      </c>
      <c r="T655" s="25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</row>
    <row r="656" spans="1:37" s="91" customFormat="1" ht="12" hidden="1" x14ac:dyDescent="0.2">
      <c r="A656" s="51">
        <v>260</v>
      </c>
      <c r="B656" s="90" t="s">
        <v>501</v>
      </c>
      <c r="C656" s="107">
        <f t="shared" si="69"/>
        <v>484351.06</v>
      </c>
      <c r="D656" s="7">
        <v>0</v>
      </c>
      <c r="E656" s="7">
        <v>0</v>
      </c>
      <c r="F656" s="7">
        <v>0</v>
      </c>
      <c r="G656" s="7">
        <v>0</v>
      </c>
      <c r="H656" s="7">
        <v>0</v>
      </c>
      <c r="I656" s="107">
        <v>484351.06</v>
      </c>
      <c r="J656" s="31">
        <v>0</v>
      </c>
      <c r="K656" s="7">
        <v>0</v>
      </c>
      <c r="L656" s="7">
        <v>0</v>
      </c>
      <c r="M656" s="7">
        <v>0</v>
      </c>
      <c r="N656" s="28">
        <v>0</v>
      </c>
      <c r="O656" s="7">
        <v>0</v>
      </c>
      <c r="P656" s="7">
        <v>0</v>
      </c>
      <c r="Q656" s="7">
        <v>0</v>
      </c>
      <c r="R656" s="7">
        <v>0</v>
      </c>
      <c r="S656" s="7">
        <v>0</v>
      </c>
      <c r="T656" s="25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</row>
    <row r="657" spans="1:37" s="91" customFormat="1" ht="12" hidden="1" x14ac:dyDescent="0.2">
      <c r="A657" s="51">
        <v>261</v>
      </c>
      <c r="B657" s="90" t="s">
        <v>502</v>
      </c>
      <c r="C657" s="107">
        <f t="shared" si="69"/>
        <v>821174.54</v>
      </c>
      <c r="D657" s="7">
        <v>0</v>
      </c>
      <c r="E657" s="7">
        <v>0</v>
      </c>
      <c r="F657" s="7">
        <v>0</v>
      </c>
      <c r="G657" s="7">
        <v>0</v>
      </c>
      <c r="H657" s="7">
        <v>100437.62</v>
      </c>
      <c r="I657" s="107">
        <v>720736.92</v>
      </c>
      <c r="J657" s="31">
        <v>0</v>
      </c>
      <c r="K657" s="7">
        <v>0</v>
      </c>
      <c r="L657" s="7">
        <v>0</v>
      </c>
      <c r="M657" s="7">
        <v>0</v>
      </c>
      <c r="N657" s="28">
        <v>0</v>
      </c>
      <c r="O657" s="7">
        <v>0</v>
      </c>
      <c r="P657" s="7">
        <v>0</v>
      </c>
      <c r="Q657" s="7">
        <v>0</v>
      </c>
      <c r="R657" s="7">
        <v>0</v>
      </c>
      <c r="S657" s="7">
        <v>0</v>
      </c>
      <c r="T657" s="25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</row>
    <row r="658" spans="1:37" s="88" customFormat="1" ht="12" hidden="1" x14ac:dyDescent="0.2">
      <c r="A658" s="51">
        <v>262</v>
      </c>
      <c r="B658" s="90" t="s">
        <v>593</v>
      </c>
      <c r="C658" s="107">
        <f t="shared" si="69"/>
        <v>3389564.11</v>
      </c>
      <c r="D658" s="107">
        <v>1010988.45</v>
      </c>
      <c r="E658" s="26">
        <v>0</v>
      </c>
      <c r="F658" s="26">
        <v>0</v>
      </c>
      <c r="G658" s="26">
        <v>0</v>
      </c>
      <c r="H658" s="26">
        <v>0</v>
      </c>
      <c r="I658" s="107">
        <v>845559.67999999993</v>
      </c>
      <c r="J658" s="31">
        <v>0</v>
      </c>
      <c r="K658" s="26">
        <v>0</v>
      </c>
      <c r="L658" s="7">
        <v>0</v>
      </c>
      <c r="M658" s="26">
        <v>0</v>
      </c>
      <c r="N658" s="108">
        <v>872.64</v>
      </c>
      <c r="O658" s="108">
        <v>1533015.98</v>
      </c>
      <c r="P658" s="7">
        <v>0</v>
      </c>
      <c r="Q658" s="26">
        <v>0</v>
      </c>
      <c r="R658" s="7">
        <v>0</v>
      </c>
      <c r="S658" s="26">
        <v>0</v>
      </c>
      <c r="T658" s="25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</row>
    <row r="659" spans="1:37" s="111" customFormat="1" ht="12" hidden="1" x14ac:dyDescent="0.2">
      <c r="A659" s="186" t="s">
        <v>597</v>
      </c>
      <c r="B659" s="186"/>
      <c r="C659" s="109">
        <f t="shared" si="69"/>
        <v>24705502.010000002</v>
      </c>
      <c r="D659" s="109">
        <f t="shared" ref="D659:S659" si="72">ROUND(SUM(D651:D658),2)</f>
        <v>3872338.13</v>
      </c>
      <c r="E659" s="109">
        <f t="shared" si="72"/>
        <v>12043093.57</v>
      </c>
      <c r="F659" s="109">
        <f t="shared" si="72"/>
        <v>0</v>
      </c>
      <c r="G659" s="109">
        <f t="shared" si="72"/>
        <v>0</v>
      </c>
      <c r="H659" s="109">
        <f t="shared" si="72"/>
        <v>1562556.05</v>
      </c>
      <c r="I659" s="109">
        <f t="shared" si="72"/>
        <v>5694498.2800000003</v>
      </c>
      <c r="J659" s="110">
        <f t="shared" si="72"/>
        <v>0</v>
      </c>
      <c r="K659" s="109">
        <f t="shared" si="72"/>
        <v>0</v>
      </c>
      <c r="L659" s="109">
        <f t="shared" si="72"/>
        <v>0</v>
      </c>
      <c r="M659" s="109">
        <f t="shared" si="72"/>
        <v>0</v>
      </c>
      <c r="N659" s="109">
        <f t="shared" si="72"/>
        <v>872.64</v>
      </c>
      <c r="O659" s="109">
        <f t="shared" si="72"/>
        <v>1533015.98</v>
      </c>
      <c r="P659" s="109">
        <f t="shared" si="72"/>
        <v>0</v>
      </c>
      <c r="Q659" s="109">
        <f t="shared" si="72"/>
        <v>0</v>
      </c>
      <c r="R659" s="109">
        <f t="shared" si="72"/>
        <v>0</v>
      </c>
      <c r="S659" s="109">
        <f t="shared" si="72"/>
        <v>0</v>
      </c>
      <c r="T659" s="25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</row>
    <row r="660" spans="1:37" s="3" customFormat="1" ht="15.75" hidden="1" x14ac:dyDescent="0.2">
      <c r="A660" s="184" t="s">
        <v>169</v>
      </c>
      <c r="B660" s="184"/>
      <c r="C660" s="184"/>
      <c r="D660" s="150"/>
      <c r="E660" s="150"/>
      <c r="F660" s="150"/>
      <c r="G660" s="150"/>
      <c r="H660" s="150"/>
      <c r="I660" s="150"/>
      <c r="J660" s="83"/>
      <c r="K660" s="150"/>
      <c r="L660" s="150"/>
      <c r="M660" s="150"/>
      <c r="N660" s="150"/>
      <c r="O660" s="150"/>
      <c r="P660" s="150"/>
      <c r="Q660" s="150"/>
      <c r="R660" s="150"/>
      <c r="S660" s="150"/>
      <c r="T660" s="25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</row>
    <row r="661" spans="1:37" s="60" customFormat="1" ht="12" hidden="1" x14ac:dyDescent="0.2">
      <c r="A661" s="58">
        <v>263</v>
      </c>
      <c r="B661" s="65" t="s">
        <v>161</v>
      </c>
      <c r="C661" s="7">
        <f>ROUND(SUM(D661+E661+F661+G661+H661+I661+K661+M661+O661+Q661+S661),2)</f>
        <v>1279187.6499999999</v>
      </c>
      <c r="D661" s="26">
        <v>0</v>
      </c>
      <c r="E661" s="7">
        <v>0</v>
      </c>
      <c r="F661" s="26">
        <v>0</v>
      </c>
      <c r="G661" s="26">
        <v>0</v>
      </c>
      <c r="H661" s="7">
        <v>0</v>
      </c>
      <c r="I661" s="26">
        <v>0</v>
      </c>
      <c r="J661" s="37">
        <v>0</v>
      </c>
      <c r="K661" s="26">
        <v>0</v>
      </c>
      <c r="L661" s="7">
        <v>290</v>
      </c>
      <c r="M661" s="7">
        <v>816840.1</v>
      </c>
      <c r="N661" s="36">
        <v>0</v>
      </c>
      <c r="O661" s="26">
        <v>0</v>
      </c>
      <c r="P661" s="7">
        <v>388</v>
      </c>
      <c r="Q661" s="26">
        <v>462347.55</v>
      </c>
      <c r="R661" s="7">
        <v>0</v>
      </c>
      <c r="S661" s="26">
        <v>0</v>
      </c>
      <c r="T661" s="25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</row>
    <row r="662" spans="1:37" s="50" customFormat="1" ht="12" hidden="1" x14ac:dyDescent="0.2">
      <c r="A662" s="58">
        <v>264</v>
      </c>
      <c r="B662" s="65" t="s">
        <v>455</v>
      </c>
      <c r="C662" s="7">
        <f t="shared" ref="C662:C700" si="73">ROUND(SUM(D662+E662+F662+G662+H662+I662+K662+M662+O662+Q662+S662),2)</f>
        <v>2922955.91</v>
      </c>
      <c r="D662" s="7">
        <v>166120.79999999999</v>
      </c>
      <c r="E662" s="7">
        <v>905143.1</v>
      </c>
      <c r="F662" s="7">
        <v>0</v>
      </c>
      <c r="G662" s="7">
        <v>0</v>
      </c>
      <c r="H662" s="26">
        <v>0</v>
      </c>
      <c r="I662" s="26">
        <v>0</v>
      </c>
      <c r="J662" s="37">
        <v>0</v>
      </c>
      <c r="K662" s="26">
        <v>0</v>
      </c>
      <c r="L662" s="26">
        <v>657.4</v>
      </c>
      <c r="M662" s="26">
        <v>1851692.01</v>
      </c>
      <c r="N662" s="36">
        <v>0</v>
      </c>
      <c r="O662" s="26">
        <v>0</v>
      </c>
      <c r="P662" s="7">
        <v>0</v>
      </c>
      <c r="Q662" s="26">
        <v>0</v>
      </c>
      <c r="R662" s="7">
        <v>0</v>
      </c>
      <c r="S662" s="26">
        <v>0</v>
      </c>
      <c r="T662" s="25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</row>
    <row r="663" spans="1:37" s="50" customFormat="1" ht="12" hidden="1" x14ac:dyDescent="0.2">
      <c r="A663" s="58">
        <v>265</v>
      </c>
      <c r="B663" s="65" t="s">
        <v>612</v>
      </c>
      <c r="C663" s="7">
        <f t="shared" si="73"/>
        <v>156721.06</v>
      </c>
      <c r="D663" s="7">
        <v>156721.06</v>
      </c>
      <c r="E663" s="7">
        <v>0</v>
      </c>
      <c r="F663" s="7">
        <v>0</v>
      </c>
      <c r="G663" s="26">
        <v>0</v>
      </c>
      <c r="H663" s="26">
        <v>0</v>
      </c>
      <c r="I663" s="26">
        <v>0</v>
      </c>
      <c r="J663" s="37">
        <v>0</v>
      </c>
      <c r="K663" s="7">
        <v>0</v>
      </c>
      <c r="L663" s="7">
        <v>0</v>
      </c>
      <c r="M663" s="26">
        <v>0</v>
      </c>
      <c r="N663" s="36">
        <v>0</v>
      </c>
      <c r="O663" s="26">
        <v>0</v>
      </c>
      <c r="P663" s="26">
        <v>0</v>
      </c>
      <c r="Q663" s="26">
        <v>0</v>
      </c>
      <c r="R663" s="7">
        <v>0</v>
      </c>
      <c r="S663" s="26">
        <v>0</v>
      </c>
      <c r="T663" s="25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</row>
    <row r="664" spans="1:37" s="50" customFormat="1" ht="12" hidden="1" x14ac:dyDescent="0.2">
      <c r="A664" s="58">
        <v>266</v>
      </c>
      <c r="B664" s="65" t="s">
        <v>456</v>
      </c>
      <c r="C664" s="7">
        <f t="shared" si="73"/>
        <v>3429936.26</v>
      </c>
      <c r="D664" s="7">
        <v>293154</v>
      </c>
      <c r="E664" s="7">
        <v>0</v>
      </c>
      <c r="F664" s="7">
        <v>0</v>
      </c>
      <c r="G664" s="7">
        <v>231850.08000000002</v>
      </c>
      <c r="H664" s="26">
        <v>313577.38</v>
      </c>
      <c r="I664" s="26">
        <v>0</v>
      </c>
      <c r="J664" s="37">
        <v>0</v>
      </c>
      <c r="K664" s="26">
        <v>0</v>
      </c>
      <c r="L664" s="26">
        <v>920</v>
      </c>
      <c r="M664" s="26">
        <v>2591354.8000000003</v>
      </c>
      <c r="N664" s="36">
        <v>0</v>
      </c>
      <c r="O664" s="26">
        <v>0</v>
      </c>
      <c r="P664" s="7">
        <v>0</v>
      </c>
      <c r="Q664" s="26">
        <v>0</v>
      </c>
      <c r="R664" s="7">
        <v>0</v>
      </c>
      <c r="S664" s="26">
        <v>0</v>
      </c>
      <c r="T664" s="25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</row>
    <row r="665" spans="1:37" s="50" customFormat="1" ht="12" hidden="1" x14ac:dyDescent="0.2">
      <c r="A665" s="58">
        <v>267</v>
      </c>
      <c r="B665" s="65" t="s">
        <v>457</v>
      </c>
      <c r="C665" s="7">
        <f t="shared" si="73"/>
        <v>3348777.6</v>
      </c>
      <c r="D665" s="7">
        <v>326430.87</v>
      </c>
      <c r="E665" s="7">
        <v>0</v>
      </c>
      <c r="F665" s="7">
        <v>0</v>
      </c>
      <c r="G665" s="7">
        <v>0</v>
      </c>
      <c r="H665" s="26">
        <v>218421.81531999999</v>
      </c>
      <c r="I665" s="26">
        <v>0</v>
      </c>
      <c r="J665" s="37">
        <v>0</v>
      </c>
      <c r="K665" s="26">
        <v>0</v>
      </c>
      <c r="L665" s="26">
        <v>995</v>
      </c>
      <c r="M665" s="26">
        <v>2803924.9105480001</v>
      </c>
      <c r="N665" s="36">
        <v>0</v>
      </c>
      <c r="O665" s="26">
        <v>0</v>
      </c>
      <c r="P665" s="7">
        <v>0</v>
      </c>
      <c r="Q665" s="26">
        <v>0</v>
      </c>
      <c r="R665" s="7">
        <v>0</v>
      </c>
      <c r="S665" s="26">
        <v>0</v>
      </c>
      <c r="T665" s="25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</row>
    <row r="666" spans="1:37" s="50" customFormat="1" ht="12" hidden="1" x14ac:dyDescent="0.2">
      <c r="A666" s="58">
        <v>268</v>
      </c>
      <c r="B666" s="65" t="s">
        <v>458</v>
      </c>
      <c r="C666" s="7">
        <f t="shared" si="73"/>
        <v>1417685.39</v>
      </c>
      <c r="D666" s="7">
        <v>164705.29999999999</v>
      </c>
      <c r="E666" s="7">
        <v>897430.52</v>
      </c>
      <c r="F666" s="7">
        <v>0</v>
      </c>
      <c r="G666" s="7">
        <v>151136.87</v>
      </c>
      <c r="H666" s="26">
        <v>204412.7</v>
      </c>
      <c r="I666" s="26">
        <v>0</v>
      </c>
      <c r="J666" s="37">
        <v>0</v>
      </c>
      <c r="K666" s="26">
        <v>0</v>
      </c>
      <c r="L666" s="26">
        <v>0</v>
      </c>
      <c r="M666" s="26">
        <v>0</v>
      </c>
      <c r="N666" s="36">
        <v>0</v>
      </c>
      <c r="O666" s="26">
        <v>0</v>
      </c>
      <c r="P666" s="7">
        <v>0</v>
      </c>
      <c r="Q666" s="26">
        <v>0</v>
      </c>
      <c r="R666" s="7">
        <v>0</v>
      </c>
      <c r="S666" s="26">
        <v>0</v>
      </c>
      <c r="T666" s="25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</row>
    <row r="667" spans="1:37" s="50" customFormat="1" ht="12" hidden="1" x14ac:dyDescent="0.2">
      <c r="A667" s="58">
        <v>269</v>
      </c>
      <c r="B667" s="65" t="s">
        <v>613</v>
      </c>
      <c r="C667" s="7">
        <f t="shared" si="73"/>
        <v>165678.45000000001</v>
      </c>
      <c r="D667" s="7">
        <v>165678.45000000001</v>
      </c>
      <c r="E667" s="7">
        <v>0</v>
      </c>
      <c r="F667" s="7">
        <v>0</v>
      </c>
      <c r="G667" s="7">
        <v>0</v>
      </c>
      <c r="H667" s="7">
        <v>0</v>
      </c>
      <c r="I667" s="26">
        <v>0</v>
      </c>
      <c r="J667" s="37">
        <v>0</v>
      </c>
      <c r="K667" s="26">
        <v>0</v>
      </c>
      <c r="L667" s="26">
        <v>0</v>
      </c>
      <c r="M667" s="26">
        <v>0</v>
      </c>
      <c r="N667" s="36">
        <v>0</v>
      </c>
      <c r="O667" s="26">
        <v>0</v>
      </c>
      <c r="P667" s="7">
        <v>0</v>
      </c>
      <c r="Q667" s="26">
        <v>0</v>
      </c>
      <c r="R667" s="7">
        <v>0</v>
      </c>
      <c r="S667" s="26">
        <v>0</v>
      </c>
      <c r="T667" s="25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</row>
    <row r="668" spans="1:37" s="50" customFormat="1" ht="12" hidden="1" x14ac:dyDescent="0.2">
      <c r="A668" s="58">
        <v>270</v>
      </c>
      <c r="B668" s="61" t="s">
        <v>413</v>
      </c>
      <c r="C668" s="7">
        <f t="shared" si="73"/>
        <v>270163.28000000003</v>
      </c>
      <c r="D668" s="7">
        <v>270163.28000000003</v>
      </c>
      <c r="E668" s="26">
        <v>0</v>
      </c>
      <c r="F668" s="7">
        <v>0</v>
      </c>
      <c r="G668" s="7">
        <v>0</v>
      </c>
      <c r="H668" s="7">
        <v>0</v>
      </c>
      <c r="I668" s="7">
        <v>0</v>
      </c>
      <c r="J668" s="31">
        <v>0</v>
      </c>
      <c r="K668" s="7">
        <v>0</v>
      </c>
      <c r="L668" s="7">
        <v>0</v>
      </c>
      <c r="M668" s="7">
        <v>0</v>
      </c>
      <c r="N668" s="28">
        <v>0</v>
      </c>
      <c r="O668" s="7">
        <v>0</v>
      </c>
      <c r="P668" s="7">
        <v>0</v>
      </c>
      <c r="Q668" s="7">
        <v>0</v>
      </c>
      <c r="R668" s="7">
        <v>0</v>
      </c>
      <c r="S668" s="7">
        <v>0</v>
      </c>
      <c r="T668" s="25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</row>
    <row r="669" spans="1:37" s="50" customFormat="1" ht="12" hidden="1" x14ac:dyDescent="0.2">
      <c r="A669" s="58">
        <v>271</v>
      </c>
      <c r="B669" s="61" t="s">
        <v>414</v>
      </c>
      <c r="C669" s="7">
        <f t="shared" si="73"/>
        <v>269495.82</v>
      </c>
      <c r="D669" s="7">
        <v>269495.82</v>
      </c>
      <c r="E669" s="26">
        <v>0</v>
      </c>
      <c r="F669" s="7">
        <v>0</v>
      </c>
      <c r="G669" s="7">
        <v>0</v>
      </c>
      <c r="H669" s="7">
        <v>0</v>
      </c>
      <c r="I669" s="7">
        <v>0</v>
      </c>
      <c r="J669" s="31">
        <v>0</v>
      </c>
      <c r="K669" s="7">
        <v>0</v>
      </c>
      <c r="L669" s="7">
        <v>0</v>
      </c>
      <c r="M669" s="7">
        <v>0</v>
      </c>
      <c r="N669" s="28">
        <v>0</v>
      </c>
      <c r="O669" s="7">
        <v>0</v>
      </c>
      <c r="P669" s="7">
        <v>0</v>
      </c>
      <c r="Q669" s="7">
        <v>0</v>
      </c>
      <c r="R669" s="7">
        <v>0</v>
      </c>
      <c r="S669" s="7">
        <v>0</v>
      </c>
      <c r="T669" s="25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</row>
    <row r="670" spans="1:37" s="50" customFormat="1" ht="12" hidden="1" x14ac:dyDescent="0.2">
      <c r="A670" s="58">
        <v>272</v>
      </c>
      <c r="B670" s="61" t="s">
        <v>415</v>
      </c>
      <c r="C670" s="7">
        <f t="shared" si="73"/>
        <v>613188.88</v>
      </c>
      <c r="D670" s="7">
        <v>372242.41</v>
      </c>
      <c r="E670" s="26">
        <v>0</v>
      </c>
      <c r="F670" s="7">
        <v>0</v>
      </c>
      <c r="G670" s="7">
        <v>0</v>
      </c>
      <c r="H670" s="7">
        <v>240946.47</v>
      </c>
      <c r="I670" s="7">
        <v>0</v>
      </c>
      <c r="J670" s="31">
        <v>0</v>
      </c>
      <c r="K670" s="7">
        <v>0</v>
      </c>
      <c r="L670" s="7">
        <v>0</v>
      </c>
      <c r="M670" s="7">
        <v>0</v>
      </c>
      <c r="N670" s="28">
        <v>0</v>
      </c>
      <c r="O670" s="7">
        <v>0</v>
      </c>
      <c r="P670" s="7">
        <v>0</v>
      </c>
      <c r="Q670" s="7">
        <v>0</v>
      </c>
      <c r="R670" s="7">
        <v>0</v>
      </c>
      <c r="S670" s="7">
        <v>0</v>
      </c>
      <c r="T670" s="25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</row>
    <row r="671" spans="1:37" s="50" customFormat="1" ht="12" hidden="1" x14ac:dyDescent="0.2">
      <c r="A671" s="58">
        <v>273</v>
      </c>
      <c r="B671" s="61" t="s">
        <v>669</v>
      </c>
      <c r="C671" s="7">
        <f t="shared" si="73"/>
        <v>380845.87</v>
      </c>
      <c r="D671" s="7">
        <v>380845.87</v>
      </c>
      <c r="E671" s="26">
        <v>0</v>
      </c>
      <c r="F671" s="7">
        <v>0</v>
      </c>
      <c r="G671" s="7">
        <v>0</v>
      </c>
      <c r="H671" s="7">
        <v>0</v>
      </c>
      <c r="I671" s="7">
        <v>0</v>
      </c>
      <c r="J671" s="31">
        <v>0</v>
      </c>
      <c r="K671" s="7">
        <v>0</v>
      </c>
      <c r="L671" s="7">
        <v>0</v>
      </c>
      <c r="M671" s="7">
        <v>0</v>
      </c>
      <c r="N671" s="28">
        <v>0</v>
      </c>
      <c r="O671" s="7">
        <v>0</v>
      </c>
      <c r="P671" s="7">
        <v>0</v>
      </c>
      <c r="Q671" s="7">
        <v>0</v>
      </c>
      <c r="R671" s="7">
        <v>0</v>
      </c>
      <c r="S671" s="7">
        <v>0</v>
      </c>
      <c r="T671" s="25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</row>
    <row r="672" spans="1:37" s="50" customFormat="1" ht="12" hidden="1" x14ac:dyDescent="0.2">
      <c r="A672" s="58">
        <v>274</v>
      </c>
      <c r="B672" s="61" t="s">
        <v>417</v>
      </c>
      <c r="C672" s="7">
        <f t="shared" si="73"/>
        <v>269701.06</v>
      </c>
      <c r="D672" s="7">
        <v>269701.06</v>
      </c>
      <c r="E672" s="26">
        <v>0</v>
      </c>
      <c r="F672" s="7">
        <v>0</v>
      </c>
      <c r="G672" s="7">
        <v>0</v>
      </c>
      <c r="H672" s="7">
        <v>0</v>
      </c>
      <c r="I672" s="7">
        <v>0</v>
      </c>
      <c r="J672" s="31">
        <v>0</v>
      </c>
      <c r="K672" s="7">
        <v>0</v>
      </c>
      <c r="L672" s="7">
        <v>0</v>
      </c>
      <c r="M672" s="7">
        <v>0</v>
      </c>
      <c r="N672" s="28">
        <v>0</v>
      </c>
      <c r="O672" s="7">
        <v>0</v>
      </c>
      <c r="P672" s="7">
        <v>0</v>
      </c>
      <c r="Q672" s="7">
        <v>0</v>
      </c>
      <c r="R672" s="7">
        <v>0</v>
      </c>
      <c r="S672" s="7">
        <v>0</v>
      </c>
      <c r="T672" s="144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</row>
    <row r="673" spans="1:37" s="50" customFormat="1" ht="12" hidden="1" x14ac:dyDescent="0.2">
      <c r="A673" s="58">
        <v>275</v>
      </c>
      <c r="B673" s="61" t="s">
        <v>418</v>
      </c>
      <c r="C673" s="7">
        <f t="shared" si="73"/>
        <v>380595.44</v>
      </c>
      <c r="D673" s="7">
        <v>380595.44</v>
      </c>
      <c r="E673" s="7">
        <v>0</v>
      </c>
      <c r="F673" s="7">
        <v>0</v>
      </c>
      <c r="G673" s="7">
        <v>0</v>
      </c>
      <c r="H673" s="7">
        <v>0</v>
      </c>
      <c r="I673" s="7">
        <v>0</v>
      </c>
      <c r="J673" s="31">
        <v>0</v>
      </c>
      <c r="K673" s="7">
        <v>0</v>
      </c>
      <c r="L673" s="7">
        <v>0</v>
      </c>
      <c r="M673" s="7">
        <v>0</v>
      </c>
      <c r="N673" s="28">
        <v>0</v>
      </c>
      <c r="O673" s="7">
        <v>0</v>
      </c>
      <c r="P673" s="7">
        <v>0</v>
      </c>
      <c r="Q673" s="7">
        <v>0</v>
      </c>
      <c r="R673" s="7">
        <v>0</v>
      </c>
      <c r="S673" s="7">
        <v>0</v>
      </c>
      <c r="T673" s="25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</row>
    <row r="674" spans="1:37" s="50" customFormat="1" ht="12" hidden="1" x14ac:dyDescent="0.2">
      <c r="A674" s="58">
        <v>276</v>
      </c>
      <c r="B674" s="61" t="s">
        <v>419</v>
      </c>
      <c r="C674" s="7">
        <f t="shared" si="73"/>
        <v>380845.87</v>
      </c>
      <c r="D674" s="7">
        <v>380845.87</v>
      </c>
      <c r="E674" s="7">
        <v>0</v>
      </c>
      <c r="F674" s="7">
        <v>0</v>
      </c>
      <c r="G674" s="7">
        <v>0</v>
      </c>
      <c r="H674" s="7">
        <v>0</v>
      </c>
      <c r="I674" s="7">
        <v>0</v>
      </c>
      <c r="J674" s="31">
        <v>0</v>
      </c>
      <c r="K674" s="7">
        <v>0</v>
      </c>
      <c r="L674" s="7">
        <v>0</v>
      </c>
      <c r="M674" s="7">
        <v>0</v>
      </c>
      <c r="N674" s="28">
        <v>0</v>
      </c>
      <c r="O674" s="7">
        <v>0</v>
      </c>
      <c r="P674" s="7">
        <v>0</v>
      </c>
      <c r="Q674" s="7">
        <v>0</v>
      </c>
      <c r="R674" s="7">
        <v>0</v>
      </c>
      <c r="S674" s="7">
        <v>0</v>
      </c>
      <c r="T674" s="25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</row>
    <row r="675" spans="1:37" s="27" customFormat="1" ht="12" hidden="1" x14ac:dyDescent="0.2">
      <c r="A675" s="58">
        <v>277</v>
      </c>
      <c r="B675" s="61" t="s">
        <v>423</v>
      </c>
      <c r="C675" s="7">
        <f t="shared" si="73"/>
        <v>108665.51</v>
      </c>
      <c r="D675" s="7">
        <v>108665.51</v>
      </c>
      <c r="E675" s="7">
        <v>0</v>
      </c>
      <c r="F675" s="7">
        <v>0</v>
      </c>
      <c r="G675" s="7">
        <v>0</v>
      </c>
      <c r="H675" s="7">
        <v>0</v>
      </c>
      <c r="I675" s="7">
        <v>0</v>
      </c>
      <c r="J675" s="31">
        <v>0</v>
      </c>
      <c r="K675" s="7">
        <v>0</v>
      </c>
      <c r="L675" s="7">
        <v>0</v>
      </c>
      <c r="M675" s="7">
        <v>0</v>
      </c>
      <c r="N675" s="28">
        <v>0</v>
      </c>
      <c r="O675" s="7">
        <v>0</v>
      </c>
      <c r="P675" s="7">
        <v>0</v>
      </c>
      <c r="Q675" s="7">
        <v>0</v>
      </c>
      <c r="R675" s="7">
        <v>0</v>
      </c>
      <c r="S675" s="7">
        <v>0</v>
      </c>
      <c r="T675" s="25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</row>
    <row r="676" spans="1:37" s="27" customFormat="1" ht="12" hidden="1" x14ac:dyDescent="0.2">
      <c r="A676" s="58">
        <v>278</v>
      </c>
      <c r="B676" s="61" t="s">
        <v>434</v>
      </c>
      <c r="C676" s="7">
        <f t="shared" si="73"/>
        <v>13057076.619999999</v>
      </c>
      <c r="D676" s="7">
        <v>1167988.1299999999</v>
      </c>
      <c r="E676" s="7">
        <v>4258830.3499999996</v>
      </c>
      <c r="F676" s="7">
        <v>3521238.15</v>
      </c>
      <c r="G676" s="7">
        <v>1959267.15</v>
      </c>
      <c r="H676" s="7">
        <v>1455164.2</v>
      </c>
      <c r="I676" s="7">
        <v>0</v>
      </c>
      <c r="J676" s="31">
        <v>0</v>
      </c>
      <c r="K676" s="7">
        <v>0</v>
      </c>
      <c r="L676" s="7">
        <v>0</v>
      </c>
      <c r="M676" s="7">
        <v>0</v>
      </c>
      <c r="N676" s="7">
        <v>827.2</v>
      </c>
      <c r="O676" s="7">
        <v>694588.64</v>
      </c>
      <c r="P676" s="7">
        <v>0</v>
      </c>
      <c r="Q676" s="7">
        <v>0</v>
      </c>
      <c r="R676" s="7">
        <v>0</v>
      </c>
      <c r="S676" s="7">
        <v>0</v>
      </c>
      <c r="T676" s="25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</row>
    <row r="677" spans="1:37" s="27" customFormat="1" ht="12" hidden="1" x14ac:dyDescent="0.2">
      <c r="A677" s="58">
        <v>279</v>
      </c>
      <c r="B677" s="61" t="s">
        <v>439</v>
      </c>
      <c r="C677" s="7">
        <f t="shared" si="73"/>
        <v>617060</v>
      </c>
      <c r="D677" s="7">
        <v>0</v>
      </c>
      <c r="E677" s="7">
        <v>617060</v>
      </c>
      <c r="F677" s="7">
        <v>0</v>
      </c>
      <c r="G677" s="7">
        <v>0</v>
      </c>
      <c r="H677" s="7">
        <v>0</v>
      </c>
      <c r="I677" s="7">
        <v>0</v>
      </c>
      <c r="J677" s="31">
        <v>0</v>
      </c>
      <c r="K677" s="7">
        <v>0</v>
      </c>
      <c r="L677" s="7">
        <v>0</v>
      </c>
      <c r="M677" s="7">
        <v>0</v>
      </c>
      <c r="N677" s="28">
        <v>0</v>
      </c>
      <c r="O677" s="7">
        <v>0</v>
      </c>
      <c r="P677" s="7">
        <v>0</v>
      </c>
      <c r="Q677" s="7">
        <v>0</v>
      </c>
      <c r="R677" s="7">
        <v>0</v>
      </c>
      <c r="S677" s="7">
        <v>0</v>
      </c>
      <c r="T677" s="25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</row>
    <row r="678" spans="1:37" s="27" customFormat="1" ht="12" hidden="1" x14ac:dyDescent="0.2">
      <c r="A678" s="58">
        <v>280</v>
      </c>
      <c r="B678" s="61" t="s">
        <v>440</v>
      </c>
      <c r="C678" s="7">
        <f t="shared" si="73"/>
        <v>876043.57</v>
      </c>
      <c r="D678" s="7">
        <v>0</v>
      </c>
      <c r="E678" s="7">
        <v>601581</v>
      </c>
      <c r="F678" s="7">
        <v>0</v>
      </c>
      <c r="G678" s="7">
        <v>0</v>
      </c>
      <c r="H678" s="7">
        <v>274462.57</v>
      </c>
      <c r="I678" s="7">
        <v>0</v>
      </c>
      <c r="J678" s="31">
        <v>0</v>
      </c>
      <c r="K678" s="7">
        <v>0</v>
      </c>
      <c r="L678" s="7">
        <v>0</v>
      </c>
      <c r="M678" s="7">
        <v>0</v>
      </c>
      <c r="N678" s="28">
        <v>0</v>
      </c>
      <c r="O678" s="7">
        <v>0</v>
      </c>
      <c r="P678" s="7">
        <v>0</v>
      </c>
      <c r="Q678" s="7">
        <v>0</v>
      </c>
      <c r="R678" s="7">
        <v>0</v>
      </c>
      <c r="S678" s="7">
        <v>0</v>
      </c>
      <c r="T678" s="25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</row>
    <row r="679" spans="1:37" s="27" customFormat="1" ht="12" hidden="1" x14ac:dyDescent="0.2">
      <c r="A679" s="58">
        <v>281</v>
      </c>
      <c r="B679" s="61" t="s">
        <v>630</v>
      </c>
      <c r="C679" s="7">
        <f t="shared" si="73"/>
        <v>2761364.92</v>
      </c>
      <c r="D679" s="7">
        <v>0</v>
      </c>
      <c r="E679" s="7">
        <v>0</v>
      </c>
      <c r="F679" s="7">
        <v>0</v>
      </c>
      <c r="G679" s="7">
        <v>0</v>
      </c>
      <c r="H679" s="7">
        <v>0</v>
      </c>
      <c r="I679" s="7">
        <v>0</v>
      </c>
      <c r="J679" s="31">
        <v>0</v>
      </c>
      <c r="K679" s="7">
        <v>0</v>
      </c>
      <c r="L679" s="26">
        <v>980</v>
      </c>
      <c r="M679" s="7">
        <v>2761364.9210479995</v>
      </c>
      <c r="N679" s="28">
        <v>0</v>
      </c>
      <c r="O679" s="7">
        <v>0</v>
      </c>
      <c r="P679" s="7">
        <v>0</v>
      </c>
      <c r="Q679" s="7">
        <v>0</v>
      </c>
      <c r="R679" s="7">
        <v>0</v>
      </c>
      <c r="S679" s="7">
        <v>0</v>
      </c>
      <c r="T679" s="25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</row>
    <row r="680" spans="1:37" s="27" customFormat="1" ht="12" hidden="1" x14ac:dyDescent="0.2">
      <c r="A680" s="58">
        <v>282</v>
      </c>
      <c r="B680" s="61" t="s">
        <v>819</v>
      </c>
      <c r="C680" s="7">
        <f t="shared" si="73"/>
        <v>1198319.9099999999</v>
      </c>
      <c r="D680" s="7">
        <v>0</v>
      </c>
      <c r="E680" s="7">
        <v>0</v>
      </c>
      <c r="F680" s="7">
        <v>0</v>
      </c>
      <c r="G680" s="7">
        <v>0</v>
      </c>
      <c r="H680" s="7">
        <v>0</v>
      </c>
      <c r="I680" s="7">
        <v>0</v>
      </c>
      <c r="J680" s="31">
        <v>0</v>
      </c>
      <c r="K680" s="7">
        <v>0</v>
      </c>
      <c r="L680" s="26">
        <v>390</v>
      </c>
      <c r="M680" s="7">
        <v>1098509.1000000001</v>
      </c>
      <c r="N680" s="28">
        <v>0</v>
      </c>
      <c r="O680" s="7">
        <v>0</v>
      </c>
      <c r="P680" s="7">
        <v>0</v>
      </c>
      <c r="Q680" s="7">
        <v>0</v>
      </c>
      <c r="R680" s="7">
        <v>0</v>
      </c>
      <c r="S680" s="7">
        <v>99810.81</v>
      </c>
      <c r="T680" s="25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</row>
    <row r="681" spans="1:37" s="27" customFormat="1" ht="12" hidden="1" x14ac:dyDescent="0.2">
      <c r="A681" s="58">
        <v>283</v>
      </c>
      <c r="B681" s="61" t="s">
        <v>442</v>
      </c>
      <c r="C681" s="7">
        <f t="shared" si="73"/>
        <v>1690441.71</v>
      </c>
      <c r="D681" s="7">
        <v>0</v>
      </c>
      <c r="E681" s="7">
        <v>741335.85194399988</v>
      </c>
      <c r="F681" s="7">
        <v>0</v>
      </c>
      <c r="G681" s="7">
        <v>0</v>
      </c>
      <c r="H681" s="7">
        <v>0</v>
      </c>
      <c r="I681" s="7">
        <v>0</v>
      </c>
      <c r="J681" s="31">
        <v>0</v>
      </c>
      <c r="K681" s="7">
        <v>0</v>
      </c>
      <c r="L681" s="26">
        <v>390</v>
      </c>
      <c r="M681" s="7">
        <v>949105.85623999999</v>
      </c>
      <c r="N681" s="28">
        <v>0</v>
      </c>
      <c r="O681" s="7">
        <v>0</v>
      </c>
      <c r="P681" s="7">
        <v>0</v>
      </c>
      <c r="Q681" s="7">
        <v>0</v>
      </c>
      <c r="R681" s="7">
        <v>0</v>
      </c>
      <c r="S681" s="7">
        <v>0</v>
      </c>
      <c r="T681" s="25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</row>
    <row r="682" spans="1:37" s="27" customFormat="1" ht="12" hidden="1" x14ac:dyDescent="0.2">
      <c r="A682" s="58">
        <v>284</v>
      </c>
      <c r="B682" s="61" t="s">
        <v>443</v>
      </c>
      <c r="C682" s="7">
        <f t="shared" si="73"/>
        <v>1024430.93</v>
      </c>
      <c r="D682" s="7">
        <v>0</v>
      </c>
      <c r="E682" s="7">
        <v>0</v>
      </c>
      <c r="F682" s="7">
        <v>0</v>
      </c>
      <c r="G682" s="7">
        <v>0</v>
      </c>
      <c r="H682" s="7">
        <v>0</v>
      </c>
      <c r="I682" s="7">
        <v>0</v>
      </c>
      <c r="J682" s="31">
        <v>0</v>
      </c>
      <c r="K682" s="7">
        <v>0</v>
      </c>
      <c r="L682" s="26">
        <v>340</v>
      </c>
      <c r="M682" s="7">
        <v>1024430.932732</v>
      </c>
      <c r="N682" s="28">
        <v>0</v>
      </c>
      <c r="O682" s="7">
        <v>0</v>
      </c>
      <c r="P682" s="7">
        <v>0</v>
      </c>
      <c r="Q682" s="7">
        <v>0</v>
      </c>
      <c r="R682" s="7">
        <v>0</v>
      </c>
      <c r="S682" s="7">
        <v>0</v>
      </c>
      <c r="T682" s="25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</row>
    <row r="683" spans="1:37" s="27" customFormat="1" ht="12" hidden="1" x14ac:dyDescent="0.2">
      <c r="A683" s="58">
        <v>285</v>
      </c>
      <c r="B683" s="61" t="s">
        <v>444</v>
      </c>
      <c r="C683" s="7">
        <f t="shared" si="73"/>
        <v>162265.79</v>
      </c>
      <c r="D683" s="7">
        <v>162265.79</v>
      </c>
      <c r="E683" s="7">
        <v>0</v>
      </c>
      <c r="F683" s="7">
        <v>0</v>
      </c>
      <c r="G683" s="7">
        <v>0</v>
      </c>
      <c r="H683" s="7">
        <v>0</v>
      </c>
      <c r="I683" s="7">
        <v>0</v>
      </c>
      <c r="J683" s="31">
        <v>0</v>
      </c>
      <c r="K683" s="7">
        <v>0</v>
      </c>
      <c r="L683" s="7">
        <v>0</v>
      </c>
      <c r="M683" s="7">
        <v>0</v>
      </c>
      <c r="N683" s="28">
        <v>0</v>
      </c>
      <c r="O683" s="7">
        <v>0</v>
      </c>
      <c r="P683" s="7">
        <v>0</v>
      </c>
      <c r="Q683" s="7">
        <v>0</v>
      </c>
      <c r="R683" s="7">
        <v>0</v>
      </c>
      <c r="S683" s="7">
        <v>0</v>
      </c>
      <c r="T683" s="25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</row>
    <row r="684" spans="1:37" s="27" customFormat="1" ht="12" hidden="1" x14ac:dyDescent="0.2">
      <c r="A684" s="58">
        <v>286</v>
      </c>
      <c r="B684" s="65" t="s">
        <v>153</v>
      </c>
      <c r="C684" s="7">
        <f t="shared" si="73"/>
        <v>716986.73</v>
      </c>
      <c r="D684" s="7">
        <v>0</v>
      </c>
      <c r="E684" s="7">
        <v>716986.73</v>
      </c>
      <c r="F684" s="7">
        <v>0</v>
      </c>
      <c r="G684" s="7">
        <v>0</v>
      </c>
      <c r="H684" s="7">
        <v>0</v>
      </c>
      <c r="I684" s="7">
        <v>0</v>
      </c>
      <c r="J684" s="31">
        <v>0</v>
      </c>
      <c r="K684" s="7">
        <v>0</v>
      </c>
      <c r="L684" s="7">
        <v>0</v>
      </c>
      <c r="M684" s="7">
        <v>0</v>
      </c>
      <c r="N684" s="28">
        <v>0</v>
      </c>
      <c r="O684" s="7">
        <v>0</v>
      </c>
      <c r="P684" s="7">
        <v>0</v>
      </c>
      <c r="Q684" s="7">
        <v>0</v>
      </c>
      <c r="R684" s="7">
        <v>0</v>
      </c>
      <c r="S684" s="7">
        <v>0</v>
      </c>
      <c r="T684" s="25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</row>
    <row r="685" spans="1:37" s="27" customFormat="1" ht="12" hidden="1" x14ac:dyDescent="0.2">
      <c r="A685" s="58">
        <v>287</v>
      </c>
      <c r="B685" s="65" t="s">
        <v>158</v>
      </c>
      <c r="C685" s="7">
        <f t="shared" si="73"/>
        <v>109694.57</v>
      </c>
      <c r="D685" s="7">
        <v>109694.57</v>
      </c>
      <c r="E685" s="7">
        <v>0</v>
      </c>
      <c r="F685" s="26">
        <v>0</v>
      </c>
      <c r="G685" s="26">
        <v>0</v>
      </c>
      <c r="H685" s="7">
        <v>0</v>
      </c>
      <c r="I685" s="7">
        <v>0</v>
      </c>
      <c r="J685" s="31">
        <v>0</v>
      </c>
      <c r="K685" s="7">
        <v>0</v>
      </c>
      <c r="L685" s="7">
        <v>0</v>
      </c>
      <c r="M685" s="7">
        <v>0</v>
      </c>
      <c r="N685" s="28">
        <v>0</v>
      </c>
      <c r="O685" s="7">
        <v>0</v>
      </c>
      <c r="P685" s="7">
        <v>0</v>
      </c>
      <c r="Q685" s="7">
        <v>0</v>
      </c>
      <c r="R685" s="7">
        <v>0</v>
      </c>
      <c r="S685" s="36">
        <v>0</v>
      </c>
      <c r="T685" s="25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</row>
    <row r="686" spans="1:37" s="27" customFormat="1" ht="12" hidden="1" x14ac:dyDescent="0.2">
      <c r="A686" s="58">
        <v>288</v>
      </c>
      <c r="B686" s="61" t="s">
        <v>445</v>
      </c>
      <c r="C686" s="7">
        <f t="shared" si="73"/>
        <v>111712.97</v>
      </c>
      <c r="D686" s="7">
        <v>111712.97</v>
      </c>
      <c r="E686" s="7">
        <v>0</v>
      </c>
      <c r="F686" s="7">
        <v>0</v>
      </c>
      <c r="G686" s="7">
        <v>0</v>
      </c>
      <c r="H686" s="7">
        <v>0</v>
      </c>
      <c r="I686" s="7">
        <v>0</v>
      </c>
      <c r="J686" s="31">
        <v>0</v>
      </c>
      <c r="K686" s="7">
        <v>0</v>
      </c>
      <c r="L686" s="7">
        <v>0</v>
      </c>
      <c r="M686" s="7">
        <v>0</v>
      </c>
      <c r="N686" s="28">
        <v>0</v>
      </c>
      <c r="O686" s="7">
        <v>0</v>
      </c>
      <c r="P686" s="7">
        <v>0</v>
      </c>
      <c r="Q686" s="7">
        <v>0</v>
      </c>
      <c r="R686" s="7">
        <v>0</v>
      </c>
      <c r="S686" s="7">
        <v>0</v>
      </c>
      <c r="T686" s="25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</row>
    <row r="687" spans="1:37" s="27" customFormat="1" ht="12" hidden="1" x14ac:dyDescent="0.2">
      <c r="A687" s="58">
        <v>289</v>
      </c>
      <c r="B687" s="61" t="s">
        <v>446</v>
      </c>
      <c r="C687" s="7">
        <f t="shared" si="73"/>
        <v>111005.22</v>
      </c>
      <c r="D687" s="7">
        <v>111005.22</v>
      </c>
      <c r="E687" s="7">
        <v>0</v>
      </c>
      <c r="F687" s="7">
        <v>0</v>
      </c>
      <c r="G687" s="7">
        <v>0</v>
      </c>
      <c r="H687" s="7">
        <v>0</v>
      </c>
      <c r="I687" s="7">
        <v>0</v>
      </c>
      <c r="J687" s="31">
        <v>0</v>
      </c>
      <c r="K687" s="7">
        <v>0</v>
      </c>
      <c r="L687" s="7">
        <v>0</v>
      </c>
      <c r="M687" s="7">
        <v>0</v>
      </c>
      <c r="N687" s="28">
        <v>0</v>
      </c>
      <c r="O687" s="7">
        <v>0</v>
      </c>
      <c r="P687" s="7">
        <v>0</v>
      </c>
      <c r="Q687" s="7">
        <v>0</v>
      </c>
      <c r="R687" s="7">
        <v>0</v>
      </c>
      <c r="S687" s="7">
        <v>0</v>
      </c>
      <c r="T687" s="25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</row>
    <row r="688" spans="1:37" s="27" customFormat="1" ht="12" hidden="1" x14ac:dyDescent="0.2">
      <c r="A688" s="58">
        <v>290</v>
      </c>
      <c r="B688" s="61" t="s">
        <v>447</v>
      </c>
      <c r="C688" s="7">
        <f t="shared" si="73"/>
        <v>1197122.51</v>
      </c>
      <c r="D688" s="7">
        <v>0</v>
      </c>
      <c r="E688" s="7">
        <v>0</v>
      </c>
      <c r="F688" s="7">
        <v>0</v>
      </c>
      <c r="G688" s="7">
        <v>98613.41</v>
      </c>
      <c r="H688" s="7">
        <v>0</v>
      </c>
      <c r="I688" s="7">
        <v>0</v>
      </c>
      <c r="J688" s="31">
        <v>0</v>
      </c>
      <c r="K688" s="7">
        <v>0</v>
      </c>
      <c r="L688" s="26">
        <v>390</v>
      </c>
      <c r="M688" s="7">
        <v>1098509.1000000001</v>
      </c>
      <c r="N688" s="28">
        <v>0</v>
      </c>
      <c r="O688" s="7">
        <v>0</v>
      </c>
      <c r="P688" s="7">
        <v>0</v>
      </c>
      <c r="Q688" s="7">
        <v>0</v>
      </c>
      <c r="R688" s="7">
        <v>0</v>
      </c>
      <c r="S688" s="7">
        <v>0</v>
      </c>
      <c r="T688" s="25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</row>
    <row r="689" spans="1:37" s="27" customFormat="1" ht="12" hidden="1" x14ac:dyDescent="0.2">
      <c r="A689" s="58">
        <v>291</v>
      </c>
      <c r="B689" s="65" t="s">
        <v>159</v>
      </c>
      <c r="C689" s="7">
        <f t="shared" si="73"/>
        <v>397167.68</v>
      </c>
      <c r="D689" s="7">
        <v>203387.48</v>
      </c>
      <c r="E689" s="7">
        <v>0</v>
      </c>
      <c r="F689" s="7">
        <v>0</v>
      </c>
      <c r="G689" s="7">
        <v>0</v>
      </c>
      <c r="H689" s="7">
        <v>193780.2</v>
      </c>
      <c r="I689" s="7">
        <v>0</v>
      </c>
      <c r="J689" s="31">
        <v>0</v>
      </c>
      <c r="K689" s="7">
        <v>0</v>
      </c>
      <c r="L689" s="7">
        <v>0</v>
      </c>
      <c r="M689" s="7">
        <v>0</v>
      </c>
      <c r="N689" s="28">
        <v>0</v>
      </c>
      <c r="O689" s="7">
        <v>0</v>
      </c>
      <c r="P689" s="7">
        <v>0</v>
      </c>
      <c r="Q689" s="7">
        <v>0</v>
      </c>
      <c r="R689" s="7">
        <v>0</v>
      </c>
      <c r="S689" s="7">
        <v>0</v>
      </c>
      <c r="T689" s="25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</row>
    <row r="690" spans="1:37" s="27" customFormat="1" ht="12" hidden="1" x14ac:dyDescent="0.2">
      <c r="A690" s="58">
        <v>292</v>
      </c>
      <c r="B690" s="61" t="s">
        <v>79</v>
      </c>
      <c r="C690" s="7">
        <f t="shared" si="73"/>
        <v>1623464.44</v>
      </c>
      <c r="D690" s="7">
        <v>368349.58</v>
      </c>
      <c r="E690" s="7">
        <v>0</v>
      </c>
      <c r="F690" s="7">
        <v>0</v>
      </c>
      <c r="G690" s="7">
        <v>0</v>
      </c>
      <c r="H690" s="7">
        <v>0</v>
      </c>
      <c r="I690" s="7">
        <v>0</v>
      </c>
      <c r="J690" s="31">
        <v>0</v>
      </c>
      <c r="K690" s="7">
        <v>0</v>
      </c>
      <c r="L690" s="26">
        <v>416</v>
      </c>
      <c r="M690" s="7">
        <v>1255114.8556319999</v>
      </c>
      <c r="N690" s="28">
        <v>0</v>
      </c>
      <c r="O690" s="7">
        <v>0</v>
      </c>
      <c r="P690" s="7">
        <v>0</v>
      </c>
      <c r="Q690" s="7">
        <v>0</v>
      </c>
      <c r="R690" s="7">
        <v>0</v>
      </c>
      <c r="S690" s="7">
        <v>0</v>
      </c>
      <c r="T690" s="25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</row>
    <row r="691" spans="1:37" s="27" customFormat="1" ht="12" hidden="1" x14ac:dyDescent="0.2">
      <c r="A691" s="58">
        <v>293</v>
      </c>
      <c r="B691" s="61" t="s">
        <v>448</v>
      </c>
      <c r="C691" s="7">
        <f t="shared" si="73"/>
        <v>211680.38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31">
        <v>0</v>
      </c>
      <c r="K691" s="7">
        <v>0</v>
      </c>
      <c r="L691" s="7">
        <v>0</v>
      </c>
      <c r="M691" s="7">
        <v>0</v>
      </c>
      <c r="N691" s="28">
        <v>0</v>
      </c>
      <c r="O691" s="7">
        <v>0</v>
      </c>
      <c r="P691" s="26">
        <v>0</v>
      </c>
      <c r="Q691" s="7">
        <v>0</v>
      </c>
      <c r="R691" s="7">
        <v>40</v>
      </c>
      <c r="S691" s="7">
        <v>211680.38</v>
      </c>
      <c r="T691" s="25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</row>
    <row r="692" spans="1:37" s="27" customFormat="1" ht="12" hidden="1" x14ac:dyDescent="0.2">
      <c r="A692" s="58">
        <v>294</v>
      </c>
      <c r="B692" s="61" t="s">
        <v>163</v>
      </c>
      <c r="C692" s="7">
        <f t="shared" si="73"/>
        <v>110894.64</v>
      </c>
      <c r="D692" s="7">
        <v>110894.64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31">
        <v>0</v>
      </c>
      <c r="K692" s="7">
        <v>0</v>
      </c>
      <c r="L692" s="7">
        <v>0</v>
      </c>
      <c r="M692" s="7">
        <v>0</v>
      </c>
      <c r="N692" s="28">
        <v>0</v>
      </c>
      <c r="O692" s="7">
        <v>0</v>
      </c>
      <c r="P692" s="7">
        <v>0</v>
      </c>
      <c r="Q692" s="7">
        <v>0</v>
      </c>
      <c r="R692" s="7">
        <v>0</v>
      </c>
      <c r="S692" s="7">
        <v>0</v>
      </c>
      <c r="T692" s="25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</row>
    <row r="693" spans="1:37" s="27" customFormat="1" ht="12.75" hidden="1" customHeight="1" x14ac:dyDescent="0.2">
      <c r="A693" s="58">
        <v>295</v>
      </c>
      <c r="B693" s="61" t="s">
        <v>449</v>
      </c>
      <c r="C693" s="7">
        <f t="shared" si="73"/>
        <v>960035.91</v>
      </c>
      <c r="D693" s="7">
        <v>111536.03</v>
      </c>
      <c r="E693" s="7">
        <v>607726.89</v>
      </c>
      <c r="F693" s="7">
        <v>0</v>
      </c>
      <c r="G693" s="7">
        <v>102347.69</v>
      </c>
      <c r="H693" s="7">
        <v>138425.29999999999</v>
      </c>
      <c r="I693" s="7">
        <v>0</v>
      </c>
      <c r="J693" s="31">
        <v>0</v>
      </c>
      <c r="K693" s="7">
        <v>0</v>
      </c>
      <c r="L693" s="7">
        <v>0</v>
      </c>
      <c r="M693" s="7">
        <v>0</v>
      </c>
      <c r="N693" s="28">
        <v>0</v>
      </c>
      <c r="O693" s="7">
        <v>0</v>
      </c>
      <c r="P693" s="7">
        <v>0</v>
      </c>
      <c r="Q693" s="7">
        <v>0</v>
      </c>
      <c r="R693" s="7">
        <v>0</v>
      </c>
      <c r="S693" s="7">
        <v>0</v>
      </c>
      <c r="T693" s="25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</row>
    <row r="694" spans="1:37" s="27" customFormat="1" ht="12" hidden="1" x14ac:dyDescent="0.2">
      <c r="A694" s="58">
        <v>296</v>
      </c>
      <c r="B694" s="61" t="s">
        <v>450</v>
      </c>
      <c r="C694" s="7">
        <f t="shared" si="73"/>
        <v>1157541.8999999999</v>
      </c>
      <c r="D694" s="7">
        <v>293589.01</v>
      </c>
      <c r="E694" s="7">
        <v>650155.83464799996</v>
      </c>
      <c r="F694" s="7">
        <v>0</v>
      </c>
      <c r="G694" s="7">
        <v>213797.05918399998</v>
      </c>
      <c r="H694" s="7">
        <v>0</v>
      </c>
      <c r="I694" s="7">
        <v>0</v>
      </c>
      <c r="J694" s="31">
        <v>0</v>
      </c>
      <c r="K694" s="7">
        <v>0</v>
      </c>
      <c r="L694" s="7">
        <v>0</v>
      </c>
      <c r="M694" s="7">
        <v>0</v>
      </c>
      <c r="N694" s="28">
        <v>0</v>
      </c>
      <c r="O694" s="7">
        <v>0</v>
      </c>
      <c r="P694" s="7">
        <v>0</v>
      </c>
      <c r="Q694" s="7">
        <v>0</v>
      </c>
      <c r="R694" s="7">
        <v>0</v>
      </c>
      <c r="S694" s="7">
        <v>0</v>
      </c>
      <c r="T694" s="25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</row>
    <row r="695" spans="1:37" s="27" customFormat="1" ht="12" hidden="1" x14ac:dyDescent="0.2">
      <c r="A695" s="58">
        <v>297</v>
      </c>
      <c r="B695" s="61" t="s">
        <v>451</v>
      </c>
      <c r="C695" s="7">
        <f t="shared" si="73"/>
        <v>1938428.12</v>
      </c>
      <c r="D695" s="7">
        <v>213115.88</v>
      </c>
      <c r="E695" s="7">
        <v>1083991.6599999999</v>
      </c>
      <c r="F695" s="7">
        <v>0</v>
      </c>
      <c r="G695" s="7">
        <v>368818.16</v>
      </c>
      <c r="H695" s="7">
        <v>272502.42</v>
      </c>
      <c r="I695" s="7">
        <v>0</v>
      </c>
      <c r="J695" s="31">
        <v>0</v>
      </c>
      <c r="K695" s="7">
        <v>0</v>
      </c>
      <c r="L695" s="7">
        <v>0</v>
      </c>
      <c r="M695" s="7">
        <v>0</v>
      </c>
      <c r="N695" s="28">
        <v>0</v>
      </c>
      <c r="O695" s="7">
        <v>0</v>
      </c>
      <c r="P695" s="7">
        <v>0</v>
      </c>
      <c r="Q695" s="7">
        <v>0</v>
      </c>
      <c r="R695" s="7">
        <v>0</v>
      </c>
      <c r="S695" s="7">
        <v>0</v>
      </c>
      <c r="T695" s="25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</row>
    <row r="696" spans="1:37" s="27" customFormat="1" ht="12" hidden="1" x14ac:dyDescent="0.2">
      <c r="A696" s="58">
        <v>298</v>
      </c>
      <c r="B696" s="61" t="s">
        <v>167</v>
      </c>
      <c r="C696" s="7">
        <f t="shared" si="73"/>
        <v>288858.02</v>
      </c>
      <c r="D696" s="7">
        <v>288858.02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31">
        <v>0</v>
      </c>
      <c r="K696" s="7">
        <v>0</v>
      </c>
      <c r="L696" s="7">
        <v>0</v>
      </c>
      <c r="M696" s="7">
        <v>0</v>
      </c>
      <c r="N696" s="28">
        <v>0</v>
      </c>
      <c r="O696" s="7">
        <v>0</v>
      </c>
      <c r="P696" s="7">
        <v>0</v>
      </c>
      <c r="Q696" s="7">
        <v>0</v>
      </c>
      <c r="R696" s="7">
        <v>0</v>
      </c>
      <c r="S696" s="7">
        <v>0</v>
      </c>
      <c r="T696" s="25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</row>
    <row r="697" spans="1:37" s="27" customFormat="1" ht="12.75" hidden="1" customHeight="1" x14ac:dyDescent="0.2">
      <c r="A697" s="58">
        <v>299</v>
      </c>
      <c r="B697" s="61" t="s">
        <v>452</v>
      </c>
      <c r="C697" s="7">
        <f t="shared" si="73"/>
        <v>1912252.99</v>
      </c>
      <c r="D697" s="7">
        <v>0</v>
      </c>
      <c r="E697" s="7">
        <v>0</v>
      </c>
      <c r="F697" s="7">
        <v>0</v>
      </c>
      <c r="G697" s="7">
        <v>0</v>
      </c>
      <c r="H697" s="7">
        <v>203891.40771600002</v>
      </c>
      <c r="I697" s="7">
        <v>0</v>
      </c>
      <c r="J697" s="31">
        <v>0</v>
      </c>
      <c r="K697" s="7">
        <v>0</v>
      </c>
      <c r="L697" s="26">
        <v>607.5</v>
      </c>
      <c r="M697" s="7">
        <v>1708361.5799759999</v>
      </c>
      <c r="N697" s="28">
        <v>0</v>
      </c>
      <c r="O697" s="7">
        <v>0</v>
      </c>
      <c r="P697" s="7">
        <v>0</v>
      </c>
      <c r="Q697" s="7">
        <v>0</v>
      </c>
      <c r="R697" s="7">
        <v>0</v>
      </c>
      <c r="S697" s="7">
        <v>0</v>
      </c>
      <c r="T697" s="25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</row>
    <row r="698" spans="1:37" s="27" customFormat="1" ht="12" hidden="1" x14ac:dyDescent="0.2">
      <c r="A698" s="58">
        <v>300</v>
      </c>
      <c r="B698" s="61" t="s">
        <v>611</v>
      </c>
      <c r="C698" s="7">
        <f t="shared" si="73"/>
        <v>2666045.85</v>
      </c>
      <c r="D698" s="7">
        <v>0</v>
      </c>
      <c r="E698" s="7">
        <v>0</v>
      </c>
      <c r="F698" s="7">
        <v>0</v>
      </c>
      <c r="G698" s="7">
        <v>120569.98751199998</v>
      </c>
      <c r="H698" s="7">
        <v>0</v>
      </c>
      <c r="I698" s="7">
        <v>0</v>
      </c>
      <c r="J698" s="31">
        <v>0</v>
      </c>
      <c r="K698" s="7">
        <v>0</v>
      </c>
      <c r="L698" s="26">
        <v>822</v>
      </c>
      <c r="M698" s="7">
        <v>2492684.971804</v>
      </c>
      <c r="N698" s="28">
        <v>0</v>
      </c>
      <c r="O698" s="7">
        <v>0</v>
      </c>
      <c r="P698" s="7">
        <v>0</v>
      </c>
      <c r="Q698" s="7">
        <v>0</v>
      </c>
      <c r="R698" s="7">
        <v>70</v>
      </c>
      <c r="S698" s="7">
        <v>52790.885692000003</v>
      </c>
      <c r="T698" s="25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</row>
    <row r="699" spans="1:37" s="27" customFormat="1" ht="12" hidden="1" x14ac:dyDescent="0.2">
      <c r="A699" s="58">
        <v>301</v>
      </c>
      <c r="B699" s="65" t="s">
        <v>168</v>
      </c>
      <c r="C699" s="7">
        <f t="shared" si="73"/>
        <v>572480.79</v>
      </c>
      <c r="D699" s="7">
        <v>185293.46</v>
      </c>
      <c r="E699" s="7">
        <v>0</v>
      </c>
      <c r="F699" s="26">
        <v>0</v>
      </c>
      <c r="G699" s="7">
        <v>167577.46</v>
      </c>
      <c r="H699" s="7">
        <v>219609.87</v>
      </c>
      <c r="I699" s="7">
        <v>0</v>
      </c>
      <c r="J699" s="31">
        <v>0</v>
      </c>
      <c r="K699" s="7">
        <v>0</v>
      </c>
      <c r="L699" s="26">
        <v>0</v>
      </c>
      <c r="M699" s="7">
        <v>0</v>
      </c>
      <c r="N699" s="28">
        <v>0</v>
      </c>
      <c r="O699" s="7">
        <v>0</v>
      </c>
      <c r="P699" s="7">
        <v>0</v>
      </c>
      <c r="Q699" s="7">
        <v>0</v>
      </c>
      <c r="R699" s="7">
        <v>0</v>
      </c>
      <c r="S699" s="7">
        <v>0</v>
      </c>
      <c r="T699" s="25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</row>
    <row r="700" spans="1:37" s="27" customFormat="1" ht="12" hidden="1" x14ac:dyDescent="0.2">
      <c r="A700" s="58">
        <v>302</v>
      </c>
      <c r="B700" s="61" t="s">
        <v>453</v>
      </c>
      <c r="C700" s="7">
        <f t="shared" si="73"/>
        <v>1310397.22</v>
      </c>
      <c r="D700" s="7">
        <v>143856.34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31">
        <v>0</v>
      </c>
      <c r="K700" s="7">
        <v>0</v>
      </c>
      <c r="L700" s="26">
        <v>425</v>
      </c>
      <c r="M700" s="7">
        <v>1166540.8827439998</v>
      </c>
      <c r="N700" s="28">
        <v>0</v>
      </c>
      <c r="O700" s="7">
        <v>0</v>
      </c>
      <c r="P700" s="7">
        <v>0</v>
      </c>
      <c r="Q700" s="7">
        <v>0</v>
      </c>
      <c r="R700" s="7">
        <v>0</v>
      </c>
      <c r="S700" s="7">
        <v>0</v>
      </c>
      <c r="T700" s="25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</row>
    <row r="701" spans="1:37" s="112" customFormat="1" ht="30.75" hidden="1" customHeight="1" x14ac:dyDescent="0.2">
      <c r="A701" s="161" t="s">
        <v>170</v>
      </c>
      <c r="B701" s="161"/>
      <c r="C701" s="8">
        <f>ROUND(SUM(D701+E701+F701+G701+H701+I701+K701+M701+O701+Q701+S701),2)</f>
        <v>52177217.439999998</v>
      </c>
      <c r="D701" s="8">
        <f t="shared" ref="D701:S701" si="74">ROUND(SUM(D661:D700),2)</f>
        <v>7286912.8600000003</v>
      </c>
      <c r="E701" s="8">
        <f t="shared" si="74"/>
        <v>11080241.939999999</v>
      </c>
      <c r="F701" s="8">
        <f t="shared" si="74"/>
        <v>3521238.15</v>
      </c>
      <c r="G701" s="8">
        <f t="shared" si="74"/>
        <v>3413977.87</v>
      </c>
      <c r="H701" s="8">
        <f t="shared" si="74"/>
        <v>3735194.33</v>
      </c>
      <c r="I701" s="8">
        <f t="shared" si="74"/>
        <v>0</v>
      </c>
      <c r="J701" s="30">
        <f t="shared" si="74"/>
        <v>0</v>
      </c>
      <c r="K701" s="8">
        <f t="shared" si="74"/>
        <v>0</v>
      </c>
      <c r="L701" s="8">
        <f t="shared" si="74"/>
        <v>7622.9</v>
      </c>
      <c r="M701" s="8">
        <f t="shared" si="74"/>
        <v>21618434.02</v>
      </c>
      <c r="N701" s="8">
        <f t="shared" si="74"/>
        <v>827.2</v>
      </c>
      <c r="O701" s="8">
        <f t="shared" si="74"/>
        <v>694588.64</v>
      </c>
      <c r="P701" s="8">
        <f t="shared" si="74"/>
        <v>388</v>
      </c>
      <c r="Q701" s="8">
        <f t="shared" si="74"/>
        <v>462347.55</v>
      </c>
      <c r="R701" s="8">
        <f t="shared" si="74"/>
        <v>110</v>
      </c>
      <c r="S701" s="8">
        <f t="shared" si="74"/>
        <v>364282.08</v>
      </c>
      <c r="T701" s="25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</row>
    <row r="702" spans="1:37" s="112" customFormat="1" ht="15.75" hidden="1" x14ac:dyDescent="0.2">
      <c r="A702" s="184" t="s">
        <v>172</v>
      </c>
      <c r="B702" s="184"/>
      <c r="C702" s="184"/>
      <c r="D702" s="8"/>
      <c r="E702" s="8"/>
      <c r="F702" s="8"/>
      <c r="G702" s="8"/>
      <c r="H702" s="8"/>
      <c r="I702" s="8"/>
      <c r="J702" s="83"/>
      <c r="K702" s="8"/>
      <c r="L702" s="8"/>
      <c r="M702" s="8"/>
      <c r="N702" s="8"/>
      <c r="O702" s="8"/>
      <c r="P702" s="8"/>
      <c r="Q702" s="8"/>
      <c r="R702" s="150"/>
      <c r="S702" s="8"/>
      <c r="T702" s="25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</row>
    <row r="703" spans="1:37" s="54" customFormat="1" ht="12" hidden="1" x14ac:dyDescent="0.2">
      <c r="A703" s="57">
        <v>303</v>
      </c>
      <c r="B703" s="34" t="s">
        <v>482</v>
      </c>
      <c r="C703" s="26">
        <f t="shared" ref="C703:C723" si="75">ROUND(SUM(D703+E703+F703+G703+H703+I703+K703+M703+O703+Q703+S703),2)</f>
        <v>1663054.24</v>
      </c>
      <c r="D703" s="7">
        <v>0</v>
      </c>
      <c r="E703" s="7">
        <v>0</v>
      </c>
      <c r="F703" s="26">
        <v>0</v>
      </c>
      <c r="G703" s="7">
        <v>0</v>
      </c>
      <c r="H703" s="7">
        <v>0</v>
      </c>
      <c r="I703" s="26">
        <v>0</v>
      </c>
      <c r="J703" s="37">
        <v>0</v>
      </c>
      <c r="K703" s="26">
        <v>0</v>
      </c>
      <c r="L703" s="26">
        <v>660</v>
      </c>
      <c r="M703" s="7">
        <v>1663054.24</v>
      </c>
      <c r="N703" s="36">
        <v>0</v>
      </c>
      <c r="O703" s="26">
        <v>0</v>
      </c>
      <c r="P703" s="26">
        <v>0</v>
      </c>
      <c r="Q703" s="26">
        <v>0</v>
      </c>
      <c r="R703" s="26">
        <v>0</v>
      </c>
      <c r="S703" s="26">
        <v>0</v>
      </c>
      <c r="T703" s="25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</row>
    <row r="704" spans="1:37" s="77" customFormat="1" ht="30" hidden="1" customHeight="1" x14ac:dyDescent="0.2">
      <c r="A704" s="163" t="s">
        <v>173</v>
      </c>
      <c r="B704" s="164"/>
      <c r="C704" s="8">
        <f t="shared" si="75"/>
        <v>1663054.24</v>
      </c>
      <c r="D704" s="8">
        <f t="shared" ref="D704:S704" si="76">ROUND(SUM(D703:D703),2)</f>
        <v>0</v>
      </c>
      <c r="E704" s="8">
        <f t="shared" si="76"/>
        <v>0</v>
      </c>
      <c r="F704" s="8">
        <f t="shared" si="76"/>
        <v>0</v>
      </c>
      <c r="G704" s="8">
        <f t="shared" si="76"/>
        <v>0</v>
      </c>
      <c r="H704" s="8">
        <f t="shared" si="76"/>
        <v>0</v>
      </c>
      <c r="I704" s="8">
        <f t="shared" si="76"/>
        <v>0</v>
      </c>
      <c r="J704" s="30">
        <f t="shared" si="76"/>
        <v>0</v>
      </c>
      <c r="K704" s="8">
        <f t="shared" si="76"/>
        <v>0</v>
      </c>
      <c r="L704" s="8">
        <f t="shared" si="76"/>
        <v>660</v>
      </c>
      <c r="M704" s="8">
        <f t="shared" si="76"/>
        <v>1663054.24</v>
      </c>
      <c r="N704" s="8">
        <f t="shared" si="76"/>
        <v>0</v>
      </c>
      <c r="O704" s="8">
        <f t="shared" si="76"/>
        <v>0</v>
      </c>
      <c r="P704" s="8">
        <f t="shared" si="76"/>
        <v>0</v>
      </c>
      <c r="Q704" s="8">
        <f t="shared" si="76"/>
        <v>0</v>
      </c>
      <c r="R704" s="8">
        <f t="shared" si="76"/>
        <v>0</v>
      </c>
      <c r="S704" s="8">
        <f t="shared" si="76"/>
        <v>0</v>
      </c>
      <c r="T704" s="25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</row>
    <row r="705" spans="1:37" s="77" customFormat="1" ht="15.75" hidden="1" x14ac:dyDescent="0.2">
      <c r="A705" s="184" t="s">
        <v>175</v>
      </c>
      <c r="B705" s="184"/>
      <c r="C705" s="184"/>
      <c r="D705" s="8"/>
      <c r="E705" s="8"/>
      <c r="F705" s="8"/>
      <c r="G705" s="8"/>
      <c r="H705" s="8"/>
      <c r="I705" s="8"/>
      <c r="J705" s="30"/>
      <c r="K705" s="8"/>
      <c r="L705" s="8"/>
      <c r="M705" s="8"/>
      <c r="N705" s="8"/>
      <c r="O705" s="8"/>
      <c r="P705" s="8"/>
      <c r="Q705" s="8"/>
      <c r="R705" s="8"/>
      <c r="S705" s="8"/>
      <c r="T705" s="25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</row>
    <row r="706" spans="1:37" s="60" customFormat="1" ht="12" hidden="1" x14ac:dyDescent="0.2">
      <c r="A706" s="51">
        <v>304</v>
      </c>
      <c r="B706" s="34" t="s">
        <v>174</v>
      </c>
      <c r="C706" s="7">
        <f t="shared" si="75"/>
        <v>537846.36</v>
      </c>
      <c r="D706" s="7">
        <v>537846.36</v>
      </c>
      <c r="E706" s="26">
        <v>0</v>
      </c>
      <c r="F706" s="26">
        <v>0</v>
      </c>
      <c r="G706" s="26">
        <v>0</v>
      </c>
      <c r="H706" s="26">
        <v>0</v>
      </c>
      <c r="I706" s="26">
        <v>0</v>
      </c>
      <c r="J706" s="31">
        <v>0</v>
      </c>
      <c r="K706" s="7">
        <v>0</v>
      </c>
      <c r="L706" s="7">
        <v>0</v>
      </c>
      <c r="M706" s="7">
        <v>0</v>
      </c>
      <c r="N706" s="28">
        <v>0</v>
      </c>
      <c r="O706" s="7">
        <v>0</v>
      </c>
      <c r="P706" s="7">
        <v>0</v>
      </c>
      <c r="Q706" s="26">
        <v>0</v>
      </c>
      <c r="R706" s="7">
        <v>0</v>
      </c>
      <c r="S706" s="7">
        <v>0</v>
      </c>
      <c r="T706" s="25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</row>
    <row r="707" spans="1:37" s="60" customFormat="1" ht="12" hidden="1" customHeight="1" x14ac:dyDescent="0.2">
      <c r="A707" s="51">
        <v>305</v>
      </c>
      <c r="B707" s="34" t="s">
        <v>490</v>
      </c>
      <c r="C707" s="7">
        <f t="shared" si="75"/>
        <v>3597151.4</v>
      </c>
      <c r="D707" s="7">
        <v>0</v>
      </c>
      <c r="E707" s="26">
        <v>0</v>
      </c>
      <c r="F707" s="26">
        <v>0</v>
      </c>
      <c r="G707" s="26">
        <v>0</v>
      </c>
      <c r="H707" s="26">
        <v>0</v>
      </c>
      <c r="I707" s="26">
        <v>0</v>
      </c>
      <c r="J707" s="31">
        <v>0</v>
      </c>
      <c r="K707" s="7">
        <v>0</v>
      </c>
      <c r="L707" s="7">
        <v>0</v>
      </c>
      <c r="M707" s="7">
        <v>0</v>
      </c>
      <c r="N707" s="28">
        <v>0</v>
      </c>
      <c r="O707" s="7">
        <v>0</v>
      </c>
      <c r="P707" s="7">
        <v>597</v>
      </c>
      <c r="Q707" s="7">
        <v>3597151.4</v>
      </c>
      <c r="R707" s="7">
        <v>0</v>
      </c>
      <c r="S707" s="7">
        <v>0</v>
      </c>
      <c r="T707" s="25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</row>
    <row r="708" spans="1:37" s="60" customFormat="1" ht="12" hidden="1" x14ac:dyDescent="0.2">
      <c r="A708" s="51">
        <v>306</v>
      </c>
      <c r="B708" s="34" t="s">
        <v>491</v>
      </c>
      <c r="C708" s="7">
        <f t="shared" si="75"/>
        <v>1345968.29</v>
      </c>
      <c r="D708" s="7">
        <v>0</v>
      </c>
      <c r="E708" s="7">
        <v>1238640.8431799999</v>
      </c>
      <c r="F708" s="7">
        <v>0</v>
      </c>
      <c r="G708" s="7">
        <v>0</v>
      </c>
      <c r="H708" s="7">
        <v>107327.44561599998</v>
      </c>
      <c r="I708" s="26">
        <v>0</v>
      </c>
      <c r="J708" s="31">
        <v>0</v>
      </c>
      <c r="K708" s="7">
        <v>0</v>
      </c>
      <c r="L708" s="7">
        <v>0</v>
      </c>
      <c r="M708" s="7">
        <v>0</v>
      </c>
      <c r="N708" s="28">
        <v>0</v>
      </c>
      <c r="O708" s="7">
        <v>0</v>
      </c>
      <c r="P708" s="7">
        <v>0</v>
      </c>
      <c r="Q708" s="7">
        <v>0</v>
      </c>
      <c r="R708" s="7">
        <v>0</v>
      </c>
      <c r="S708" s="7">
        <v>0</v>
      </c>
      <c r="T708" s="25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</row>
    <row r="709" spans="1:37" s="60" customFormat="1" ht="12" hidden="1" x14ac:dyDescent="0.2">
      <c r="A709" s="51">
        <v>307</v>
      </c>
      <c r="B709" s="74" t="s">
        <v>808</v>
      </c>
      <c r="C709" s="7">
        <f t="shared" si="75"/>
        <v>6952043.9800000004</v>
      </c>
      <c r="D709" s="7">
        <v>1033093.5710219999</v>
      </c>
      <c r="E709" s="7">
        <v>3927680.2683659997</v>
      </c>
      <c r="F709" s="7">
        <v>1027071.91</v>
      </c>
      <c r="G709" s="7">
        <v>513535.95</v>
      </c>
      <c r="H709" s="7">
        <v>450662.28148599993</v>
      </c>
      <c r="I709" s="7">
        <v>0</v>
      </c>
      <c r="J709" s="31">
        <v>0</v>
      </c>
      <c r="K709" s="7">
        <v>0</v>
      </c>
      <c r="L709" s="7">
        <v>0</v>
      </c>
      <c r="M709" s="7">
        <v>0</v>
      </c>
      <c r="N709" s="28">
        <v>0</v>
      </c>
      <c r="O709" s="7">
        <v>0</v>
      </c>
      <c r="P709" s="7">
        <v>0</v>
      </c>
      <c r="Q709" s="26">
        <v>0</v>
      </c>
      <c r="R709" s="7">
        <v>0</v>
      </c>
      <c r="S709" s="7">
        <v>0</v>
      </c>
      <c r="T709" s="25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</row>
    <row r="710" spans="1:37" s="60" customFormat="1" ht="12" hidden="1" x14ac:dyDescent="0.2">
      <c r="A710" s="51">
        <v>308</v>
      </c>
      <c r="B710" s="74" t="s">
        <v>809</v>
      </c>
      <c r="C710" s="7">
        <f t="shared" si="75"/>
        <v>1138286.56</v>
      </c>
      <c r="D710" s="7">
        <v>232955.73806599999</v>
      </c>
      <c r="E710" s="7">
        <v>654888.359176</v>
      </c>
      <c r="F710" s="7">
        <v>166961.64000000001</v>
      </c>
      <c r="G710" s="7">
        <v>83480.820000000007</v>
      </c>
      <c r="H710" s="26">
        <v>0</v>
      </c>
      <c r="I710" s="26">
        <v>0</v>
      </c>
      <c r="J710" s="31">
        <v>0</v>
      </c>
      <c r="K710" s="7">
        <v>0</v>
      </c>
      <c r="L710" s="7">
        <v>0</v>
      </c>
      <c r="M710" s="7">
        <v>0</v>
      </c>
      <c r="N710" s="28">
        <v>0</v>
      </c>
      <c r="O710" s="7">
        <v>0</v>
      </c>
      <c r="P710" s="7">
        <v>0</v>
      </c>
      <c r="Q710" s="7">
        <v>0</v>
      </c>
      <c r="R710" s="7">
        <v>0</v>
      </c>
      <c r="S710" s="7">
        <v>0</v>
      </c>
      <c r="T710" s="25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</row>
    <row r="711" spans="1:37" s="60" customFormat="1" ht="12" hidden="1" x14ac:dyDescent="0.2">
      <c r="A711" s="51">
        <v>309</v>
      </c>
      <c r="B711" s="74" t="s">
        <v>810</v>
      </c>
      <c r="C711" s="7">
        <f t="shared" si="75"/>
        <v>6781949.1200000001</v>
      </c>
      <c r="D711" s="7">
        <v>1348692.5199999998</v>
      </c>
      <c r="E711" s="26">
        <v>3251025.9899999998</v>
      </c>
      <c r="F711" s="26">
        <v>995614.6</v>
      </c>
      <c r="G711" s="26">
        <v>497807.3</v>
      </c>
      <c r="H711" s="7">
        <v>466178.79</v>
      </c>
      <c r="I711" s="26">
        <v>222629.91999999998</v>
      </c>
      <c r="J711" s="31">
        <v>0</v>
      </c>
      <c r="K711" s="7">
        <v>0</v>
      </c>
      <c r="L711" s="7">
        <v>0</v>
      </c>
      <c r="M711" s="7">
        <v>0</v>
      </c>
      <c r="N711" s="28">
        <v>0</v>
      </c>
      <c r="O711" s="7">
        <v>0</v>
      </c>
      <c r="P711" s="7">
        <v>0</v>
      </c>
      <c r="Q711" s="26">
        <v>0</v>
      </c>
      <c r="R711" s="7">
        <v>0</v>
      </c>
      <c r="S711" s="7">
        <v>0</v>
      </c>
      <c r="T711" s="25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</row>
    <row r="712" spans="1:37" s="60" customFormat="1" ht="12" hidden="1" x14ac:dyDescent="0.2">
      <c r="A712" s="51">
        <v>310</v>
      </c>
      <c r="B712" s="74" t="s">
        <v>811</v>
      </c>
      <c r="C712" s="7">
        <f t="shared" si="75"/>
        <v>1527403.75</v>
      </c>
      <c r="D712" s="26">
        <v>0</v>
      </c>
      <c r="E712" s="26">
        <v>0</v>
      </c>
      <c r="F712" s="26">
        <v>0</v>
      </c>
      <c r="G712" s="26">
        <v>0</v>
      </c>
      <c r="H712" s="26">
        <v>0</v>
      </c>
      <c r="I712" s="26">
        <v>0</v>
      </c>
      <c r="J712" s="31">
        <v>0</v>
      </c>
      <c r="K712" s="7">
        <v>0</v>
      </c>
      <c r="L712" s="7">
        <v>343</v>
      </c>
      <c r="M712" s="7">
        <v>1527403.7529179999</v>
      </c>
      <c r="N712" s="28">
        <v>0</v>
      </c>
      <c r="O712" s="7">
        <v>0</v>
      </c>
      <c r="P712" s="7">
        <v>0</v>
      </c>
      <c r="Q712" s="7">
        <v>0</v>
      </c>
      <c r="R712" s="7">
        <v>0</v>
      </c>
      <c r="S712" s="7">
        <v>0</v>
      </c>
      <c r="T712" s="25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</row>
    <row r="713" spans="1:37" s="60" customFormat="1" ht="12" hidden="1" x14ac:dyDescent="0.2">
      <c r="A713" s="51">
        <v>311</v>
      </c>
      <c r="B713" s="74" t="s">
        <v>492</v>
      </c>
      <c r="C713" s="7">
        <f t="shared" si="75"/>
        <v>4508458.9400000004</v>
      </c>
      <c r="D713" s="7">
        <v>0</v>
      </c>
      <c r="E713" s="26">
        <v>0</v>
      </c>
      <c r="F713" s="7">
        <v>0</v>
      </c>
      <c r="G713" s="7">
        <v>0</v>
      </c>
      <c r="H713" s="7">
        <v>0</v>
      </c>
      <c r="I713" s="26">
        <v>0</v>
      </c>
      <c r="J713" s="31">
        <v>0</v>
      </c>
      <c r="K713" s="7">
        <v>0</v>
      </c>
      <c r="L713" s="7">
        <v>504</v>
      </c>
      <c r="M713" s="7">
        <v>1939561.33</v>
      </c>
      <c r="N713" s="28">
        <v>0</v>
      </c>
      <c r="O713" s="7">
        <v>0</v>
      </c>
      <c r="P713" s="7">
        <v>770</v>
      </c>
      <c r="Q713" s="7">
        <v>2568897.61</v>
      </c>
      <c r="R713" s="7">
        <v>0</v>
      </c>
      <c r="S713" s="7">
        <v>0</v>
      </c>
      <c r="T713" s="25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</row>
    <row r="714" spans="1:37" s="60" customFormat="1" ht="12" hidden="1" x14ac:dyDescent="0.2">
      <c r="A714" s="51">
        <v>312</v>
      </c>
      <c r="B714" s="74" t="s">
        <v>812</v>
      </c>
      <c r="C714" s="7">
        <f t="shared" si="75"/>
        <v>1133136.92</v>
      </c>
      <c r="D714" s="26">
        <v>0</v>
      </c>
      <c r="E714" s="26">
        <v>0</v>
      </c>
      <c r="F714" s="26">
        <v>0</v>
      </c>
      <c r="G714" s="26">
        <v>0</v>
      </c>
      <c r="H714" s="26">
        <v>0</v>
      </c>
      <c r="I714" s="26">
        <v>0</v>
      </c>
      <c r="J714" s="31">
        <v>0</v>
      </c>
      <c r="K714" s="7">
        <v>0</v>
      </c>
      <c r="L714" s="7">
        <v>341</v>
      </c>
      <c r="M714" s="7">
        <v>1133136.9200000002</v>
      </c>
      <c r="N714" s="28">
        <v>0</v>
      </c>
      <c r="O714" s="7">
        <v>0</v>
      </c>
      <c r="P714" s="7">
        <v>0</v>
      </c>
      <c r="Q714" s="7">
        <v>0</v>
      </c>
      <c r="R714" s="7">
        <v>0</v>
      </c>
      <c r="S714" s="7">
        <v>0</v>
      </c>
      <c r="T714" s="25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</row>
    <row r="715" spans="1:37" s="60" customFormat="1" ht="12.75" hidden="1" x14ac:dyDescent="0.2">
      <c r="A715" s="51">
        <v>313</v>
      </c>
      <c r="B715" s="38" t="s">
        <v>191</v>
      </c>
      <c r="C715" s="7">
        <f t="shared" si="75"/>
        <v>3152940.1</v>
      </c>
      <c r="D715" s="26">
        <v>594115.21495400008</v>
      </c>
      <c r="E715" s="26">
        <v>1559650.1951299999</v>
      </c>
      <c r="F715" s="26">
        <v>478411.32</v>
      </c>
      <c r="G715" s="26">
        <v>239205.66</v>
      </c>
      <c r="H715" s="26">
        <v>281557.71317</v>
      </c>
      <c r="I715" s="26">
        <v>0</v>
      </c>
      <c r="J715" s="31">
        <v>0</v>
      </c>
      <c r="K715" s="7">
        <v>0</v>
      </c>
      <c r="L715" s="7">
        <v>0</v>
      </c>
      <c r="M715" s="7">
        <v>0</v>
      </c>
      <c r="N715" s="28">
        <v>0</v>
      </c>
      <c r="O715" s="7">
        <v>0</v>
      </c>
      <c r="P715" s="7">
        <v>0</v>
      </c>
      <c r="Q715" s="7">
        <v>0</v>
      </c>
      <c r="R715" s="7">
        <v>0</v>
      </c>
      <c r="S715" s="7">
        <v>0</v>
      </c>
      <c r="T715" s="25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</row>
    <row r="716" spans="1:37" s="60" customFormat="1" ht="12" hidden="1" x14ac:dyDescent="0.2">
      <c r="A716" s="51">
        <v>314</v>
      </c>
      <c r="B716" s="74" t="s">
        <v>493</v>
      </c>
      <c r="C716" s="7">
        <f t="shared" si="75"/>
        <v>283037.8</v>
      </c>
      <c r="D716" s="7">
        <v>110453.68000000001</v>
      </c>
      <c r="E716" s="26">
        <v>0</v>
      </c>
      <c r="F716" s="26">
        <v>0</v>
      </c>
      <c r="G716" s="26">
        <v>0</v>
      </c>
      <c r="H716" s="26">
        <v>0</v>
      </c>
      <c r="I716" s="7">
        <v>172584.12</v>
      </c>
      <c r="J716" s="31">
        <v>0</v>
      </c>
      <c r="K716" s="7">
        <v>0</v>
      </c>
      <c r="L716" s="7">
        <v>0</v>
      </c>
      <c r="M716" s="7">
        <v>0</v>
      </c>
      <c r="N716" s="28">
        <v>0</v>
      </c>
      <c r="O716" s="7">
        <v>0</v>
      </c>
      <c r="P716" s="7">
        <v>0</v>
      </c>
      <c r="Q716" s="26">
        <v>0</v>
      </c>
      <c r="R716" s="7">
        <v>0</v>
      </c>
      <c r="S716" s="7">
        <v>0</v>
      </c>
      <c r="T716" s="25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</row>
    <row r="717" spans="1:37" s="60" customFormat="1" ht="12" hidden="1" x14ac:dyDescent="0.2">
      <c r="A717" s="51">
        <v>315</v>
      </c>
      <c r="B717" s="74" t="s">
        <v>153</v>
      </c>
      <c r="C717" s="7">
        <f t="shared" si="75"/>
        <v>247385.81</v>
      </c>
      <c r="D717" s="7">
        <v>100291.52</v>
      </c>
      <c r="E717" s="26">
        <v>0</v>
      </c>
      <c r="F717" s="26">
        <v>0</v>
      </c>
      <c r="G717" s="26">
        <v>0</v>
      </c>
      <c r="H717" s="26">
        <v>0</v>
      </c>
      <c r="I717" s="7">
        <v>147094.28815199999</v>
      </c>
      <c r="J717" s="31">
        <v>0</v>
      </c>
      <c r="K717" s="7">
        <v>0</v>
      </c>
      <c r="L717" s="7">
        <v>0</v>
      </c>
      <c r="M717" s="7">
        <v>0</v>
      </c>
      <c r="N717" s="28">
        <v>0</v>
      </c>
      <c r="O717" s="7">
        <v>0</v>
      </c>
      <c r="P717" s="7">
        <v>0</v>
      </c>
      <c r="Q717" s="26">
        <v>0</v>
      </c>
      <c r="R717" s="7">
        <v>0</v>
      </c>
      <c r="S717" s="7">
        <v>0</v>
      </c>
      <c r="T717" s="25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</row>
    <row r="718" spans="1:37" s="60" customFormat="1" ht="12" hidden="1" x14ac:dyDescent="0.2">
      <c r="A718" s="51">
        <v>316</v>
      </c>
      <c r="B718" s="74" t="s">
        <v>494</v>
      </c>
      <c r="C718" s="7">
        <f t="shared" si="75"/>
        <v>266445.13</v>
      </c>
      <c r="D718" s="7">
        <v>100286.8</v>
      </c>
      <c r="E718" s="26">
        <v>0</v>
      </c>
      <c r="F718" s="26">
        <v>0</v>
      </c>
      <c r="G718" s="26">
        <v>0</v>
      </c>
      <c r="H718" s="26">
        <v>0</v>
      </c>
      <c r="I718" s="7">
        <v>166158.33157199997</v>
      </c>
      <c r="J718" s="31">
        <v>0</v>
      </c>
      <c r="K718" s="7">
        <v>0</v>
      </c>
      <c r="L718" s="7">
        <v>0</v>
      </c>
      <c r="M718" s="7">
        <v>0</v>
      </c>
      <c r="N718" s="28">
        <v>0</v>
      </c>
      <c r="O718" s="7">
        <v>0</v>
      </c>
      <c r="P718" s="7">
        <v>0</v>
      </c>
      <c r="Q718" s="26">
        <v>0</v>
      </c>
      <c r="R718" s="7">
        <v>0</v>
      </c>
      <c r="S718" s="7">
        <v>0</v>
      </c>
      <c r="T718" s="25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</row>
    <row r="719" spans="1:37" s="60" customFormat="1" ht="12" hidden="1" x14ac:dyDescent="0.2">
      <c r="A719" s="51">
        <v>317</v>
      </c>
      <c r="B719" s="74" t="s">
        <v>154</v>
      </c>
      <c r="C719" s="7">
        <f t="shared" si="75"/>
        <v>245553.08</v>
      </c>
      <c r="D719" s="7">
        <v>98465.87000000001</v>
      </c>
      <c r="E719" s="7">
        <v>0</v>
      </c>
      <c r="F719" s="7">
        <v>0</v>
      </c>
      <c r="G719" s="7">
        <v>0</v>
      </c>
      <c r="H719" s="7">
        <v>0</v>
      </c>
      <c r="I719" s="7">
        <v>147087.20815199998</v>
      </c>
      <c r="J719" s="31">
        <v>0</v>
      </c>
      <c r="K719" s="7">
        <v>0</v>
      </c>
      <c r="L719" s="7">
        <v>0</v>
      </c>
      <c r="M719" s="7">
        <v>0</v>
      </c>
      <c r="N719" s="28">
        <v>0</v>
      </c>
      <c r="O719" s="7">
        <v>0</v>
      </c>
      <c r="P719" s="7">
        <v>0</v>
      </c>
      <c r="Q719" s="26">
        <v>0</v>
      </c>
      <c r="R719" s="7">
        <v>0</v>
      </c>
      <c r="S719" s="7">
        <v>0</v>
      </c>
      <c r="T719" s="25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</row>
    <row r="720" spans="1:37" s="60" customFormat="1" ht="12" hidden="1" x14ac:dyDescent="0.2">
      <c r="A720" s="51">
        <v>318</v>
      </c>
      <c r="B720" s="74" t="s">
        <v>495</v>
      </c>
      <c r="C720" s="7">
        <f t="shared" si="75"/>
        <v>4015807.86</v>
      </c>
      <c r="D720" s="7">
        <v>0</v>
      </c>
      <c r="E720" s="7">
        <v>0</v>
      </c>
      <c r="F720" s="7">
        <v>0</v>
      </c>
      <c r="G720" s="7">
        <v>0</v>
      </c>
      <c r="H720" s="7">
        <v>0</v>
      </c>
      <c r="I720" s="7">
        <v>0</v>
      </c>
      <c r="J720" s="31">
        <v>0</v>
      </c>
      <c r="K720" s="7">
        <v>0</v>
      </c>
      <c r="L720" s="7">
        <v>500</v>
      </c>
      <c r="M720" s="7">
        <v>1671130.75</v>
      </c>
      <c r="N720" s="28">
        <v>0</v>
      </c>
      <c r="O720" s="7">
        <v>0</v>
      </c>
      <c r="P720" s="7">
        <v>768</v>
      </c>
      <c r="Q720" s="7">
        <v>2344677.1100000003</v>
      </c>
      <c r="R720" s="7">
        <v>0</v>
      </c>
      <c r="S720" s="7">
        <v>0</v>
      </c>
      <c r="T720" s="25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</row>
    <row r="721" spans="1:37" s="60" customFormat="1" ht="12" hidden="1" x14ac:dyDescent="0.2">
      <c r="A721" s="51">
        <v>319</v>
      </c>
      <c r="B721" s="74" t="s">
        <v>487</v>
      </c>
      <c r="C721" s="7">
        <f t="shared" si="75"/>
        <v>4173383.74</v>
      </c>
      <c r="D721" s="7">
        <v>415245.13861800003</v>
      </c>
      <c r="E721" s="7">
        <v>0</v>
      </c>
      <c r="F721" s="7">
        <v>0</v>
      </c>
      <c r="G721" s="7">
        <v>0</v>
      </c>
      <c r="H721" s="7">
        <v>0</v>
      </c>
      <c r="I721" s="7">
        <v>0</v>
      </c>
      <c r="J721" s="31">
        <v>0</v>
      </c>
      <c r="K721" s="7">
        <v>0</v>
      </c>
      <c r="L721" s="7">
        <v>0</v>
      </c>
      <c r="M721" s="7">
        <v>0</v>
      </c>
      <c r="N721" s="28">
        <v>0</v>
      </c>
      <c r="O721" s="7">
        <v>0</v>
      </c>
      <c r="P721" s="7">
        <v>846.16</v>
      </c>
      <c r="Q721" s="7">
        <v>3758138.6011339999</v>
      </c>
      <c r="R721" s="7">
        <v>0</v>
      </c>
      <c r="S721" s="7">
        <v>0</v>
      </c>
      <c r="T721" s="25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</row>
    <row r="722" spans="1:37" s="60" customFormat="1" ht="12.75" hidden="1" x14ac:dyDescent="0.2">
      <c r="A722" s="51">
        <v>320</v>
      </c>
      <c r="B722" s="38" t="s">
        <v>656</v>
      </c>
      <c r="C722" s="7">
        <f t="shared" si="75"/>
        <v>10794209.77</v>
      </c>
      <c r="D722" s="7">
        <v>0</v>
      </c>
      <c r="E722" s="7">
        <v>0</v>
      </c>
      <c r="F722" s="7">
        <v>0</v>
      </c>
      <c r="G722" s="7">
        <v>0</v>
      </c>
      <c r="H722" s="7">
        <v>0</v>
      </c>
      <c r="I722" s="7">
        <v>0</v>
      </c>
      <c r="J722" s="31">
        <v>0</v>
      </c>
      <c r="K722" s="7">
        <v>0</v>
      </c>
      <c r="L722" s="7">
        <v>814</v>
      </c>
      <c r="M722" s="7">
        <v>2127865.84</v>
      </c>
      <c r="N722" s="28">
        <v>0</v>
      </c>
      <c r="O722" s="7">
        <v>0</v>
      </c>
      <c r="P722" s="7">
        <v>2074</v>
      </c>
      <c r="Q722" s="7">
        <v>8666343.9299999997</v>
      </c>
      <c r="R722" s="7">
        <v>0</v>
      </c>
      <c r="S722" s="7">
        <v>0</v>
      </c>
      <c r="T722" s="25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</row>
    <row r="723" spans="1:37" s="94" customFormat="1" ht="12" hidden="1" x14ac:dyDescent="0.2">
      <c r="A723" s="190" t="s">
        <v>176</v>
      </c>
      <c r="B723" s="190"/>
      <c r="C723" s="150">
        <f t="shared" si="75"/>
        <v>50701008.609999999</v>
      </c>
      <c r="D723" s="150">
        <f>ROUND(SUM(D706:D722),2)</f>
        <v>4571446.41</v>
      </c>
      <c r="E723" s="150">
        <f t="shared" ref="E723:S723" si="77">ROUND(SUM(E706:E722),2)</f>
        <v>10631885.66</v>
      </c>
      <c r="F723" s="150">
        <f t="shared" si="77"/>
        <v>2668059.4700000002</v>
      </c>
      <c r="G723" s="150">
        <f t="shared" si="77"/>
        <v>1334029.73</v>
      </c>
      <c r="H723" s="150">
        <f t="shared" si="77"/>
        <v>1305726.23</v>
      </c>
      <c r="I723" s="150">
        <f t="shared" si="77"/>
        <v>855553.87</v>
      </c>
      <c r="J723" s="83">
        <f t="shared" si="77"/>
        <v>0</v>
      </c>
      <c r="K723" s="150">
        <f t="shared" si="77"/>
        <v>0</v>
      </c>
      <c r="L723" s="150">
        <f t="shared" si="77"/>
        <v>2502</v>
      </c>
      <c r="M723" s="150">
        <f t="shared" si="77"/>
        <v>8399098.5899999999</v>
      </c>
      <c r="N723" s="150">
        <f t="shared" si="77"/>
        <v>0</v>
      </c>
      <c r="O723" s="150">
        <f t="shared" si="77"/>
        <v>0</v>
      </c>
      <c r="P723" s="150">
        <f t="shared" si="77"/>
        <v>5055.16</v>
      </c>
      <c r="Q723" s="150">
        <f t="shared" si="77"/>
        <v>20935208.649999999</v>
      </c>
      <c r="R723" s="150">
        <f t="shared" si="77"/>
        <v>0</v>
      </c>
      <c r="S723" s="150">
        <f t="shared" si="77"/>
        <v>0</v>
      </c>
      <c r="T723" s="25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</row>
    <row r="724" spans="1:37" s="2" customFormat="1" ht="15.75" x14ac:dyDescent="0.25">
      <c r="A724" s="191" t="s">
        <v>454</v>
      </c>
      <c r="B724" s="192"/>
      <c r="C724" s="192"/>
      <c r="D724" s="192"/>
      <c r="E724" s="192"/>
      <c r="F724" s="192"/>
      <c r="G724" s="192"/>
      <c r="H724" s="192"/>
      <c r="I724" s="192"/>
      <c r="J724" s="192"/>
      <c r="K724" s="192"/>
      <c r="L724" s="192"/>
      <c r="M724" s="192"/>
      <c r="N724" s="192"/>
      <c r="O724" s="192"/>
      <c r="P724" s="192"/>
      <c r="Q724" s="192"/>
      <c r="R724" s="192"/>
      <c r="S724" s="193"/>
      <c r="T724" s="25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</row>
    <row r="725" spans="1:37" s="2" customFormat="1" hidden="1" x14ac:dyDescent="0.25">
      <c r="A725" s="194" t="s">
        <v>504</v>
      </c>
      <c r="B725" s="194"/>
      <c r="C725" s="8">
        <f t="shared" ref="C725:S725" si="78">C730+C743+C749+C759+C765+C783+C810+C818+C851+C855+C862+C865+C875+C888+C900+C935+C941+C956+C963+C998+C1006</f>
        <v>1513815854.8</v>
      </c>
      <c r="D725" s="8">
        <f t="shared" si="78"/>
        <v>62115034.899999999</v>
      </c>
      <c r="E725" s="8">
        <f t="shared" si="78"/>
        <v>228169702.19000006</v>
      </c>
      <c r="F725" s="8">
        <f t="shared" si="78"/>
        <v>63474994.485799998</v>
      </c>
      <c r="G725" s="8">
        <f t="shared" si="78"/>
        <v>36832388.5942</v>
      </c>
      <c r="H725" s="8">
        <f t="shared" si="78"/>
        <v>61513863.839999989</v>
      </c>
      <c r="I725" s="8">
        <f t="shared" si="78"/>
        <v>2871793.49</v>
      </c>
      <c r="J725" s="30">
        <f t="shared" si="78"/>
        <v>44</v>
      </c>
      <c r="K725" s="8">
        <f t="shared" si="78"/>
        <v>77458561.150000006</v>
      </c>
      <c r="L725" s="8">
        <f t="shared" si="78"/>
        <v>103492.82999999999</v>
      </c>
      <c r="M725" s="8">
        <f t="shared" si="78"/>
        <v>378869930.5</v>
      </c>
      <c r="N725" s="8">
        <f t="shared" si="78"/>
        <v>18742.739999999998</v>
      </c>
      <c r="O725" s="8">
        <f t="shared" si="78"/>
        <v>25630173.759999998</v>
      </c>
      <c r="P725" s="8">
        <f t="shared" si="78"/>
        <v>187516.53000000003</v>
      </c>
      <c r="Q725" s="8">
        <f t="shared" si="78"/>
        <v>574633298.9799999</v>
      </c>
      <c r="R725" s="8">
        <f t="shared" si="78"/>
        <v>2357.1</v>
      </c>
      <c r="S725" s="8">
        <f t="shared" si="78"/>
        <v>2246112.91</v>
      </c>
      <c r="T725" s="25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</row>
    <row r="726" spans="1:37" s="2" customFormat="1" ht="15.75" hidden="1" x14ac:dyDescent="0.25">
      <c r="A726" s="162" t="s">
        <v>21</v>
      </c>
      <c r="B726" s="162"/>
      <c r="C726" s="162"/>
      <c r="D726" s="12"/>
      <c r="E726" s="12"/>
      <c r="F726" s="12"/>
      <c r="G726" s="12"/>
      <c r="H726" s="12"/>
      <c r="I726" s="12"/>
      <c r="J726" s="32"/>
      <c r="K726" s="12"/>
      <c r="L726" s="12"/>
      <c r="M726" s="12"/>
      <c r="N726" s="12"/>
      <c r="O726" s="12"/>
      <c r="P726" s="12"/>
      <c r="Q726" s="12"/>
      <c r="R726" s="12"/>
      <c r="S726" s="12"/>
      <c r="T726" s="25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</row>
    <row r="727" spans="1:37" s="45" customFormat="1" ht="12" hidden="1" x14ac:dyDescent="0.2">
      <c r="A727" s="57">
        <v>1</v>
      </c>
      <c r="B727" s="34" t="s">
        <v>830</v>
      </c>
      <c r="C727" s="7">
        <f>ROUND(SUM(D727+E727+F727+G727+H727+I727+K727+M727+O727+Q727+S727),2)</f>
        <v>11207024.93</v>
      </c>
      <c r="D727" s="26">
        <v>1391442.41</v>
      </c>
      <c r="E727" s="26">
        <v>0</v>
      </c>
      <c r="F727" s="26">
        <v>0</v>
      </c>
      <c r="G727" s="26">
        <v>0</v>
      </c>
      <c r="H727" s="26">
        <v>1020149.92</v>
      </c>
      <c r="I727" s="26">
        <v>0</v>
      </c>
      <c r="J727" s="37">
        <v>0</v>
      </c>
      <c r="K727" s="26">
        <v>0</v>
      </c>
      <c r="L727" s="26">
        <v>0</v>
      </c>
      <c r="M727" s="26">
        <v>0</v>
      </c>
      <c r="N727" s="36">
        <v>0</v>
      </c>
      <c r="O727" s="26">
        <v>0</v>
      </c>
      <c r="P727" s="26">
        <v>2064</v>
      </c>
      <c r="Q727" s="26">
        <v>8795432.5999999996</v>
      </c>
      <c r="R727" s="26">
        <v>0</v>
      </c>
      <c r="S727" s="26">
        <v>0</v>
      </c>
      <c r="T727" s="25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</row>
    <row r="728" spans="1:37" s="45" customFormat="1" ht="12" hidden="1" x14ac:dyDescent="0.2">
      <c r="A728" s="57">
        <v>2</v>
      </c>
      <c r="B728" s="34" t="s">
        <v>831</v>
      </c>
      <c r="C728" s="7">
        <f>ROUND(SUM(D728+E728+F728+G728+H728+I728+K728+M728+O728+Q728+S728),2)</f>
        <v>9836621.4600000009</v>
      </c>
      <c r="D728" s="26">
        <v>1333283.1700000002</v>
      </c>
      <c r="E728" s="26">
        <v>0</v>
      </c>
      <c r="F728" s="26">
        <v>0</v>
      </c>
      <c r="G728" s="26">
        <v>0</v>
      </c>
      <c r="H728" s="26">
        <v>971240.01</v>
      </c>
      <c r="I728" s="26">
        <v>0</v>
      </c>
      <c r="J728" s="37">
        <v>0</v>
      </c>
      <c r="K728" s="26">
        <v>0</v>
      </c>
      <c r="L728" s="26">
        <v>0</v>
      </c>
      <c r="M728" s="26">
        <v>0</v>
      </c>
      <c r="N728" s="36">
        <v>0</v>
      </c>
      <c r="O728" s="26">
        <v>0</v>
      </c>
      <c r="P728" s="26">
        <v>1987</v>
      </c>
      <c r="Q728" s="26">
        <v>7532098.2799999993</v>
      </c>
      <c r="R728" s="26">
        <v>0</v>
      </c>
      <c r="S728" s="26">
        <v>0</v>
      </c>
      <c r="T728" s="25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</row>
    <row r="729" spans="1:37" s="45" customFormat="1" ht="12" hidden="1" x14ac:dyDescent="0.2">
      <c r="A729" s="57">
        <v>3</v>
      </c>
      <c r="B729" s="34" t="s">
        <v>832</v>
      </c>
      <c r="C729" s="7">
        <f>ROUND(SUM(D729+E729+F729+G729+H729+I729+K729+M729+O729+Q729+S729),2)</f>
        <v>12696857.82</v>
      </c>
      <c r="D729" s="26">
        <v>0</v>
      </c>
      <c r="E729" s="26">
        <v>0</v>
      </c>
      <c r="F729" s="26">
        <v>1303202.3799999999</v>
      </c>
      <c r="G729" s="26">
        <v>651601.18999999994</v>
      </c>
      <c r="H729" s="26">
        <v>911757.16</v>
      </c>
      <c r="I729" s="26">
        <v>0</v>
      </c>
      <c r="J729" s="37">
        <v>0</v>
      </c>
      <c r="K729" s="26">
        <v>0</v>
      </c>
      <c r="L729" s="26">
        <v>0</v>
      </c>
      <c r="M729" s="26">
        <v>0</v>
      </c>
      <c r="N729" s="36">
        <v>0</v>
      </c>
      <c r="O729" s="26">
        <v>0</v>
      </c>
      <c r="P729" s="26">
        <v>1994</v>
      </c>
      <c r="Q729" s="26">
        <v>9830297.090752</v>
      </c>
      <c r="R729" s="26">
        <v>0</v>
      </c>
      <c r="S729" s="26">
        <v>0</v>
      </c>
      <c r="T729" s="25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</row>
    <row r="730" spans="1:37" s="3" customFormat="1" ht="12" hidden="1" x14ac:dyDescent="0.2">
      <c r="A730" s="166" t="s">
        <v>223</v>
      </c>
      <c r="B730" s="166"/>
      <c r="C730" s="8">
        <f>ROUND(SUM(D730+E730+F730+G730+H730+I730+K730+M730+O730+Q730+S730),2)</f>
        <v>33740504.210000001</v>
      </c>
      <c r="D730" s="8">
        <f t="shared" ref="D730:S730" si="79">ROUND(SUM(D727:D729),2)</f>
        <v>2724725.58</v>
      </c>
      <c r="E730" s="8">
        <f t="shared" si="79"/>
        <v>0</v>
      </c>
      <c r="F730" s="8">
        <f t="shared" si="79"/>
        <v>1303202.3799999999</v>
      </c>
      <c r="G730" s="8">
        <f t="shared" si="79"/>
        <v>651601.18999999994</v>
      </c>
      <c r="H730" s="8">
        <f t="shared" si="79"/>
        <v>2903147.09</v>
      </c>
      <c r="I730" s="8">
        <f t="shared" si="79"/>
        <v>0</v>
      </c>
      <c r="J730" s="30">
        <f t="shared" si="79"/>
        <v>0</v>
      </c>
      <c r="K730" s="8">
        <f t="shared" si="79"/>
        <v>0</v>
      </c>
      <c r="L730" s="8">
        <f t="shared" si="79"/>
        <v>0</v>
      </c>
      <c r="M730" s="8">
        <f t="shared" si="79"/>
        <v>0</v>
      </c>
      <c r="N730" s="8">
        <f t="shared" si="79"/>
        <v>0</v>
      </c>
      <c r="O730" s="8">
        <f t="shared" si="79"/>
        <v>0</v>
      </c>
      <c r="P730" s="8">
        <f t="shared" si="79"/>
        <v>6045</v>
      </c>
      <c r="Q730" s="8">
        <f t="shared" si="79"/>
        <v>26157827.969999999</v>
      </c>
      <c r="R730" s="8">
        <f t="shared" si="79"/>
        <v>0</v>
      </c>
      <c r="S730" s="8">
        <f t="shared" si="79"/>
        <v>0</v>
      </c>
      <c r="T730" s="25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</row>
    <row r="731" spans="1:37" s="2" customFormat="1" ht="15.75" hidden="1" x14ac:dyDescent="0.25">
      <c r="A731" s="162" t="s">
        <v>93</v>
      </c>
      <c r="B731" s="162"/>
      <c r="C731" s="162"/>
      <c r="D731" s="12"/>
      <c r="E731" s="12"/>
      <c r="F731" s="12"/>
      <c r="G731" s="12"/>
      <c r="H731" s="12"/>
      <c r="I731" s="12"/>
      <c r="J731" s="32"/>
      <c r="K731" s="12"/>
      <c r="L731" s="12"/>
      <c r="M731" s="12"/>
      <c r="N731" s="12"/>
      <c r="O731" s="12"/>
      <c r="P731" s="12"/>
      <c r="Q731" s="12"/>
      <c r="R731" s="12"/>
      <c r="S731" s="12"/>
      <c r="T731" s="25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</row>
    <row r="732" spans="1:37" s="50" customFormat="1" ht="24" hidden="1" x14ac:dyDescent="0.2">
      <c r="A732" s="70">
        <v>4</v>
      </c>
      <c r="B732" s="46" t="s">
        <v>505</v>
      </c>
      <c r="C732" s="7">
        <f t="shared" ref="C732:C742" si="80">ROUND(SUM(D732+E732+F732+G732+H732+I732+K732+M732+O732+Q732+S732),2)</f>
        <v>1177533.7</v>
      </c>
      <c r="D732" s="7">
        <v>0</v>
      </c>
      <c r="E732" s="7">
        <v>0</v>
      </c>
      <c r="F732" s="26">
        <v>0</v>
      </c>
      <c r="G732" s="26">
        <v>0</v>
      </c>
      <c r="H732" s="7">
        <v>0</v>
      </c>
      <c r="I732" s="26">
        <v>0</v>
      </c>
      <c r="J732" s="37">
        <v>0</v>
      </c>
      <c r="K732" s="26">
        <v>0</v>
      </c>
      <c r="L732" s="26">
        <v>540</v>
      </c>
      <c r="M732" s="26">
        <v>1177533.700408</v>
      </c>
      <c r="N732" s="36">
        <v>0</v>
      </c>
      <c r="O732" s="26">
        <v>0</v>
      </c>
      <c r="P732" s="26">
        <v>0</v>
      </c>
      <c r="Q732" s="26">
        <v>0</v>
      </c>
      <c r="R732" s="26">
        <v>0</v>
      </c>
      <c r="S732" s="26">
        <v>0</v>
      </c>
      <c r="T732" s="25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</row>
    <row r="733" spans="1:37" s="50" customFormat="1" ht="24" hidden="1" x14ac:dyDescent="0.2">
      <c r="A733" s="70">
        <v>5</v>
      </c>
      <c r="B733" s="46" t="s">
        <v>699</v>
      </c>
      <c r="C733" s="7">
        <f t="shared" si="80"/>
        <v>1149300.58</v>
      </c>
      <c r="D733" s="7">
        <v>0</v>
      </c>
      <c r="E733" s="7">
        <v>0</v>
      </c>
      <c r="F733" s="26">
        <v>0</v>
      </c>
      <c r="G733" s="26">
        <v>0</v>
      </c>
      <c r="H733" s="7">
        <v>0</v>
      </c>
      <c r="I733" s="26">
        <v>0</v>
      </c>
      <c r="J733" s="37">
        <v>0</v>
      </c>
      <c r="K733" s="26">
        <v>0</v>
      </c>
      <c r="L733" s="26">
        <v>540</v>
      </c>
      <c r="M733" s="26">
        <v>1059608.5017879999</v>
      </c>
      <c r="N733" s="36">
        <v>0</v>
      </c>
      <c r="O733" s="26">
        <v>0</v>
      </c>
      <c r="P733" s="26">
        <v>400</v>
      </c>
      <c r="Q733" s="26">
        <v>89692.073523999992</v>
      </c>
      <c r="R733" s="26">
        <v>0</v>
      </c>
      <c r="S733" s="26">
        <v>0</v>
      </c>
      <c r="T733" s="25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</row>
    <row r="734" spans="1:37" s="50" customFormat="1" ht="24" hidden="1" x14ac:dyDescent="0.2">
      <c r="A734" s="70">
        <v>6</v>
      </c>
      <c r="B734" s="46" t="s">
        <v>506</v>
      </c>
      <c r="C734" s="7">
        <f t="shared" si="80"/>
        <v>1785701.9</v>
      </c>
      <c r="D734" s="7">
        <v>0</v>
      </c>
      <c r="E734" s="7">
        <v>616056.64365200012</v>
      </c>
      <c r="F734" s="26">
        <v>0</v>
      </c>
      <c r="G734" s="26">
        <v>0</v>
      </c>
      <c r="H734" s="7">
        <v>70150.929908000006</v>
      </c>
      <c r="I734" s="26">
        <v>0</v>
      </c>
      <c r="J734" s="37">
        <v>0</v>
      </c>
      <c r="K734" s="26">
        <v>0</v>
      </c>
      <c r="L734" s="26">
        <v>450</v>
      </c>
      <c r="M734" s="26">
        <v>1099494.328192</v>
      </c>
      <c r="N734" s="36">
        <v>0</v>
      </c>
      <c r="O734" s="26">
        <v>0</v>
      </c>
      <c r="P734" s="26">
        <v>0</v>
      </c>
      <c r="Q734" s="26">
        <v>0</v>
      </c>
      <c r="R734" s="26">
        <v>0</v>
      </c>
      <c r="S734" s="26">
        <v>0</v>
      </c>
      <c r="T734" s="25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</row>
    <row r="735" spans="1:37" s="50" customFormat="1" ht="12" hidden="1" x14ac:dyDescent="0.2">
      <c r="A735" s="70">
        <v>7</v>
      </c>
      <c r="B735" s="46" t="s">
        <v>507</v>
      </c>
      <c r="C735" s="7">
        <f t="shared" si="80"/>
        <v>1066102.6599999999</v>
      </c>
      <c r="D735" s="7">
        <v>0</v>
      </c>
      <c r="E735" s="7">
        <v>0</v>
      </c>
      <c r="F735" s="26">
        <v>0</v>
      </c>
      <c r="G735" s="26">
        <v>0</v>
      </c>
      <c r="H735" s="7">
        <v>0</v>
      </c>
      <c r="I735" s="26">
        <v>0</v>
      </c>
      <c r="J735" s="37">
        <v>0</v>
      </c>
      <c r="K735" s="26">
        <v>0</v>
      </c>
      <c r="L735" s="26">
        <v>540</v>
      </c>
      <c r="M735" s="26">
        <v>1066102.6556240001</v>
      </c>
      <c r="N735" s="36">
        <v>0</v>
      </c>
      <c r="O735" s="26">
        <v>0</v>
      </c>
      <c r="P735" s="26">
        <v>0</v>
      </c>
      <c r="Q735" s="26">
        <v>0</v>
      </c>
      <c r="R735" s="26">
        <v>0</v>
      </c>
      <c r="S735" s="26">
        <v>0</v>
      </c>
      <c r="T735" s="25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</row>
    <row r="736" spans="1:37" s="50" customFormat="1" ht="12" hidden="1" x14ac:dyDescent="0.2">
      <c r="A736" s="70">
        <v>8</v>
      </c>
      <c r="B736" s="46" t="s">
        <v>508</v>
      </c>
      <c r="C736" s="7">
        <f t="shared" si="80"/>
        <v>746078.55</v>
      </c>
      <c r="D736" s="7">
        <v>0</v>
      </c>
      <c r="E736" s="7">
        <v>0</v>
      </c>
      <c r="F736" s="26">
        <v>0</v>
      </c>
      <c r="G736" s="26">
        <v>0</v>
      </c>
      <c r="H736" s="26">
        <v>0</v>
      </c>
      <c r="I736" s="26">
        <v>0</v>
      </c>
      <c r="J736" s="37">
        <v>0</v>
      </c>
      <c r="K736" s="26">
        <v>0</v>
      </c>
      <c r="L736" s="26">
        <v>540</v>
      </c>
      <c r="M736" s="26">
        <v>746078.54926000012</v>
      </c>
      <c r="N736" s="36">
        <v>0</v>
      </c>
      <c r="O736" s="26">
        <v>0</v>
      </c>
      <c r="P736" s="26">
        <v>0</v>
      </c>
      <c r="Q736" s="26">
        <v>0</v>
      </c>
      <c r="R736" s="26">
        <v>0</v>
      </c>
      <c r="S736" s="26">
        <v>0</v>
      </c>
      <c r="T736" s="25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</row>
    <row r="737" spans="1:37" s="50" customFormat="1" ht="12" hidden="1" x14ac:dyDescent="0.2">
      <c r="A737" s="70">
        <v>9</v>
      </c>
      <c r="B737" s="46" t="s">
        <v>231</v>
      </c>
      <c r="C737" s="7">
        <f t="shared" si="80"/>
        <v>205340.29</v>
      </c>
      <c r="D737" s="26">
        <v>0</v>
      </c>
      <c r="E737" s="26">
        <v>0</v>
      </c>
      <c r="F737" s="26">
        <v>137577.99294391999</v>
      </c>
      <c r="G737" s="26">
        <v>67762.295032080001</v>
      </c>
      <c r="H737" s="26">
        <v>0</v>
      </c>
      <c r="I737" s="26">
        <v>0</v>
      </c>
      <c r="J737" s="37">
        <v>0</v>
      </c>
      <c r="K737" s="26">
        <v>0</v>
      </c>
      <c r="L737" s="26">
        <v>0</v>
      </c>
      <c r="M737" s="26">
        <v>0</v>
      </c>
      <c r="N737" s="36">
        <v>0</v>
      </c>
      <c r="O737" s="26">
        <v>0</v>
      </c>
      <c r="P737" s="26">
        <v>0</v>
      </c>
      <c r="Q737" s="26">
        <v>0</v>
      </c>
      <c r="R737" s="26">
        <v>0</v>
      </c>
      <c r="S737" s="26">
        <v>0</v>
      </c>
      <c r="T737" s="25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</row>
    <row r="738" spans="1:37" s="50" customFormat="1" ht="12" hidden="1" x14ac:dyDescent="0.2">
      <c r="A738" s="70">
        <v>10</v>
      </c>
      <c r="B738" s="46" t="s">
        <v>509</v>
      </c>
      <c r="C738" s="7">
        <f t="shared" si="80"/>
        <v>1053589.42</v>
      </c>
      <c r="D738" s="7">
        <v>0</v>
      </c>
      <c r="E738" s="26">
        <v>0</v>
      </c>
      <c r="F738" s="26">
        <v>0</v>
      </c>
      <c r="G738" s="26">
        <v>0</v>
      </c>
      <c r="H738" s="7">
        <v>0</v>
      </c>
      <c r="I738" s="26">
        <v>0</v>
      </c>
      <c r="J738" s="37">
        <v>0</v>
      </c>
      <c r="K738" s="26">
        <v>0</v>
      </c>
      <c r="L738" s="26">
        <v>540</v>
      </c>
      <c r="M738" s="26">
        <v>1053589.424448</v>
      </c>
      <c r="N738" s="36">
        <v>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5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</row>
    <row r="739" spans="1:37" s="50" customFormat="1" ht="12" hidden="1" x14ac:dyDescent="0.2">
      <c r="A739" s="70">
        <v>11</v>
      </c>
      <c r="B739" s="46" t="s">
        <v>510</v>
      </c>
      <c r="C739" s="7">
        <f t="shared" si="80"/>
        <v>756026</v>
      </c>
      <c r="D739" s="7">
        <v>0</v>
      </c>
      <c r="E739" s="7">
        <v>618178.28365200013</v>
      </c>
      <c r="F739" s="26">
        <v>0</v>
      </c>
      <c r="G739" s="26">
        <v>0</v>
      </c>
      <c r="H739" s="7">
        <v>137847.71564000001</v>
      </c>
      <c r="I739" s="26">
        <v>0</v>
      </c>
      <c r="J739" s="37">
        <v>0</v>
      </c>
      <c r="K739" s="26">
        <v>0</v>
      </c>
      <c r="L739" s="26">
        <v>0</v>
      </c>
      <c r="M739" s="26">
        <v>0</v>
      </c>
      <c r="N739" s="36">
        <v>0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  <c r="T739" s="25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</row>
    <row r="740" spans="1:37" s="50" customFormat="1" ht="24" hidden="1" x14ac:dyDescent="0.2">
      <c r="A740" s="70">
        <v>12</v>
      </c>
      <c r="B740" s="46" t="s">
        <v>511</v>
      </c>
      <c r="C740" s="7">
        <f t="shared" si="80"/>
        <v>1295503.6200000001</v>
      </c>
      <c r="D740" s="7">
        <v>0</v>
      </c>
      <c r="E740" s="26">
        <v>0</v>
      </c>
      <c r="F740" s="26">
        <v>0</v>
      </c>
      <c r="G740" s="26">
        <v>0</v>
      </c>
      <c r="H740" s="7">
        <v>0</v>
      </c>
      <c r="I740" s="26">
        <v>0</v>
      </c>
      <c r="J740" s="37">
        <v>0</v>
      </c>
      <c r="K740" s="26">
        <v>0</v>
      </c>
      <c r="L740" s="26">
        <v>540</v>
      </c>
      <c r="M740" s="26">
        <v>1295503.6179599999</v>
      </c>
      <c r="N740" s="36">
        <v>0</v>
      </c>
      <c r="O740" s="26">
        <v>0</v>
      </c>
      <c r="P740" s="26">
        <v>0</v>
      </c>
      <c r="Q740" s="26">
        <v>0</v>
      </c>
      <c r="R740" s="26">
        <v>0</v>
      </c>
      <c r="S740" s="26">
        <v>0</v>
      </c>
      <c r="T740" s="25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</row>
    <row r="741" spans="1:37" s="50" customFormat="1" ht="24" hidden="1" x14ac:dyDescent="0.2">
      <c r="A741" s="70">
        <v>13</v>
      </c>
      <c r="B741" s="46" t="s">
        <v>512</v>
      </c>
      <c r="C741" s="7">
        <f t="shared" si="80"/>
        <v>1222568.27</v>
      </c>
      <c r="D741" s="7">
        <v>0</v>
      </c>
      <c r="E741" s="26">
        <v>0</v>
      </c>
      <c r="F741" s="26">
        <v>0</v>
      </c>
      <c r="G741" s="26">
        <v>0</v>
      </c>
      <c r="H741" s="7">
        <v>0</v>
      </c>
      <c r="I741" s="26">
        <v>0</v>
      </c>
      <c r="J741" s="37">
        <v>0</v>
      </c>
      <c r="K741" s="26">
        <v>0</v>
      </c>
      <c r="L741" s="26">
        <v>270</v>
      </c>
      <c r="M741" s="26">
        <v>1222568.2717879999</v>
      </c>
      <c r="N741" s="3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5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</row>
    <row r="742" spans="1:37" s="50" customFormat="1" ht="24" hidden="1" x14ac:dyDescent="0.2">
      <c r="A742" s="70">
        <v>14</v>
      </c>
      <c r="B742" s="46" t="s">
        <v>513</v>
      </c>
      <c r="C742" s="7">
        <f t="shared" si="80"/>
        <v>1168486.2</v>
      </c>
      <c r="D742" s="7">
        <v>0</v>
      </c>
      <c r="E742" s="26">
        <v>0</v>
      </c>
      <c r="F742" s="26">
        <v>0</v>
      </c>
      <c r="G742" s="26">
        <v>0</v>
      </c>
      <c r="H742" s="7">
        <v>0</v>
      </c>
      <c r="I742" s="26">
        <v>0</v>
      </c>
      <c r="J742" s="37">
        <v>0</v>
      </c>
      <c r="K742" s="26">
        <v>0</v>
      </c>
      <c r="L742" s="26">
        <v>450</v>
      </c>
      <c r="M742" s="26">
        <v>1168486.19838</v>
      </c>
      <c r="N742" s="3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5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</row>
    <row r="743" spans="1:37" s="97" customFormat="1" ht="12" hidden="1" x14ac:dyDescent="0.2">
      <c r="A743" s="166" t="s">
        <v>27</v>
      </c>
      <c r="B743" s="166"/>
      <c r="C743" s="150">
        <f t="shared" ref="C743" si="81">ROUND(SUM(D743+E743+F743+G743+H743+I743+K743+M743+O743+Q743+S743),2)</f>
        <v>11626231.189999999</v>
      </c>
      <c r="D743" s="150">
        <f t="shared" ref="D743:Q743" si="82">ROUND(SUM(D732:D742),2)</f>
        <v>0</v>
      </c>
      <c r="E743" s="150">
        <f>ROUND(SUM(E732:E742),2)</f>
        <v>1234234.93</v>
      </c>
      <c r="F743" s="150">
        <f t="shared" si="82"/>
        <v>137577.99</v>
      </c>
      <c r="G743" s="150">
        <f t="shared" si="82"/>
        <v>67762.3</v>
      </c>
      <c r="H743" s="150">
        <f t="shared" si="82"/>
        <v>207998.65</v>
      </c>
      <c r="I743" s="150">
        <f t="shared" si="82"/>
        <v>0</v>
      </c>
      <c r="J743" s="83">
        <f t="shared" si="82"/>
        <v>0</v>
      </c>
      <c r="K743" s="150">
        <f t="shared" si="82"/>
        <v>0</v>
      </c>
      <c r="L743" s="150">
        <f t="shared" si="82"/>
        <v>4410</v>
      </c>
      <c r="M743" s="150">
        <f t="shared" si="82"/>
        <v>9888965.25</v>
      </c>
      <c r="N743" s="150">
        <f t="shared" si="82"/>
        <v>0</v>
      </c>
      <c r="O743" s="150">
        <f t="shared" si="82"/>
        <v>0</v>
      </c>
      <c r="P743" s="150">
        <f t="shared" si="82"/>
        <v>400</v>
      </c>
      <c r="Q743" s="150">
        <f t="shared" si="82"/>
        <v>89692.07</v>
      </c>
      <c r="R743" s="150">
        <f>SUM(R732:R742)</f>
        <v>0</v>
      </c>
      <c r="S743" s="150">
        <f>SUM(S732:S742)</f>
        <v>0</v>
      </c>
      <c r="T743" s="25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</row>
    <row r="744" spans="1:37" s="2" customFormat="1" ht="15.75" hidden="1" x14ac:dyDescent="0.25">
      <c r="A744" s="162" t="s">
        <v>28</v>
      </c>
      <c r="B744" s="162"/>
      <c r="C744" s="162"/>
      <c r="D744" s="12"/>
      <c r="E744" s="12"/>
      <c r="F744" s="12"/>
      <c r="G744" s="12"/>
      <c r="H744" s="12"/>
      <c r="I744" s="12"/>
      <c r="J744" s="37"/>
      <c r="K744" s="12"/>
      <c r="L744" s="12"/>
      <c r="M744" s="12"/>
      <c r="N744" s="12"/>
      <c r="O744" s="12"/>
      <c r="P744" s="12"/>
      <c r="Q744" s="12"/>
      <c r="R744" s="12"/>
      <c r="S744" s="12"/>
      <c r="T744" s="25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</row>
    <row r="745" spans="1:37" s="60" customFormat="1" ht="12" hidden="1" x14ac:dyDescent="0.2">
      <c r="A745" s="51">
        <v>15</v>
      </c>
      <c r="B745" s="43" t="s">
        <v>718</v>
      </c>
      <c r="C745" s="7">
        <f>ROUND(SUM(D745+E745+F745+G745+H745+I745+K745+M745+O745+Q745+S745),2)</f>
        <v>205880.08</v>
      </c>
      <c r="D745" s="7">
        <v>107784.15</v>
      </c>
      <c r="E745" s="7">
        <v>0</v>
      </c>
      <c r="F745" s="26">
        <v>0</v>
      </c>
      <c r="G745" s="7">
        <v>0</v>
      </c>
      <c r="H745" s="26">
        <v>98095.93</v>
      </c>
      <c r="I745" s="26">
        <v>0</v>
      </c>
      <c r="J745" s="37">
        <v>0</v>
      </c>
      <c r="K745" s="26">
        <v>0</v>
      </c>
      <c r="L745" s="26">
        <v>0</v>
      </c>
      <c r="M745" s="26">
        <v>0</v>
      </c>
      <c r="N745" s="36">
        <v>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5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</row>
    <row r="746" spans="1:37" s="60" customFormat="1" ht="12" hidden="1" x14ac:dyDescent="0.2">
      <c r="A746" s="51">
        <v>16</v>
      </c>
      <c r="B746" s="43" t="s">
        <v>719</v>
      </c>
      <c r="C746" s="7">
        <f>ROUND(SUM(D746+E746+F746+G746+H746+I746+K746+M746+O746+Q746+S746),2)</f>
        <v>1098234.3899999999</v>
      </c>
      <c r="D746" s="26">
        <v>0</v>
      </c>
      <c r="E746" s="26">
        <v>0</v>
      </c>
      <c r="F746" s="26">
        <v>0</v>
      </c>
      <c r="G746" s="26">
        <v>0</v>
      </c>
      <c r="H746" s="26">
        <v>0</v>
      </c>
      <c r="I746" s="26">
        <v>0</v>
      </c>
      <c r="J746" s="37">
        <v>0</v>
      </c>
      <c r="K746" s="26">
        <v>0</v>
      </c>
      <c r="L746" s="26">
        <v>0</v>
      </c>
      <c r="M746" s="26">
        <v>0</v>
      </c>
      <c r="N746" s="36">
        <v>0</v>
      </c>
      <c r="O746" s="26">
        <v>0</v>
      </c>
      <c r="P746" s="7">
        <v>297</v>
      </c>
      <c r="Q746" s="7">
        <v>1098234.3900000001</v>
      </c>
      <c r="R746" s="26">
        <v>0</v>
      </c>
      <c r="S746" s="26">
        <v>0</v>
      </c>
      <c r="T746" s="25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</row>
    <row r="747" spans="1:37" s="60" customFormat="1" ht="12" hidden="1" x14ac:dyDescent="0.2">
      <c r="A747" s="51">
        <v>17</v>
      </c>
      <c r="B747" s="43" t="s">
        <v>720</v>
      </c>
      <c r="C747" s="7">
        <f>ROUND(SUM(D747+E747+F747+G747+H747+I747+K747+M747+O747+Q747+S747),2)</f>
        <v>1052315.3400000001</v>
      </c>
      <c r="D747" s="26">
        <v>0</v>
      </c>
      <c r="E747" s="7">
        <v>0</v>
      </c>
      <c r="F747" s="26">
        <v>0</v>
      </c>
      <c r="G747" s="26">
        <v>0</v>
      </c>
      <c r="H747" s="26">
        <v>0</v>
      </c>
      <c r="I747" s="26">
        <v>0</v>
      </c>
      <c r="J747" s="37">
        <v>0</v>
      </c>
      <c r="K747" s="26">
        <v>0</v>
      </c>
      <c r="L747" s="26">
        <v>0</v>
      </c>
      <c r="M747" s="26">
        <v>0</v>
      </c>
      <c r="N747" s="36">
        <v>0</v>
      </c>
      <c r="O747" s="26">
        <v>0</v>
      </c>
      <c r="P747" s="26">
        <v>297</v>
      </c>
      <c r="Q747" s="26">
        <v>1052315.3399999999</v>
      </c>
      <c r="R747" s="26">
        <v>0</v>
      </c>
      <c r="S747" s="26">
        <v>0</v>
      </c>
      <c r="T747" s="25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</row>
    <row r="748" spans="1:37" s="60" customFormat="1" ht="12" hidden="1" x14ac:dyDescent="0.2">
      <c r="A748" s="51">
        <v>18</v>
      </c>
      <c r="B748" s="43" t="s">
        <v>723</v>
      </c>
      <c r="C748" s="7">
        <f>ROUND(SUM(D748+E748+F748+G748+H748+I748+K748+M748+O748+Q748+S748),2)</f>
        <v>1314592.8799999999</v>
      </c>
      <c r="D748" s="26">
        <v>187916.88</v>
      </c>
      <c r="E748" s="26">
        <v>0</v>
      </c>
      <c r="F748" s="26">
        <v>0</v>
      </c>
      <c r="G748" s="26">
        <v>0</v>
      </c>
      <c r="H748" s="26">
        <v>0</v>
      </c>
      <c r="I748" s="26">
        <v>0</v>
      </c>
      <c r="J748" s="37">
        <v>0</v>
      </c>
      <c r="K748" s="26">
        <v>0</v>
      </c>
      <c r="L748" s="7">
        <v>400</v>
      </c>
      <c r="M748" s="7">
        <v>1126676</v>
      </c>
      <c r="N748" s="36">
        <v>0</v>
      </c>
      <c r="O748" s="26">
        <v>0</v>
      </c>
      <c r="P748" s="7">
        <v>0</v>
      </c>
      <c r="Q748" s="7">
        <v>0</v>
      </c>
      <c r="R748" s="26">
        <v>0</v>
      </c>
      <c r="S748" s="26">
        <v>0</v>
      </c>
      <c r="T748" s="25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</row>
    <row r="749" spans="1:37" s="113" customFormat="1" ht="12" hidden="1" x14ac:dyDescent="0.2">
      <c r="A749" s="175" t="s">
        <v>29</v>
      </c>
      <c r="B749" s="176"/>
      <c r="C749" s="8">
        <f>D749+E749+F749+G749+H749+I749+K749+M749+O749+Q749+S749</f>
        <v>3671022.69</v>
      </c>
      <c r="D749" s="8">
        <f>ROUND(SUM(D745:D748),2)</f>
        <v>295701.03000000003</v>
      </c>
      <c r="E749" s="8">
        <f t="shared" ref="E749:S749" si="83">ROUND(SUM(E745:E748),2)</f>
        <v>0</v>
      </c>
      <c r="F749" s="8">
        <f t="shared" si="83"/>
        <v>0</v>
      </c>
      <c r="G749" s="8">
        <f t="shared" si="83"/>
        <v>0</v>
      </c>
      <c r="H749" s="8">
        <f t="shared" si="83"/>
        <v>98095.93</v>
      </c>
      <c r="I749" s="8">
        <f t="shared" si="83"/>
        <v>0</v>
      </c>
      <c r="J749" s="30">
        <f t="shared" si="83"/>
        <v>0</v>
      </c>
      <c r="K749" s="8">
        <f t="shared" si="83"/>
        <v>0</v>
      </c>
      <c r="L749" s="8">
        <f t="shared" si="83"/>
        <v>400</v>
      </c>
      <c r="M749" s="8">
        <f t="shared" si="83"/>
        <v>1126676</v>
      </c>
      <c r="N749" s="8">
        <f t="shared" si="83"/>
        <v>0</v>
      </c>
      <c r="O749" s="8">
        <f t="shared" si="83"/>
        <v>0</v>
      </c>
      <c r="P749" s="8">
        <f t="shared" si="83"/>
        <v>594</v>
      </c>
      <c r="Q749" s="8">
        <f t="shared" si="83"/>
        <v>2150549.73</v>
      </c>
      <c r="R749" s="8">
        <f t="shared" si="83"/>
        <v>0</v>
      </c>
      <c r="S749" s="8">
        <f t="shared" si="83"/>
        <v>0</v>
      </c>
      <c r="T749" s="25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</row>
    <row r="750" spans="1:37" s="2" customFormat="1" ht="15.75" hidden="1" x14ac:dyDescent="0.25">
      <c r="A750" s="162" t="s">
        <v>43</v>
      </c>
      <c r="B750" s="162"/>
      <c r="C750" s="162"/>
      <c r="D750" s="12"/>
      <c r="E750" s="12"/>
      <c r="F750" s="12"/>
      <c r="G750" s="12"/>
      <c r="H750" s="12"/>
      <c r="I750" s="12"/>
      <c r="J750" s="32"/>
      <c r="K750" s="12"/>
      <c r="L750" s="12"/>
      <c r="M750" s="12"/>
      <c r="N750" s="12"/>
      <c r="O750" s="12"/>
      <c r="P750" s="12"/>
      <c r="Q750" s="12"/>
      <c r="R750" s="12"/>
      <c r="S750" s="12"/>
      <c r="T750" s="25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</row>
    <row r="751" spans="1:37" s="45" customFormat="1" ht="12" hidden="1" x14ac:dyDescent="0.2">
      <c r="A751" s="33">
        <v>19</v>
      </c>
      <c r="B751" s="43" t="s">
        <v>631</v>
      </c>
      <c r="C751" s="7">
        <f t="shared" ref="C751:C758" si="84">ROUND(SUM(D751+E751+F751+G751+H751+I751+K751+M751+O751+Q751+S751),2)</f>
        <v>5185328.28</v>
      </c>
      <c r="D751" s="26">
        <v>0</v>
      </c>
      <c r="E751" s="26">
        <v>0</v>
      </c>
      <c r="F751" s="26">
        <v>0</v>
      </c>
      <c r="G751" s="26">
        <v>0</v>
      </c>
      <c r="H751" s="26">
        <v>0</v>
      </c>
      <c r="I751" s="26">
        <v>0</v>
      </c>
      <c r="J751" s="37">
        <v>3</v>
      </c>
      <c r="K751" s="26">
        <v>5185328.28</v>
      </c>
      <c r="L751" s="7">
        <v>0</v>
      </c>
      <c r="M751" s="7">
        <v>0</v>
      </c>
      <c r="N751" s="28">
        <v>0</v>
      </c>
      <c r="O751" s="7">
        <v>0</v>
      </c>
      <c r="P751" s="7">
        <v>0</v>
      </c>
      <c r="Q751" s="7">
        <v>0</v>
      </c>
      <c r="R751" s="7">
        <v>0</v>
      </c>
      <c r="S751" s="7">
        <v>0</v>
      </c>
      <c r="T751" s="25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</row>
    <row r="752" spans="1:37" s="45" customFormat="1" ht="12" hidden="1" x14ac:dyDescent="0.2">
      <c r="A752" s="33">
        <v>20</v>
      </c>
      <c r="B752" s="43" t="s">
        <v>700</v>
      </c>
      <c r="C752" s="7">
        <f t="shared" si="84"/>
        <v>5236750.32</v>
      </c>
      <c r="D752" s="26">
        <v>0</v>
      </c>
      <c r="E752" s="26">
        <v>0</v>
      </c>
      <c r="F752" s="26">
        <v>0</v>
      </c>
      <c r="G752" s="26">
        <v>0</v>
      </c>
      <c r="H752" s="26">
        <v>0</v>
      </c>
      <c r="I752" s="26">
        <v>0</v>
      </c>
      <c r="J752" s="37">
        <v>3</v>
      </c>
      <c r="K752" s="26">
        <v>5236750.3199999994</v>
      </c>
      <c r="L752" s="7">
        <v>0</v>
      </c>
      <c r="M752" s="7">
        <v>0</v>
      </c>
      <c r="N752" s="28">
        <v>0</v>
      </c>
      <c r="O752" s="7">
        <v>0</v>
      </c>
      <c r="P752" s="7">
        <v>0</v>
      </c>
      <c r="Q752" s="7">
        <v>0</v>
      </c>
      <c r="R752" s="7">
        <v>0</v>
      </c>
      <c r="S752" s="7">
        <v>0</v>
      </c>
      <c r="T752" s="25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</row>
    <row r="753" spans="1:37" s="50" customFormat="1" ht="12" hidden="1" x14ac:dyDescent="0.2">
      <c r="A753" s="33">
        <v>21</v>
      </c>
      <c r="B753" s="43" t="s">
        <v>244</v>
      </c>
      <c r="C753" s="7">
        <f t="shared" si="84"/>
        <v>5057475.0999999996</v>
      </c>
      <c r="D753" s="7">
        <v>0</v>
      </c>
      <c r="E753" s="7">
        <v>2817765.61</v>
      </c>
      <c r="F753" s="7">
        <v>1508220.37</v>
      </c>
      <c r="G753" s="7">
        <v>731489.12</v>
      </c>
      <c r="H753" s="7">
        <v>0</v>
      </c>
      <c r="I753" s="7">
        <v>0</v>
      </c>
      <c r="J753" s="31">
        <v>0</v>
      </c>
      <c r="K753" s="7">
        <v>0</v>
      </c>
      <c r="L753" s="7">
        <v>0</v>
      </c>
      <c r="M753" s="7">
        <v>0</v>
      </c>
      <c r="N753" s="28">
        <v>0</v>
      </c>
      <c r="O753" s="7">
        <v>0</v>
      </c>
      <c r="P753" s="7">
        <v>0</v>
      </c>
      <c r="Q753" s="7">
        <v>0</v>
      </c>
      <c r="R753" s="7">
        <v>0</v>
      </c>
      <c r="S753" s="7">
        <v>0</v>
      </c>
      <c r="T753" s="25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</row>
    <row r="754" spans="1:37" s="50" customFormat="1" ht="12" hidden="1" x14ac:dyDescent="0.2">
      <c r="A754" s="33">
        <v>22</v>
      </c>
      <c r="B754" s="34" t="s">
        <v>637</v>
      </c>
      <c r="C754" s="7">
        <f t="shared" si="84"/>
        <v>3047814.81</v>
      </c>
      <c r="D754" s="7">
        <v>0</v>
      </c>
      <c r="E754" s="7">
        <v>0</v>
      </c>
      <c r="F754" s="7">
        <v>1486749.8</v>
      </c>
      <c r="G754" s="7">
        <v>732279.75</v>
      </c>
      <c r="H754" s="7">
        <v>828785.26</v>
      </c>
      <c r="I754" s="7">
        <v>0</v>
      </c>
      <c r="J754" s="31">
        <v>0</v>
      </c>
      <c r="K754" s="7">
        <v>0</v>
      </c>
      <c r="L754" s="7">
        <v>0</v>
      </c>
      <c r="M754" s="7">
        <v>0</v>
      </c>
      <c r="N754" s="28">
        <v>0</v>
      </c>
      <c r="O754" s="7">
        <v>0</v>
      </c>
      <c r="P754" s="7">
        <v>0</v>
      </c>
      <c r="Q754" s="7">
        <v>0</v>
      </c>
      <c r="R754" s="7">
        <v>0</v>
      </c>
      <c r="S754" s="7">
        <v>0</v>
      </c>
      <c r="T754" s="25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</row>
    <row r="755" spans="1:37" s="50" customFormat="1" ht="12" hidden="1" x14ac:dyDescent="0.2">
      <c r="A755" s="33">
        <v>23</v>
      </c>
      <c r="B755" s="43" t="s">
        <v>514</v>
      </c>
      <c r="C755" s="7">
        <f t="shared" si="84"/>
        <v>4041310.57</v>
      </c>
      <c r="D755" s="7">
        <v>0</v>
      </c>
      <c r="E755" s="7">
        <v>0</v>
      </c>
      <c r="F755" s="7">
        <v>0</v>
      </c>
      <c r="G755" s="7">
        <v>0</v>
      </c>
      <c r="H755" s="7">
        <v>0</v>
      </c>
      <c r="I755" s="7">
        <v>0</v>
      </c>
      <c r="J755" s="31">
        <v>0</v>
      </c>
      <c r="K755" s="7">
        <v>0</v>
      </c>
      <c r="L755" s="7">
        <v>1027</v>
      </c>
      <c r="M755" s="7">
        <v>1755228.77</v>
      </c>
      <c r="N755" s="28">
        <v>0</v>
      </c>
      <c r="O755" s="7">
        <v>0</v>
      </c>
      <c r="P755" s="7">
        <v>2695.5</v>
      </c>
      <c r="Q755" s="7">
        <v>2286081.7999999998</v>
      </c>
      <c r="R755" s="7">
        <v>0</v>
      </c>
      <c r="S755" s="7">
        <v>0</v>
      </c>
      <c r="T755" s="25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</row>
    <row r="756" spans="1:37" s="50" customFormat="1" ht="12" hidden="1" x14ac:dyDescent="0.2">
      <c r="A756" s="33">
        <v>24</v>
      </c>
      <c r="B756" s="43" t="s">
        <v>253</v>
      </c>
      <c r="C756" s="7">
        <f t="shared" si="84"/>
        <v>4167666.53</v>
      </c>
      <c r="D756" s="7">
        <v>1206679.4099999999</v>
      </c>
      <c r="E756" s="7">
        <v>2960987.12</v>
      </c>
      <c r="F756" s="7">
        <v>0</v>
      </c>
      <c r="G756" s="7">
        <v>0</v>
      </c>
      <c r="H756" s="7">
        <v>0</v>
      </c>
      <c r="I756" s="7">
        <v>0</v>
      </c>
      <c r="J756" s="31">
        <v>0</v>
      </c>
      <c r="K756" s="7">
        <v>0</v>
      </c>
      <c r="L756" s="7">
        <v>0</v>
      </c>
      <c r="M756" s="7">
        <v>0</v>
      </c>
      <c r="N756" s="28">
        <v>0</v>
      </c>
      <c r="O756" s="7">
        <v>0</v>
      </c>
      <c r="P756" s="7">
        <v>0</v>
      </c>
      <c r="Q756" s="7">
        <v>0</v>
      </c>
      <c r="R756" s="7">
        <v>0</v>
      </c>
      <c r="S756" s="7">
        <v>0</v>
      </c>
      <c r="T756" s="25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</row>
    <row r="757" spans="1:37" s="50" customFormat="1" ht="12" hidden="1" x14ac:dyDescent="0.2">
      <c r="A757" s="33">
        <v>25</v>
      </c>
      <c r="B757" s="43" t="s">
        <v>712</v>
      </c>
      <c r="C757" s="7">
        <f t="shared" si="84"/>
        <v>8965841.9900000002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 s="31">
        <v>0</v>
      </c>
      <c r="K757" s="7">
        <v>0</v>
      </c>
      <c r="L757" s="96">
        <v>1610</v>
      </c>
      <c r="M757" s="7">
        <v>2779013.08</v>
      </c>
      <c r="N757" s="28">
        <v>0</v>
      </c>
      <c r="O757" s="7">
        <v>0</v>
      </c>
      <c r="P757" s="96" t="s">
        <v>629</v>
      </c>
      <c r="Q757" s="7">
        <v>6186828.9115840001</v>
      </c>
      <c r="R757" s="7">
        <v>0</v>
      </c>
      <c r="S757" s="7">
        <v>0</v>
      </c>
      <c r="T757" s="25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</row>
    <row r="758" spans="1:37" s="50" customFormat="1" ht="12" hidden="1" x14ac:dyDescent="0.2">
      <c r="A758" s="33">
        <v>26</v>
      </c>
      <c r="B758" s="43" t="s">
        <v>632</v>
      </c>
      <c r="C758" s="7">
        <f t="shared" si="84"/>
        <v>7788417.9800000004</v>
      </c>
      <c r="D758" s="7">
        <v>0</v>
      </c>
      <c r="E758" s="7">
        <v>0</v>
      </c>
      <c r="F758" s="7">
        <v>0</v>
      </c>
      <c r="G758" s="7">
        <v>0</v>
      </c>
      <c r="H758" s="7">
        <v>0</v>
      </c>
      <c r="I758" s="7">
        <v>0</v>
      </c>
      <c r="J758" s="31">
        <v>0</v>
      </c>
      <c r="K758" s="7">
        <v>0</v>
      </c>
      <c r="L758" s="7">
        <v>774.1</v>
      </c>
      <c r="M758" s="7">
        <v>2145664.9300000002</v>
      </c>
      <c r="N758" s="28">
        <v>0</v>
      </c>
      <c r="O758" s="7">
        <v>0</v>
      </c>
      <c r="P758" s="96">
        <v>1722</v>
      </c>
      <c r="Q758" s="7">
        <v>5642753.0499999998</v>
      </c>
      <c r="R758" s="7">
        <v>0</v>
      </c>
      <c r="S758" s="7">
        <v>0</v>
      </c>
      <c r="T758" s="25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</row>
    <row r="759" spans="1:37" s="97" customFormat="1" ht="12" hidden="1" x14ac:dyDescent="0.2">
      <c r="A759" s="166" t="s">
        <v>41</v>
      </c>
      <c r="B759" s="166"/>
      <c r="C759" s="150">
        <f t="shared" ref="C759" si="85">ROUND(SUM(D759+E759+F759+G759+H759+I759+K759+M759+O759+Q759+S759),2)</f>
        <v>43490605.579999998</v>
      </c>
      <c r="D759" s="150">
        <f>ROUND(SUM(D751:D758),2)</f>
        <v>1206679.4099999999</v>
      </c>
      <c r="E759" s="150">
        <f t="shared" ref="E759:S759" si="86">ROUND(SUM(E751:E758),2)</f>
        <v>5778752.7300000004</v>
      </c>
      <c r="F759" s="150">
        <f t="shared" si="86"/>
        <v>2994970.17</v>
      </c>
      <c r="G759" s="150">
        <f t="shared" si="86"/>
        <v>1463768.87</v>
      </c>
      <c r="H759" s="150">
        <f t="shared" si="86"/>
        <v>828785.26</v>
      </c>
      <c r="I759" s="150">
        <f t="shared" si="86"/>
        <v>0</v>
      </c>
      <c r="J759" s="83">
        <f t="shared" si="86"/>
        <v>6</v>
      </c>
      <c r="K759" s="150">
        <f t="shared" si="86"/>
        <v>10422078.6</v>
      </c>
      <c r="L759" s="150">
        <f t="shared" si="86"/>
        <v>3411.1</v>
      </c>
      <c r="M759" s="150">
        <f t="shared" si="86"/>
        <v>6679906.7800000003</v>
      </c>
      <c r="N759" s="150">
        <f t="shared" si="86"/>
        <v>0</v>
      </c>
      <c r="O759" s="150">
        <f t="shared" si="86"/>
        <v>0</v>
      </c>
      <c r="P759" s="150">
        <f t="shared" si="86"/>
        <v>4417.5</v>
      </c>
      <c r="Q759" s="150">
        <f t="shared" si="86"/>
        <v>14115663.76</v>
      </c>
      <c r="R759" s="150">
        <f t="shared" si="86"/>
        <v>0</v>
      </c>
      <c r="S759" s="150">
        <f t="shared" si="86"/>
        <v>0</v>
      </c>
      <c r="T759" s="145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</row>
    <row r="760" spans="1:37" s="2" customFormat="1" ht="15.75" hidden="1" x14ac:dyDescent="0.25">
      <c r="A760" s="162" t="s">
        <v>42</v>
      </c>
      <c r="B760" s="162"/>
      <c r="C760" s="162"/>
      <c r="D760" s="12"/>
      <c r="E760" s="12"/>
      <c r="F760" s="12"/>
      <c r="G760" s="12"/>
      <c r="H760" s="12"/>
      <c r="I760" s="12"/>
      <c r="J760" s="32"/>
      <c r="K760" s="12"/>
      <c r="L760" s="12"/>
      <c r="M760" s="12"/>
      <c r="N760" s="12"/>
      <c r="O760" s="12"/>
      <c r="P760" s="12"/>
      <c r="Q760" s="12"/>
      <c r="R760" s="12"/>
      <c r="S760" s="12"/>
      <c r="T760" s="25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</row>
    <row r="761" spans="1:37" s="60" customFormat="1" ht="12" hidden="1" x14ac:dyDescent="0.2">
      <c r="A761" s="51">
        <v>27</v>
      </c>
      <c r="B761" s="34" t="s">
        <v>725</v>
      </c>
      <c r="C761" s="7">
        <f>ROUND(SUM(D761+E761+F761+G761+H761+I761+K761+M761+O761+Q761+S761),2)</f>
        <v>3304435.84</v>
      </c>
      <c r="D761" s="7">
        <v>0</v>
      </c>
      <c r="E761" s="7">
        <v>3304435.8395680003</v>
      </c>
      <c r="F761" s="7">
        <v>0</v>
      </c>
      <c r="G761" s="7">
        <v>0</v>
      </c>
      <c r="H761" s="7">
        <v>0</v>
      </c>
      <c r="I761" s="7">
        <v>0</v>
      </c>
      <c r="J761" s="31">
        <v>0</v>
      </c>
      <c r="K761" s="7">
        <v>0</v>
      </c>
      <c r="L761" s="7">
        <v>0</v>
      </c>
      <c r="M761" s="7">
        <v>0</v>
      </c>
      <c r="N761" s="7">
        <v>0</v>
      </c>
      <c r="O761" s="7">
        <v>0</v>
      </c>
      <c r="P761" s="7">
        <v>0</v>
      </c>
      <c r="Q761" s="7">
        <v>0</v>
      </c>
      <c r="R761" s="7">
        <v>0</v>
      </c>
      <c r="S761" s="7">
        <v>0</v>
      </c>
      <c r="T761" s="25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</row>
    <row r="762" spans="1:37" s="60" customFormat="1" ht="12" hidden="1" x14ac:dyDescent="0.2">
      <c r="A762" s="51">
        <v>28</v>
      </c>
      <c r="B762" s="34" t="s">
        <v>726</v>
      </c>
      <c r="C762" s="7">
        <f>ROUND(SUM(D762+E762+F762+G762+H762+I762+K762+M762+O762+Q762+S762),2)</f>
        <v>9303033.5600000005</v>
      </c>
      <c r="D762" s="7">
        <v>729356.39</v>
      </c>
      <c r="E762" s="7">
        <v>0</v>
      </c>
      <c r="F762" s="7">
        <v>1735291.19</v>
      </c>
      <c r="G762" s="7">
        <v>879057.91</v>
      </c>
      <c r="H762" s="7">
        <v>835142.16</v>
      </c>
      <c r="I762" s="7">
        <v>0</v>
      </c>
      <c r="J762" s="31">
        <v>2</v>
      </c>
      <c r="K762" s="7">
        <v>3599516.9599999995</v>
      </c>
      <c r="L762" s="7">
        <v>0</v>
      </c>
      <c r="M762" s="7">
        <v>0</v>
      </c>
      <c r="N762" s="7">
        <v>647.6</v>
      </c>
      <c r="O762" s="7">
        <v>1524668.95</v>
      </c>
      <c r="P762" s="7">
        <v>0</v>
      </c>
      <c r="Q762" s="7">
        <v>0</v>
      </c>
      <c r="R762" s="7">
        <v>0</v>
      </c>
      <c r="S762" s="7">
        <v>0</v>
      </c>
      <c r="T762" s="25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</row>
    <row r="763" spans="1:37" s="60" customFormat="1" ht="12" hidden="1" x14ac:dyDescent="0.2">
      <c r="A763" s="51">
        <v>29</v>
      </c>
      <c r="B763" s="34" t="s">
        <v>727</v>
      </c>
      <c r="C763" s="7">
        <f>ROUND(SUM(D763+E763+F763+G763+H763+I763+K763+M763+O763+Q763+S763),2)</f>
        <v>9774802.9600000009</v>
      </c>
      <c r="D763" s="7">
        <v>722885.27</v>
      </c>
      <c r="E763" s="7">
        <v>4121890.08</v>
      </c>
      <c r="F763" s="7">
        <v>1719895.04</v>
      </c>
      <c r="G763" s="7">
        <v>871258.58</v>
      </c>
      <c r="H763" s="7">
        <v>827732.47</v>
      </c>
      <c r="I763" s="7">
        <v>0</v>
      </c>
      <c r="J763" s="31">
        <v>0</v>
      </c>
      <c r="K763" s="7">
        <v>0</v>
      </c>
      <c r="L763" s="7">
        <v>0</v>
      </c>
      <c r="M763" s="7">
        <v>0</v>
      </c>
      <c r="N763" s="7">
        <v>635.84</v>
      </c>
      <c r="O763" s="7">
        <v>1511141.52</v>
      </c>
      <c r="P763" s="7">
        <v>0</v>
      </c>
      <c r="Q763" s="7">
        <v>0</v>
      </c>
      <c r="R763" s="7">
        <v>0</v>
      </c>
      <c r="S763" s="7">
        <v>0</v>
      </c>
      <c r="T763" s="25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</row>
    <row r="764" spans="1:37" s="60" customFormat="1" ht="12" hidden="1" x14ac:dyDescent="0.2">
      <c r="A764" s="51">
        <v>30</v>
      </c>
      <c r="B764" s="34" t="s">
        <v>728</v>
      </c>
      <c r="C764" s="7">
        <f>ROUND(SUM(D764+E764+F764+G764+H764+I764+K764+M764+O764+Q764+S764),2)</f>
        <v>13918769.189999999</v>
      </c>
      <c r="D764" s="7">
        <v>2484538.0399999996</v>
      </c>
      <c r="E764" s="7">
        <v>3373713.2975099999</v>
      </c>
      <c r="F764" s="7">
        <v>3484388.4080485399</v>
      </c>
      <c r="G764" s="7">
        <v>2805396.4041134603</v>
      </c>
      <c r="H764" s="7">
        <v>1770733.0368680002</v>
      </c>
      <c r="I764" s="7">
        <v>0</v>
      </c>
      <c r="J764" s="31">
        <v>0</v>
      </c>
      <c r="K764" s="7">
        <v>0</v>
      </c>
      <c r="L764" s="7">
        <v>0</v>
      </c>
      <c r="M764" s="7">
        <v>0</v>
      </c>
      <c r="N764" s="7">
        <v>0</v>
      </c>
      <c r="O764" s="7">
        <v>0</v>
      </c>
      <c r="P764" s="7">
        <v>0</v>
      </c>
      <c r="Q764" s="7">
        <v>0</v>
      </c>
      <c r="R764" s="7">
        <v>0</v>
      </c>
      <c r="S764" s="7">
        <v>0</v>
      </c>
      <c r="T764" s="25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</row>
    <row r="765" spans="1:37" s="94" customFormat="1" ht="12.75" hidden="1" x14ac:dyDescent="0.2">
      <c r="A765" s="161" t="s">
        <v>255</v>
      </c>
      <c r="B765" s="161"/>
      <c r="C765" s="150">
        <f>ROUND(SUM(D765+E765+F765+G765+H765+I765+K765+M765+O765+Q765+S765),2)</f>
        <v>36301041.549999997</v>
      </c>
      <c r="D765" s="150">
        <f t="shared" ref="D765:S765" si="87">ROUND(SUM(D761:D764),2)</f>
        <v>3936779.7</v>
      </c>
      <c r="E765" s="150">
        <f t="shared" si="87"/>
        <v>10800039.220000001</v>
      </c>
      <c r="F765" s="150">
        <f t="shared" si="87"/>
        <v>6939574.6399999997</v>
      </c>
      <c r="G765" s="150">
        <f t="shared" si="87"/>
        <v>4555712.8899999997</v>
      </c>
      <c r="H765" s="150">
        <f t="shared" si="87"/>
        <v>3433607.67</v>
      </c>
      <c r="I765" s="150">
        <f t="shared" si="87"/>
        <v>0</v>
      </c>
      <c r="J765" s="83">
        <f t="shared" si="87"/>
        <v>2</v>
      </c>
      <c r="K765" s="150">
        <f t="shared" si="87"/>
        <v>3599516.96</v>
      </c>
      <c r="L765" s="150">
        <f t="shared" si="87"/>
        <v>0</v>
      </c>
      <c r="M765" s="150">
        <f t="shared" si="87"/>
        <v>0</v>
      </c>
      <c r="N765" s="150">
        <f t="shared" si="87"/>
        <v>1283.44</v>
      </c>
      <c r="O765" s="150">
        <f t="shared" si="87"/>
        <v>3035810.47</v>
      </c>
      <c r="P765" s="150">
        <f t="shared" si="87"/>
        <v>0</v>
      </c>
      <c r="Q765" s="150">
        <f t="shared" si="87"/>
        <v>0</v>
      </c>
      <c r="R765" s="150">
        <f t="shared" si="87"/>
        <v>0</v>
      </c>
      <c r="S765" s="150">
        <f t="shared" si="87"/>
        <v>0</v>
      </c>
      <c r="T765" s="25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</row>
    <row r="766" spans="1:37" s="2" customFormat="1" hidden="1" x14ac:dyDescent="0.25">
      <c r="A766" s="165" t="s">
        <v>63</v>
      </c>
      <c r="B766" s="165"/>
      <c r="C766" s="165"/>
      <c r="D766" s="12"/>
      <c r="E766" s="12"/>
      <c r="F766" s="12"/>
      <c r="G766" s="12"/>
      <c r="H766" s="12"/>
      <c r="I766" s="12"/>
      <c r="J766" s="32"/>
      <c r="K766" s="12"/>
      <c r="L766" s="12"/>
      <c r="M766" s="12"/>
      <c r="N766" s="12"/>
      <c r="O766" s="12"/>
      <c r="P766" s="12"/>
      <c r="Q766" s="12"/>
      <c r="R766" s="12"/>
      <c r="S766" s="12"/>
      <c r="T766" s="25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</row>
    <row r="767" spans="1:37" s="60" customFormat="1" ht="12" hidden="1" x14ac:dyDescent="0.2">
      <c r="A767" s="51">
        <v>31</v>
      </c>
      <c r="B767" s="34" t="s">
        <v>515</v>
      </c>
      <c r="C767" s="7">
        <f t="shared" ref="C767:C782" si="88">ROUND(SUM(D767+E767+F767+G767+H767+I767+K767+M767+O767+Q767+S767),2)</f>
        <v>2290481.7799999998</v>
      </c>
      <c r="D767" s="7">
        <v>136183.73000000001</v>
      </c>
      <c r="E767" s="7">
        <v>1196572.25</v>
      </c>
      <c r="F767" s="7">
        <v>500357.16</v>
      </c>
      <c r="G767" s="7">
        <v>250178.58</v>
      </c>
      <c r="H767" s="7">
        <v>207190.06</v>
      </c>
      <c r="I767" s="7">
        <v>0</v>
      </c>
      <c r="J767" s="31">
        <v>0</v>
      </c>
      <c r="K767" s="7">
        <v>0</v>
      </c>
      <c r="L767" s="7">
        <v>0</v>
      </c>
      <c r="M767" s="7">
        <v>0</v>
      </c>
      <c r="N767" s="28">
        <v>0</v>
      </c>
      <c r="O767" s="7">
        <v>0</v>
      </c>
      <c r="P767" s="7">
        <v>0</v>
      </c>
      <c r="Q767" s="7">
        <v>0</v>
      </c>
      <c r="R767" s="7">
        <v>0</v>
      </c>
      <c r="S767" s="7">
        <v>0</v>
      </c>
      <c r="T767" s="25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</row>
    <row r="768" spans="1:37" s="60" customFormat="1" ht="12" hidden="1" x14ac:dyDescent="0.2">
      <c r="A768" s="51">
        <v>32</v>
      </c>
      <c r="B768" s="34" t="s">
        <v>516</v>
      </c>
      <c r="C768" s="7">
        <f t="shared" si="88"/>
        <v>1497533.83</v>
      </c>
      <c r="D768" s="7">
        <v>141278.95000000001</v>
      </c>
      <c r="E768" s="7">
        <v>1196559.27</v>
      </c>
      <c r="F768" s="7">
        <v>0</v>
      </c>
      <c r="G768" s="7">
        <v>0</v>
      </c>
      <c r="H768" s="7">
        <v>159695.60999999999</v>
      </c>
      <c r="I768" s="7">
        <v>0</v>
      </c>
      <c r="J768" s="31">
        <v>0</v>
      </c>
      <c r="K768" s="7">
        <v>0</v>
      </c>
      <c r="L768" s="7">
        <v>0</v>
      </c>
      <c r="M768" s="7">
        <v>0</v>
      </c>
      <c r="N768" s="28">
        <v>0</v>
      </c>
      <c r="O768" s="7">
        <v>0</v>
      </c>
      <c r="P768" s="7">
        <v>0</v>
      </c>
      <c r="Q768" s="7">
        <v>0</v>
      </c>
      <c r="R768" s="7">
        <v>0</v>
      </c>
      <c r="S768" s="7">
        <v>0</v>
      </c>
      <c r="T768" s="25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</row>
    <row r="769" spans="1:37" s="60" customFormat="1" ht="12" hidden="1" x14ac:dyDescent="0.2">
      <c r="A769" s="51">
        <v>33</v>
      </c>
      <c r="B769" s="34" t="s">
        <v>517</v>
      </c>
      <c r="C769" s="7">
        <f t="shared" si="88"/>
        <v>1470657.29</v>
      </c>
      <c r="D769" s="7">
        <v>130422.95</v>
      </c>
      <c r="E769" s="7">
        <v>1180275.27</v>
      </c>
      <c r="F769" s="7">
        <v>0</v>
      </c>
      <c r="G769" s="7">
        <v>0</v>
      </c>
      <c r="H769" s="7">
        <v>159959.07</v>
      </c>
      <c r="I769" s="7">
        <v>0</v>
      </c>
      <c r="J769" s="31">
        <v>0</v>
      </c>
      <c r="K769" s="7">
        <v>0</v>
      </c>
      <c r="L769" s="7">
        <v>0</v>
      </c>
      <c r="M769" s="7">
        <v>0</v>
      </c>
      <c r="N769" s="28">
        <v>0</v>
      </c>
      <c r="O769" s="7">
        <v>0</v>
      </c>
      <c r="P769" s="7">
        <v>0</v>
      </c>
      <c r="Q769" s="7">
        <v>0</v>
      </c>
      <c r="R769" s="7">
        <v>0</v>
      </c>
      <c r="S769" s="7">
        <v>0</v>
      </c>
      <c r="T769" s="25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</row>
    <row r="770" spans="1:37" s="60" customFormat="1" ht="12" hidden="1" x14ac:dyDescent="0.2">
      <c r="A770" s="51">
        <v>34</v>
      </c>
      <c r="B770" s="34" t="s">
        <v>518</v>
      </c>
      <c r="C770" s="7">
        <f t="shared" si="88"/>
        <v>1481511.81</v>
      </c>
      <c r="D770" s="7">
        <v>125621.55</v>
      </c>
      <c r="E770" s="7">
        <v>1180251.67</v>
      </c>
      <c r="F770" s="7">
        <v>0</v>
      </c>
      <c r="G770" s="7">
        <v>0</v>
      </c>
      <c r="H770" s="7">
        <v>175638.59</v>
      </c>
      <c r="I770" s="7">
        <v>0</v>
      </c>
      <c r="J770" s="31">
        <v>0</v>
      </c>
      <c r="K770" s="7">
        <v>0</v>
      </c>
      <c r="L770" s="7">
        <v>0</v>
      </c>
      <c r="M770" s="7">
        <v>0</v>
      </c>
      <c r="N770" s="28">
        <v>0</v>
      </c>
      <c r="O770" s="7">
        <v>0</v>
      </c>
      <c r="P770" s="7">
        <v>0</v>
      </c>
      <c r="Q770" s="7">
        <v>0</v>
      </c>
      <c r="R770" s="7">
        <v>0</v>
      </c>
      <c r="S770" s="7">
        <v>0</v>
      </c>
      <c r="T770" s="25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</row>
    <row r="771" spans="1:37" s="60" customFormat="1" ht="12" hidden="1" x14ac:dyDescent="0.2">
      <c r="A771" s="51">
        <v>35</v>
      </c>
      <c r="B771" s="34" t="s">
        <v>519</v>
      </c>
      <c r="C771" s="7">
        <f t="shared" si="88"/>
        <v>14769439</v>
      </c>
      <c r="D771" s="7">
        <v>0</v>
      </c>
      <c r="E771" s="7">
        <v>4527582.04</v>
      </c>
      <c r="F771" s="7">
        <v>0</v>
      </c>
      <c r="G771" s="7">
        <v>0</v>
      </c>
      <c r="H771" s="7">
        <v>0</v>
      </c>
      <c r="I771" s="7">
        <v>0</v>
      </c>
      <c r="J771" s="31">
        <v>0</v>
      </c>
      <c r="K771" s="7">
        <v>0</v>
      </c>
      <c r="L771" s="7">
        <v>2250</v>
      </c>
      <c r="M771" s="7">
        <v>10241856.960000001</v>
      </c>
      <c r="N771" s="28">
        <v>0</v>
      </c>
      <c r="O771" s="7">
        <v>0</v>
      </c>
      <c r="P771" s="7">
        <v>0</v>
      </c>
      <c r="Q771" s="7">
        <v>0</v>
      </c>
      <c r="R771" s="7">
        <v>0</v>
      </c>
      <c r="S771" s="7">
        <v>0</v>
      </c>
      <c r="T771" s="25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</row>
    <row r="772" spans="1:37" s="60" customFormat="1" ht="12" hidden="1" x14ac:dyDescent="0.2">
      <c r="A772" s="51">
        <v>36</v>
      </c>
      <c r="B772" s="34" t="s">
        <v>520</v>
      </c>
      <c r="C772" s="7">
        <f t="shared" si="88"/>
        <v>1463720.34</v>
      </c>
      <c r="D772" s="7">
        <v>0</v>
      </c>
      <c r="E772" s="7">
        <v>0</v>
      </c>
      <c r="F772" s="7">
        <v>0</v>
      </c>
      <c r="G772" s="7">
        <v>0</v>
      </c>
      <c r="H772" s="7">
        <v>0</v>
      </c>
      <c r="I772" s="7">
        <v>0</v>
      </c>
      <c r="J772" s="31">
        <v>0</v>
      </c>
      <c r="K772" s="7">
        <v>0</v>
      </c>
      <c r="L772" s="7">
        <v>350.5</v>
      </c>
      <c r="M772" s="7">
        <v>1463720.34</v>
      </c>
      <c r="N772" s="28">
        <v>0</v>
      </c>
      <c r="O772" s="7">
        <v>0</v>
      </c>
      <c r="P772" s="7">
        <v>0</v>
      </c>
      <c r="Q772" s="7">
        <v>0</v>
      </c>
      <c r="R772" s="7">
        <v>0</v>
      </c>
      <c r="S772" s="7">
        <v>0</v>
      </c>
      <c r="T772" s="25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</row>
    <row r="773" spans="1:37" s="60" customFormat="1" ht="12" hidden="1" x14ac:dyDescent="0.2">
      <c r="A773" s="51">
        <v>37</v>
      </c>
      <c r="B773" s="34" t="s">
        <v>521</v>
      </c>
      <c r="C773" s="7">
        <f t="shared" si="88"/>
        <v>8800881.1199999992</v>
      </c>
      <c r="D773" s="7">
        <v>694661.08</v>
      </c>
      <c r="E773" s="7">
        <v>3313754.85</v>
      </c>
      <c r="F773" s="7">
        <v>0</v>
      </c>
      <c r="G773" s="7">
        <v>0</v>
      </c>
      <c r="H773" s="7">
        <v>0</v>
      </c>
      <c r="I773" s="7">
        <v>0</v>
      </c>
      <c r="J773" s="31">
        <v>0</v>
      </c>
      <c r="K773" s="7">
        <v>0</v>
      </c>
      <c r="L773" s="7">
        <v>1037.53</v>
      </c>
      <c r="M773" s="7">
        <v>4792465.1900000004</v>
      </c>
      <c r="N773" s="28">
        <v>0</v>
      </c>
      <c r="O773" s="7">
        <v>0</v>
      </c>
      <c r="P773" s="7">
        <v>0</v>
      </c>
      <c r="Q773" s="7">
        <v>0</v>
      </c>
      <c r="R773" s="7">
        <v>0</v>
      </c>
      <c r="S773" s="7">
        <v>0</v>
      </c>
      <c r="T773" s="25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</row>
    <row r="774" spans="1:37" s="60" customFormat="1" ht="12" hidden="1" x14ac:dyDescent="0.2">
      <c r="A774" s="51">
        <v>38</v>
      </c>
      <c r="B774" s="43" t="s">
        <v>522</v>
      </c>
      <c r="C774" s="7">
        <f t="shared" si="88"/>
        <v>8937638.9399999995</v>
      </c>
      <c r="D774" s="7">
        <v>0</v>
      </c>
      <c r="E774" s="7">
        <v>2337646.54</v>
      </c>
      <c r="F774" s="7">
        <v>1383553.11</v>
      </c>
      <c r="G774" s="7">
        <v>681451.53</v>
      </c>
      <c r="H774" s="7">
        <v>763195.08</v>
      </c>
      <c r="I774" s="7">
        <v>0</v>
      </c>
      <c r="J774" s="31">
        <v>0</v>
      </c>
      <c r="K774" s="7">
        <v>0</v>
      </c>
      <c r="L774" s="7">
        <v>861.84</v>
      </c>
      <c r="M774" s="7">
        <v>3771792.68</v>
      </c>
      <c r="N774" s="28">
        <v>0</v>
      </c>
      <c r="O774" s="7">
        <v>0</v>
      </c>
      <c r="P774" s="7">
        <v>0</v>
      </c>
      <c r="Q774" s="7">
        <v>0</v>
      </c>
      <c r="R774" s="7">
        <v>0</v>
      </c>
      <c r="S774" s="7">
        <v>0</v>
      </c>
      <c r="T774" s="25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</row>
    <row r="775" spans="1:37" s="60" customFormat="1" ht="12" hidden="1" x14ac:dyDescent="0.2">
      <c r="A775" s="51">
        <v>39</v>
      </c>
      <c r="B775" s="34" t="s">
        <v>262</v>
      </c>
      <c r="C775" s="7">
        <f t="shared" si="88"/>
        <v>1247367.01</v>
      </c>
      <c r="D775" s="7">
        <v>0</v>
      </c>
      <c r="E775" s="7">
        <v>0</v>
      </c>
      <c r="F775" s="7">
        <v>634773.16</v>
      </c>
      <c r="G775" s="7">
        <v>312649.46999999997</v>
      </c>
      <c r="H775" s="7">
        <v>299944.38</v>
      </c>
      <c r="I775" s="7">
        <v>0</v>
      </c>
      <c r="J775" s="31">
        <v>0</v>
      </c>
      <c r="K775" s="7">
        <v>0</v>
      </c>
      <c r="L775" s="7">
        <v>0</v>
      </c>
      <c r="M775" s="7">
        <v>0</v>
      </c>
      <c r="N775" s="28">
        <v>0</v>
      </c>
      <c r="O775" s="7">
        <v>0</v>
      </c>
      <c r="P775" s="7">
        <v>0</v>
      </c>
      <c r="Q775" s="7">
        <v>0</v>
      </c>
      <c r="R775" s="7">
        <v>0</v>
      </c>
      <c r="S775" s="7">
        <v>0</v>
      </c>
      <c r="T775" s="25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</row>
    <row r="776" spans="1:37" s="60" customFormat="1" ht="12" hidden="1" x14ac:dyDescent="0.2">
      <c r="A776" s="51">
        <v>40</v>
      </c>
      <c r="B776" s="43" t="s">
        <v>523</v>
      </c>
      <c r="C776" s="7">
        <f t="shared" si="88"/>
        <v>4304035.01</v>
      </c>
      <c r="D776" s="7">
        <v>690433.17</v>
      </c>
      <c r="E776" s="7">
        <v>3613601.84</v>
      </c>
      <c r="F776" s="7">
        <v>0</v>
      </c>
      <c r="G776" s="7">
        <v>0</v>
      </c>
      <c r="H776" s="7">
        <v>0</v>
      </c>
      <c r="I776" s="7">
        <v>0</v>
      </c>
      <c r="J776" s="31">
        <v>0</v>
      </c>
      <c r="K776" s="7">
        <v>0</v>
      </c>
      <c r="L776" s="7">
        <v>0</v>
      </c>
      <c r="M776" s="7">
        <v>0</v>
      </c>
      <c r="N776" s="28">
        <v>0</v>
      </c>
      <c r="O776" s="7">
        <v>0</v>
      </c>
      <c r="P776" s="7">
        <v>0</v>
      </c>
      <c r="Q776" s="7">
        <v>0</v>
      </c>
      <c r="R776" s="7">
        <v>0</v>
      </c>
      <c r="S776" s="7">
        <v>0</v>
      </c>
      <c r="T776" s="25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</row>
    <row r="777" spans="1:37" s="60" customFormat="1" ht="12" hidden="1" x14ac:dyDescent="0.2">
      <c r="A777" s="51">
        <v>41</v>
      </c>
      <c r="B777" s="34" t="s">
        <v>729</v>
      </c>
      <c r="C777" s="7">
        <f t="shared" si="88"/>
        <v>744267.2</v>
      </c>
      <c r="D777" s="7">
        <v>0</v>
      </c>
      <c r="E777" s="7">
        <v>744267.2</v>
      </c>
      <c r="F777" s="7">
        <v>0</v>
      </c>
      <c r="G777" s="7">
        <v>0</v>
      </c>
      <c r="H777" s="7">
        <v>0</v>
      </c>
      <c r="I777" s="7">
        <v>0</v>
      </c>
      <c r="J777" s="31">
        <v>0</v>
      </c>
      <c r="K777" s="7">
        <v>0</v>
      </c>
      <c r="L777" s="7">
        <v>0</v>
      </c>
      <c r="M777" s="7">
        <v>0</v>
      </c>
      <c r="N777" s="28">
        <v>0</v>
      </c>
      <c r="O777" s="7">
        <v>0</v>
      </c>
      <c r="P777" s="7">
        <v>0</v>
      </c>
      <c r="Q777" s="7">
        <v>0</v>
      </c>
      <c r="R777" s="7">
        <v>0</v>
      </c>
      <c r="S777" s="7">
        <v>0</v>
      </c>
      <c r="T777" s="25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</row>
    <row r="778" spans="1:37" s="60" customFormat="1" ht="12" hidden="1" x14ac:dyDescent="0.2">
      <c r="A778" s="51">
        <v>42</v>
      </c>
      <c r="B778" s="43" t="s">
        <v>524</v>
      </c>
      <c r="C778" s="7">
        <f t="shared" si="88"/>
        <v>2238287.62</v>
      </c>
      <c r="D778" s="7">
        <v>0</v>
      </c>
      <c r="E778" s="7">
        <v>0</v>
      </c>
      <c r="F778" s="7">
        <v>0</v>
      </c>
      <c r="G778" s="7">
        <v>91744.901587999993</v>
      </c>
      <c r="H778" s="7">
        <v>0</v>
      </c>
      <c r="I778" s="7">
        <v>0</v>
      </c>
      <c r="J778" s="31">
        <v>0</v>
      </c>
      <c r="K778" s="7">
        <v>0</v>
      </c>
      <c r="L778" s="7">
        <v>470</v>
      </c>
      <c r="M778" s="7">
        <v>2146542.7200000002</v>
      </c>
      <c r="N778" s="28">
        <v>0</v>
      </c>
      <c r="O778" s="7">
        <v>0</v>
      </c>
      <c r="P778" s="7">
        <v>0</v>
      </c>
      <c r="Q778" s="7">
        <v>0</v>
      </c>
      <c r="R778" s="7">
        <v>0</v>
      </c>
      <c r="S778" s="7">
        <v>0</v>
      </c>
      <c r="T778" s="25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</row>
    <row r="779" spans="1:37" s="60" customFormat="1" ht="12" hidden="1" x14ac:dyDescent="0.2">
      <c r="A779" s="51">
        <v>43</v>
      </c>
      <c r="B779" s="34" t="s">
        <v>263</v>
      </c>
      <c r="C779" s="7">
        <f t="shared" si="88"/>
        <v>445614.65</v>
      </c>
      <c r="D779" s="7">
        <v>0</v>
      </c>
      <c r="E779" s="7">
        <v>445614.65</v>
      </c>
      <c r="F779" s="7">
        <v>0</v>
      </c>
      <c r="G779" s="7">
        <v>0</v>
      </c>
      <c r="H779" s="7">
        <v>0</v>
      </c>
      <c r="I779" s="7">
        <v>0</v>
      </c>
      <c r="J779" s="31">
        <v>0</v>
      </c>
      <c r="K779" s="7">
        <v>0</v>
      </c>
      <c r="L779" s="7">
        <v>0</v>
      </c>
      <c r="M779" s="7">
        <v>0</v>
      </c>
      <c r="N779" s="28">
        <v>0</v>
      </c>
      <c r="O779" s="7">
        <v>0</v>
      </c>
      <c r="P779" s="7">
        <v>0</v>
      </c>
      <c r="Q779" s="7">
        <v>0</v>
      </c>
      <c r="R779" s="7">
        <v>0</v>
      </c>
      <c r="S779" s="7">
        <v>0</v>
      </c>
      <c r="T779" s="25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</row>
    <row r="780" spans="1:37" s="60" customFormat="1" ht="12" hidden="1" x14ac:dyDescent="0.2">
      <c r="A780" s="51">
        <v>44</v>
      </c>
      <c r="B780" s="43" t="s">
        <v>610</v>
      </c>
      <c r="C780" s="7">
        <f t="shared" si="88"/>
        <v>1116809.51</v>
      </c>
      <c r="D780" s="7">
        <v>90681.74</v>
      </c>
      <c r="E780" s="7">
        <v>0</v>
      </c>
      <c r="F780" s="7">
        <v>0</v>
      </c>
      <c r="G780" s="7">
        <v>0</v>
      </c>
      <c r="H780" s="7">
        <v>0</v>
      </c>
      <c r="I780" s="7">
        <v>0</v>
      </c>
      <c r="J780" s="31">
        <v>0</v>
      </c>
      <c r="K780" s="7">
        <v>0</v>
      </c>
      <c r="L780" s="7">
        <v>410</v>
      </c>
      <c r="M780" s="7">
        <v>1026127.77</v>
      </c>
      <c r="N780" s="28">
        <v>0</v>
      </c>
      <c r="O780" s="7">
        <v>0</v>
      </c>
      <c r="P780" s="7">
        <v>0</v>
      </c>
      <c r="Q780" s="7">
        <v>0</v>
      </c>
      <c r="R780" s="7">
        <v>0</v>
      </c>
      <c r="S780" s="7">
        <v>0</v>
      </c>
      <c r="T780" s="25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</row>
    <row r="781" spans="1:37" s="60" customFormat="1" ht="12" hidden="1" x14ac:dyDescent="0.2">
      <c r="A781" s="51">
        <v>45</v>
      </c>
      <c r="B781" s="61" t="s">
        <v>51</v>
      </c>
      <c r="C781" s="7">
        <f t="shared" si="88"/>
        <v>923856.42</v>
      </c>
      <c r="D781" s="7">
        <v>0</v>
      </c>
      <c r="E781" s="7">
        <v>923856.42</v>
      </c>
      <c r="F781" s="7">
        <v>0</v>
      </c>
      <c r="G781" s="7">
        <v>0</v>
      </c>
      <c r="H781" s="7">
        <v>0</v>
      </c>
      <c r="I781" s="7">
        <v>0</v>
      </c>
      <c r="J781" s="31">
        <v>0</v>
      </c>
      <c r="K781" s="7">
        <v>0</v>
      </c>
      <c r="L781" s="7">
        <v>0</v>
      </c>
      <c r="M781" s="7">
        <v>0</v>
      </c>
      <c r="N781" s="28">
        <v>0</v>
      </c>
      <c r="O781" s="7">
        <v>0</v>
      </c>
      <c r="P781" s="7">
        <v>0</v>
      </c>
      <c r="Q781" s="7">
        <v>0</v>
      </c>
      <c r="R781" s="7">
        <v>0</v>
      </c>
      <c r="S781" s="7">
        <v>0</v>
      </c>
      <c r="T781" s="25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</row>
    <row r="782" spans="1:37" s="60" customFormat="1" ht="12" hidden="1" x14ac:dyDescent="0.2">
      <c r="A782" s="51">
        <v>46</v>
      </c>
      <c r="B782" s="61" t="s">
        <v>52</v>
      </c>
      <c r="C782" s="7">
        <f t="shared" si="88"/>
        <v>440484.46</v>
      </c>
      <c r="D782" s="7">
        <v>0</v>
      </c>
      <c r="E782" s="7">
        <v>440484.46</v>
      </c>
      <c r="F782" s="7">
        <v>0</v>
      </c>
      <c r="G782" s="7">
        <v>0</v>
      </c>
      <c r="H782" s="7">
        <v>0</v>
      </c>
      <c r="I782" s="7">
        <v>0</v>
      </c>
      <c r="J782" s="31">
        <v>0</v>
      </c>
      <c r="K782" s="7">
        <v>0</v>
      </c>
      <c r="L782" s="7">
        <v>0</v>
      </c>
      <c r="M782" s="7">
        <v>0</v>
      </c>
      <c r="N782" s="28">
        <v>0</v>
      </c>
      <c r="O782" s="7">
        <v>0</v>
      </c>
      <c r="P782" s="7">
        <v>0</v>
      </c>
      <c r="Q782" s="7">
        <v>0</v>
      </c>
      <c r="R782" s="7">
        <v>0</v>
      </c>
      <c r="S782" s="7">
        <v>0</v>
      </c>
      <c r="T782" s="25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</row>
    <row r="783" spans="1:37" s="60" customFormat="1" ht="12" hidden="1" x14ac:dyDescent="0.2">
      <c r="A783" s="166" t="s">
        <v>64</v>
      </c>
      <c r="B783" s="166"/>
      <c r="C783" s="150">
        <f t="shared" ref="C783" si="89">ROUND(SUM(D783+E783+F783+G783+H783+I783+K783+M783+O783+Q783+S783),2)</f>
        <v>52172585.990000002</v>
      </c>
      <c r="D783" s="150">
        <f t="shared" ref="D783:S783" si="90">ROUND(SUM(D767:D782),2)</f>
        <v>2009283.17</v>
      </c>
      <c r="E783" s="150">
        <f t="shared" si="90"/>
        <v>21100466.460000001</v>
      </c>
      <c r="F783" s="150">
        <f t="shared" si="90"/>
        <v>2518683.4300000002</v>
      </c>
      <c r="G783" s="150">
        <f t="shared" si="90"/>
        <v>1336024.48</v>
      </c>
      <c r="H783" s="150">
        <f t="shared" si="90"/>
        <v>1765622.79</v>
      </c>
      <c r="I783" s="150">
        <f t="shared" si="90"/>
        <v>0</v>
      </c>
      <c r="J783" s="83">
        <f t="shared" si="90"/>
        <v>0</v>
      </c>
      <c r="K783" s="150">
        <f t="shared" si="90"/>
        <v>0</v>
      </c>
      <c r="L783" s="150">
        <f t="shared" si="90"/>
        <v>5379.87</v>
      </c>
      <c r="M783" s="150">
        <f t="shared" si="90"/>
        <v>23442505.66</v>
      </c>
      <c r="N783" s="150">
        <f t="shared" si="90"/>
        <v>0</v>
      </c>
      <c r="O783" s="150">
        <f t="shared" si="90"/>
        <v>0</v>
      </c>
      <c r="P783" s="150">
        <f t="shared" si="90"/>
        <v>0</v>
      </c>
      <c r="Q783" s="150">
        <f t="shared" si="90"/>
        <v>0</v>
      </c>
      <c r="R783" s="150">
        <f t="shared" si="90"/>
        <v>0</v>
      </c>
      <c r="S783" s="150">
        <f t="shared" si="90"/>
        <v>0</v>
      </c>
      <c r="T783" s="25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</row>
    <row r="784" spans="1:37" s="2" customFormat="1" ht="15.75" x14ac:dyDescent="0.25">
      <c r="A784" s="160" t="s">
        <v>70</v>
      </c>
      <c r="B784" s="160"/>
      <c r="C784" s="160"/>
      <c r="D784" s="12"/>
      <c r="E784" s="12"/>
      <c r="F784" s="12"/>
      <c r="G784" s="12"/>
      <c r="H784" s="12"/>
      <c r="I784" s="12"/>
      <c r="J784" s="32"/>
      <c r="K784" s="12"/>
      <c r="L784" s="12"/>
      <c r="M784" s="12"/>
      <c r="N784" s="12"/>
      <c r="O784" s="12"/>
      <c r="P784" s="12"/>
      <c r="Q784" s="12"/>
      <c r="R784" s="12"/>
      <c r="S784" s="12"/>
      <c r="T784" s="25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</row>
    <row r="785" spans="1:254" s="2" customFormat="1" x14ac:dyDescent="0.25">
      <c r="A785" s="99">
        <v>47</v>
      </c>
      <c r="B785" s="61" t="s">
        <v>295</v>
      </c>
      <c r="C785" s="7">
        <f t="shared" ref="C785:C809" si="91">ROUND(SUM(D785+E785+F785+G785+H785+I785+K785+M785+O785+Q785+S785),2)</f>
        <v>4911075.21</v>
      </c>
      <c r="D785" s="7">
        <v>1122436.6599999999</v>
      </c>
      <c r="E785" s="7">
        <v>1862130.32</v>
      </c>
      <c r="F785" s="26">
        <v>956221.89</v>
      </c>
      <c r="G785" s="26">
        <v>470974.96</v>
      </c>
      <c r="H785" s="7">
        <v>499311.38</v>
      </c>
      <c r="I785" s="7">
        <v>0</v>
      </c>
      <c r="J785" s="31">
        <v>0</v>
      </c>
      <c r="K785" s="7">
        <v>0</v>
      </c>
      <c r="L785" s="7">
        <v>0</v>
      </c>
      <c r="M785" s="7">
        <v>0</v>
      </c>
      <c r="N785" s="28">
        <v>0</v>
      </c>
      <c r="O785" s="7">
        <v>0</v>
      </c>
      <c r="P785" s="7">
        <v>0</v>
      </c>
      <c r="Q785" s="7">
        <v>0</v>
      </c>
      <c r="R785" s="7">
        <v>0</v>
      </c>
      <c r="S785" s="7">
        <v>0</v>
      </c>
      <c r="T785" s="25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</row>
    <row r="786" spans="1:254" s="2" customFormat="1" x14ac:dyDescent="0.25">
      <c r="A786" s="99">
        <v>48</v>
      </c>
      <c r="B786" s="61" t="s">
        <v>291</v>
      </c>
      <c r="C786" s="7">
        <f t="shared" si="91"/>
        <v>6800531.9400000004</v>
      </c>
      <c r="D786" s="7">
        <v>0</v>
      </c>
      <c r="E786" s="7">
        <v>0</v>
      </c>
      <c r="F786" s="7">
        <v>0</v>
      </c>
      <c r="G786" s="7">
        <v>0</v>
      </c>
      <c r="H786" s="7">
        <v>0</v>
      </c>
      <c r="I786" s="7">
        <v>0</v>
      </c>
      <c r="J786" s="31">
        <v>0</v>
      </c>
      <c r="K786" s="7">
        <v>0</v>
      </c>
      <c r="L786" s="7">
        <v>1519.5</v>
      </c>
      <c r="M786" s="7">
        <v>6800531.9399999995</v>
      </c>
      <c r="N786" s="28">
        <v>0</v>
      </c>
      <c r="O786" s="7">
        <v>0</v>
      </c>
      <c r="P786" s="7">
        <v>0</v>
      </c>
      <c r="Q786" s="7">
        <v>0</v>
      </c>
      <c r="R786" s="7">
        <v>0</v>
      </c>
      <c r="S786" s="7">
        <v>0</v>
      </c>
      <c r="T786" s="25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</row>
    <row r="787" spans="1:254" s="2" customFormat="1" x14ac:dyDescent="0.25">
      <c r="A787" s="99">
        <v>49</v>
      </c>
      <c r="B787" s="61" t="s">
        <v>298</v>
      </c>
      <c r="C787" s="7">
        <f t="shared" si="91"/>
        <v>4759347.74</v>
      </c>
      <c r="D787" s="7">
        <v>783425.37</v>
      </c>
      <c r="E787" s="7">
        <v>2142210.5100000002</v>
      </c>
      <c r="F787" s="26">
        <v>964047.9</v>
      </c>
      <c r="G787" s="26">
        <v>474829.57</v>
      </c>
      <c r="H787" s="7">
        <v>394834.39</v>
      </c>
      <c r="I787" s="7">
        <v>0</v>
      </c>
      <c r="J787" s="31">
        <v>0</v>
      </c>
      <c r="K787" s="7">
        <v>0</v>
      </c>
      <c r="L787" s="7">
        <v>0</v>
      </c>
      <c r="M787" s="7">
        <v>0</v>
      </c>
      <c r="N787" s="28">
        <v>0</v>
      </c>
      <c r="O787" s="7">
        <v>0</v>
      </c>
      <c r="P787" s="7">
        <v>0</v>
      </c>
      <c r="Q787" s="7">
        <v>0</v>
      </c>
      <c r="R787" s="7">
        <v>0</v>
      </c>
      <c r="S787" s="7">
        <v>0</v>
      </c>
      <c r="T787" s="25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</row>
    <row r="788" spans="1:254" s="2" customFormat="1" x14ac:dyDescent="0.25">
      <c r="A788" s="99">
        <v>50</v>
      </c>
      <c r="B788" s="61" t="s">
        <v>297</v>
      </c>
      <c r="C788" s="7">
        <f t="shared" si="91"/>
        <v>7427752.8399999999</v>
      </c>
      <c r="D788" s="7">
        <v>1401442.2400000002</v>
      </c>
      <c r="E788" s="7">
        <v>0</v>
      </c>
      <c r="F788" s="7">
        <v>0</v>
      </c>
      <c r="G788" s="7">
        <v>0</v>
      </c>
      <c r="H788" s="7">
        <v>0</v>
      </c>
      <c r="I788" s="7">
        <v>0</v>
      </c>
      <c r="J788" s="31">
        <v>0</v>
      </c>
      <c r="K788" s="7">
        <v>0</v>
      </c>
      <c r="L788" s="7">
        <v>1446</v>
      </c>
      <c r="M788" s="7">
        <v>6026310.6000000006</v>
      </c>
      <c r="N788" s="28">
        <v>0</v>
      </c>
      <c r="O788" s="7">
        <v>0</v>
      </c>
      <c r="P788" s="7">
        <v>0</v>
      </c>
      <c r="Q788" s="7">
        <v>0</v>
      </c>
      <c r="R788" s="7">
        <v>0</v>
      </c>
      <c r="S788" s="7">
        <v>0</v>
      </c>
      <c r="T788" s="25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</row>
    <row r="789" spans="1:254" s="2" customFormat="1" x14ac:dyDescent="0.25">
      <c r="A789" s="99">
        <v>51</v>
      </c>
      <c r="B789" s="61" t="s">
        <v>296</v>
      </c>
      <c r="C789" s="7">
        <f t="shared" si="91"/>
        <v>17308359.719999999</v>
      </c>
      <c r="D789" s="7">
        <v>1383392</v>
      </c>
      <c r="E789" s="7">
        <v>0</v>
      </c>
      <c r="F789" s="7">
        <v>0</v>
      </c>
      <c r="G789" s="7">
        <v>0</v>
      </c>
      <c r="H789" s="7">
        <v>0</v>
      </c>
      <c r="I789" s="7">
        <v>0</v>
      </c>
      <c r="J789" s="31">
        <v>0</v>
      </c>
      <c r="K789" s="7">
        <v>0</v>
      </c>
      <c r="L789" s="7">
        <v>1446</v>
      </c>
      <c r="M789" s="7">
        <v>5928050.5199999996</v>
      </c>
      <c r="N789" s="28">
        <v>0</v>
      </c>
      <c r="O789" s="7">
        <v>0</v>
      </c>
      <c r="P789" s="7">
        <v>2898.84</v>
      </c>
      <c r="Q789" s="7">
        <v>9996917.1999999993</v>
      </c>
      <c r="R789" s="7">
        <v>0</v>
      </c>
      <c r="S789" s="7">
        <v>0</v>
      </c>
      <c r="T789" s="25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</row>
    <row r="790" spans="1:254" s="2" customFormat="1" x14ac:dyDescent="0.25">
      <c r="A790" s="99">
        <v>52</v>
      </c>
      <c r="B790" s="61" t="s">
        <v>304</v>
      </c>
      <c r="C790" s="7">
        <f t="shared" si="91"/>
        <v>9532619.1600000001</v>
      </c>
      <c r="D790" s="7">
        <v>0</v>
      </c>
      <c r="E790" s="7">
        <v>0</v>
      </c>
      <c r="F790" s="7">
        <v>0</v>
      </c>
      <c r="G790" s="7">
        <v>0</v>
      </c>
      <c r="H790" s="7">
        <v>0</v>
      </c>
      <c r="I790" s="7">
        <v>0</v>
      </c>
      <c r="J790" s="31">
        <v>0</v>
      </c>
      <c r="K790" s="7">
        <v>0</v>
      </c>
      <c r="L790" s="7">
        <v>0</v>
      </c>
      <c r="M790" s="7">
        <v>0</v>
      </c>
      <c r="N790" s="28">
        <v>0</v>
      </c>
      <c r="O790" s="7">
        <v>0</v>
      </c>
      <c r="P790" s="26">
        <v>2884</v>
      </c>
      <c r="Q790" s="7">
        <v>9532619.1600000001</v>
      </c>
      <c r="R790" s="7">
        <v>0</v>
      </c>
      <c r="S790" s="7">
        <v>0</v>
      </c>
      <c r="T790" s="25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</row>
    <row r="791" spans="1:254" s="2" customFormat="1" x14ac:dyDescent="0.25">
      <c r="A791" s="99">
        <v>53</v>
      </c>
      <c r="B791" s="61" t="s">
        <v>299</v>
      </c>
      <c r="C791" s="7">
        <f t="shared" si="91"/>
        <v>13648412.039999999</v>
      </c>
      <c r="D791" s="7">
        <v>1459016.3499999999</v>
      </c>
      <c r="E791" s="7">
        <v>4947879.62</v>
      </c>
      <c r="F791" s="7">
        <v>0</v>
      </c>
      <c r="G791" s="7">
        <v>0</v>
      </c>
      <c r="H791" s="7">
        <v>0</v>
      </c>
      <c r="I791" s="7">
        <v>0</v>
      </c>
      <c r="J791" s="31">
        <v>0</v>
      </c>
      <c r="K791" s="7">
        <v>0</v>
      </c>
      <c r="L791" s="7">
        <v>1973.4</v>
      </c>
      <c r="M791" s="7">
        <v>7241516.0700000003</v>
      </c>
      <c r="N791" s="28">
        <v>0</v>
      </c>
      <c r="O791" s="7">
        <v>0</v>
      </c>
      <c r="P791" s="7">
        <v>0</v>
      </c>
      <c r="Q791" s="7">
        <v>0</v>
      </c>
      <c r="R791" s="7">
        <v>0</v>
      </c>
      <c r="S791" s="7">
        <v>0</v>
      </c>
      <c r="T791" s="25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</row>
    <row r="792" spans="1:254" s="2" customFormat="1" x14ac:dyDescent="0.25">
      <c r="A792" s="99">
        <v>54</v>
      </c>
      <c r="B792" s="61" t="s">
        <v>303</v>
      </c>
      <c r="C792" s="7">
        <f t="shared" si="91"/>
        <v>11319151.289999999</v>
      </c>
      <c r="D792" s="7">
        <v>0</v>
      </c>
      <c r="E792" s="7">
        <v>0</v>
      </c>
      <c r="F792" s="7">
        <v>3067465.72</v>
      </c>
      <c r="G792" s="7">
        <v>1704248.04</v>
      </c>
      <c r="H792" s="7">
        <v>1252020.44</v>
      </c>
      <c r="I792" s="7">
        <v>0</v>
      </c>
      <c r="J792" s="31">
        <v>0</v>
      </c>
      <c r="K792" s="7">
        <v>0</v>
      </c>
      <c r="L792" s="7">
        <v>0</v>
      </c>
      <c r="M792" s="7">
        <v>0</v>
      </c>
      <c r="N792" s="28">
        <v>0</v>
      </c>
      <c r="O792" s="7">
        <v>0</v>
      </c>
      <c r="P792" s="26">
        <v>2389.8000000000002</v>
      </c>
      <c r="Q792" s="7">
        <v>5295417.09</v>
      </c>
      <c r="R792" s="7">
        <v>0</v>
      </c>
      <c r="S792" s="7">
        <v>0</v>
      </c>
      <c r="T792" s="25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</row>
    <row r="793" spans="1:254" s="2" customFormat="1" x14ac:dyDescent="0.25">
      <c r="A793" s="99">
        <v>55</v>
      </c>
      <c r="B793" s="61" t="s">
        <v>301</v>
      </c>
      <c r="C793" s="7">
        <f t="shared" si="91"/>
        <v>11033114.779999999</v>
      </c>
      <c r="D793" s="7">
        <v>0</v>
      </c>
      <c r="E793" s="7">
        <v>0</v>
      </c>
      <c r="F793" s="7">
        <v>0</v>
      </c>
      <c r="G793" s="7">
        <v>0</v>
      </c>
      <c r="H793" s="7">
        <v>0</v>
      </c>
      <c r="I793" s="7">
        <v>0</v>
      </c>
      <c r="J793" s="31">
        <v>0</v>
      </c>
      <c r="K793" s="7">
        <v>0</v>
      </c>
      <c r="L793" s="7">
        <v>0</v>
      </c>
      <c r="M793" s="7">
        <v>0</v>
      </c>
      <c r="N793" s="28">
        <v>0</v>
      </c>
      <c r="O793" s="7">
        <v>0</v>
      </c>
      <c r="P793" s="26">
        <v>2262.4</v>
      </c>
      <c r="Q793" s="7">
        <v>11033114.779999999</v>
      </c>
      <c r="R793" s="7">
        <v>0</v>
      </c>
      <c r="S793" s="7">
        <v>0</v>
      </c>
      <c r="T793" s="25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</row>
    <row r="794" spans="1:254" s="2" customFormat="1" x14ac:dyDescent="0.25">
      <c r="A794" s="99">
        <v>56</v>
      </c>
      <c r="B794" s="61" t="s">
        <v>300</v>
      </c>
      <c r="C794" s="7">
        <f t="shared" si="91"/>
        <v>15006675.779999999</v>
      </c>
      <c r="D794" s="7">
        <v>0</v>
      </c>
      <c r="E794" s="7">
        <v>0</v>
      </c>
      <c r="F794" s="7">
        <v>0</v>
      </c>
      <c r="G794" s="7">
        <v>0</v>
      </c>
      <c r="H794" s="7">
        <v>0</v>
      </c>
      <c r="I794" s="7">
        <v>0</v>
      </c>
      <c r="J794" s="31">
        <v>0</v>
      </c>
      <c r="K794" s="7">
        <v>0</v>
      </c>
      <c r="L794" s="7">
        <v>1084</v>
      </c>
      <c r="M794" s="7">
        <v>4712853.34</v>
      </c>
      <c r="N794" s="28">
        <v>0</v>
      </c>
      <c r="O794" s="7">
        <v>0</v>
      </c>
      <c r="P794" s="26">
        <v>2380.12</v>
      </c>
      <c r="Q794" s="7">
        <v>10293822.440000001</v>
      </c>
      <c r="R794" s="7">
        <v>0</v>
      </c>
      <c r="S794" s="7">
        <v>0</v>
      </c>
      <c r="T794" s="25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</row>
    <row r="795" spans="1:254" s="100" customFormat="1" x14ac:dyDescent="0.25">
      <c r="A795" s="99">
        <v>57</v>
      </c>
      <c r="B795" s="61" t="s">
        <v>738</v>
      </c>
      <c r="C795" s="7">
        <f t="shared" si="91"/>
        <v>13322412.689999999</v>
      </c>
      <c r="D795" s="7">
        <v>0</v>
      </c>
      <c r="E795" s="7">
        <v>0</v>
      </c>
      <c r="F795" s="7">
        <v>0</v>
      </c>
      <c r="G795" s="7">
        <v>0</v>
      </c>
      <c r="H795" s="7">
        <v>0</v>
      </c>
      <c r="I795" s="7">
        <v>0</v>
      </c>
      <c r="J795" s="31">
        <v>0</v>
      </c>
      <c r="K795" s="7">
        <v>0</v>
      </c>
      <c r="L795" s="7">
        <v>1216.5</v>
      </c>
      <c r="M795" s="7">
        <v>4490719.4799999995</v>
      </c>
      <c r="N795" s="28">
        <v>0</v>
      </c>
      <c r="O795" s="7">
        <v>0</v>
      </c>
      <c r="P795" s="7">
        <v>2182.6999999999998</v>
      </c>
      <c r="Q795" s="7">
        <v>8831693.209999999</v>
      </c>
      <c r="R795" s="7">
        <v>0</v>
      </c>
      <c r="S795" s="7">
        <v>0</v>
      </c>
      <c r="T795" s="25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101"/>
      <c r="AM795" s="101"/>
      <c r="AN795" s="101"/>
      <c r="AO795" s="101"/>
      <c r="AP795" s="101"/>
      <c r="AQ795" s="101"/>
      <c r="AR795" s="101"/>
      <c r="AS795" s="101"/>
      <c r="AT795" s="101"/>
      <c r="AU795" s="101"/>
      <c r="AV795" s="101"/>
      <c r="AW795" s="101"/>
      <c r="AX795" s="101"/>
      <c r="AY795" s="101"/>
      <c r="AZ795" s="101"/>
      <c r="BA795" s="101"/>
      <c r="BB795" s="101"/>
      <c r="BC795" s="101"/>
      <c r="BD795" s="101"/>
      <c r="BE795" s="101"/>
      <c r="BF795" s="101"/>
      <c r="BG795" s="101"/>
      <c r="BH795" s="101"/>
      <c r="BI795" s="101"/>
      <c r="BJ795" s="101"/>
      <c r="BK795" s="101"/>
      <c r="BL795" s="101"/>
      <c r="BM795" s="101"/>
      <c r="BN795" s="101"/>
      <c r="BO795" s="101"/>
      <c r="BP795" s="101"/>
      <c r="BQ795" s="101"/>
      <c r="BR795" s="101"/>
      <c r="BS795" s="101"/>
      <c r="BT795" s="101"/>
      <c r="BU795" s="101"/>
      <c r="BV795" s="101"/>
      <c r="BW795" s="101"/>
      <c r="BX795" s="101"/>
      <c r="BY795" s="101"/>
      <c r="BZ795" s="101"/>
      <c r="CA795" s="101"/>
      <c r="CB795" s="101"/>
      <c r="CC795" s="101"/>
      <c r="CD795" s="101"/>
      <c r="CE795" s="101"/>
      <c r="CF795" s="101"/>
      <c r="CG795" s="101"/>
      <c r="CH795" s="101"/>
      <c r="CI795" s="101"/>
      <c r="CJ795" s="101"/>
      <c r="CK795" s="101"/>
      <c r="CL795" s="101"/>
      <c r="CM795" s="101"/>
      <c r="CN795" s="101"/>
      <c r="CO795" s="101"/>
      <c r="CP795" s="101"/>
      <c r="CQ795" s="101"/>
      <c r="CR795" s="101"/>
      <c r="CS795" s="101"/>
      <c r="CT795" s="101"/>
      <c r="CU795" s="101"/>
      <c r="CV795" s="101"/>
      <c r="CW795" s="101"/>
      <c r="CX795" s="101"/>
      <c r="CY795" s="101"/>
      <c r="CZ795" s="101"/>
      <c r="DA795" s="101"/>
      <c r="DB795" s="101"/>
      <c r="DC795" s="101"/>
      <c r="DD795" s="101"/>
      <c r="DE795" s="101"/>
      <c r="DF795" s="101"/>
      <c r="DG795" s="101"/>
      <c r="DH795" s="101"/>
      <c r="DI795" s="101"/>
      <c r="DJ795" s="101"/>
      <c r="DK795" s="101"/>
      <c r="DL795" s="101"/>
      <c r="DM795" s="101"/>
      <c r="DN795" s="101"/>
      <c r="DO795" s="101"/>
      <c r="DP795" s="101"/>
      <c r="DQ795" s="101"/>
      <c r="DR795" s="101"/>
      <c r="DS795" s="101"/>
      <c r="DT795" s="101"/>
      <c r="DU795" s="101"/>
      <c r="DV795" s="101"/>
      <c r="DW795" s="101"/>
      <c r="DX795" s="101"/>
      <c r="DY795" s="101"/>
      <c r="DZ795" s="101"/>
      <c r="EA795" s="101"/>
      <c r="EB795" s="101"/>
      <c r="EC795" s="101"/>
      <c r="ED795" s="101"/>
      <c r="EE795" s="101"/>
      <c r="EF795" s="101"/>
      <c r="EG795" s="101"/>
      <c r="EH795" s="101"/>
      <c r="EI795" s="101"/>
      <c r="EJ795" s="101"/>
      <c r="EK795" s="101"/>
      <c r="EL795" s="101"/>
      <c r="EM795" s="101"/>
      <c r="EN795" s="101"/>
      <c r="EO795" s="101"/>
      <c r="EP795" s="101"/>
      <c r="EQ795" s="101"/>
      <c r="ER795" s="101"/>
      <c r="ES795" s="101"/>
      <c r="ET795" s="101"/>
      <c r="EU795" s="101"/>
      <c r="EV795" s="101"/>
      <c r="EW795" s="101"/>
      <c r="EX795" s="101"/>
      <c r="EY795" s="101"/>
      <c r="EZ795" s="101"/>
      <c r="FA795" s="101"/>
      <c r="FB795" s="101"/>
      <c r="FC795" s="101"/>
      <c r="FD795" s="101"/>
      <c r="FE795" s="101"/>
      <c r="FF795" s="101"/>
      <c r="FG795" s="101"/>
      <c r="FH795" s="101"/>
      <c r="FI795" s="101"/>
      <c r="FJ795" s="101"/>
      <c r="FK795" s="101"/>
      <c r="FL795" s="101"/>
      <c r="FM795" s="101"/>
      <c r="FN795" s="101"/>
      <c r="FO795" s="101"/>
      <c r="FP795" s="101"/>
      <c r="FQ795" s="101"/>
      <c r="FR795" s="101"/>
      <c r="FS795" s="101"/>
      <c r="FT795" s="101"/>
      <c r="FU795" s="101"/>
      <c r="FV795" s="101"/>
      <c r="FW795" s="101"/>
      <c r="FX795" s="101"/>
      <c r="FY795" s="101"/>
      <c r="FZ795" s="101"/>
      <c r="GA795" s="101"/>
      <c r="GB795" s="101"/>
      <c r="GC795" s="101"/>
      <c r="GD795" s="101"/>
      <c r="GE795" s="101"/>
      <c r="GF795" s="101"/>
      <c r="GG795" s="101"/>
      <c r="GH795" s="101"/>
      <c r="GI795" s="101"/>
      <c r="GJ795" s="101"/>
      <c r="GK795" s="101"/>
      <c r="GL795" s="101"/>
      <c r="GM795" s="101"/>
      <c r="GN795" s="101"/>
      <c r="GO795" s="101"/>
      <c r="GP795" s="101"/>
      <c r="GQ795" s="101"/>
      <c r="GR795" s="101"/>
      <c r="GS795" s="101"/>
      <c r="GT795" s="101"/>
      <c r="GU795" s="101"/>
      <c r="GV795" s="101"/>
      <c r="GW795" s="101"/>
      <c r="GX795" s="101"/>
      <c r="GY795" s="101"/>
      <c r="GZ795" s="101"/>
      <c r="HA795" s="101"/>
      <c r="HB795" s="101"/>
      <c r="HC795" s="101"/>
      <c r="HD795" s="101"/>
      <c r="HE795" s="101"/>
      <c r="HF795" s="101"/>
      <c r="HG795" s="101"/>
      <c r="HH795" s="101"/>
      <c r="HI795" s="101"/>
      <c r="HJ795" s="101"/>
      <c r="HK795" s="101"/>
      <c r="HL795" s="101"/>
      <c r="HM795" s="101"/>
      <c r="HN795" s="101"/>
      <c r="HO795" s="101"/>
      <c r="HP795" s="101"/>
      <c r="HQ795" s="101"/>
      <c r="HR795" s="101"/>
      <c r="HS795" s="101"/>
      <c r="HT795" s="101"/>
      <c r="HU795" s="101"/>
      <c r="HV795" s="101"/>
      <c r="HW795" s="101"/>
      <c r="HX795" s="101"/>
      <c r="HY795" s="101"/>
      <c r="HZ795" s="101"/>
      <c r="IA795" s="101"/>
      <c r="IB795" s="101"/>
      <c r="IC795" s="101"/>
      <c r="ID795" s="101"/>
      <c r="IE795" s="101"/>
      <c r="IF795" s="101"/>
      <c r="IG795" s="101"/>
      <c r="IH795" s="101"/>
      <c r="II795" s="101"/>
      <c r="IJ795" s="101"/>
      <c r="IK795" s="101"/>
      <c r="IL795" s="101"/>
      <c r="IM795" s="101"/>
      <c r="IN795" s="101"/>
      <c r="IO795" s="101"/>
      <c r="IP795" s="101"/>
      <c r="IQ795" s="101"/>
      <c r="IR795" s="101"/>
      <c r="IS795" s="101"/>
      <c r="IT795" s="101"/>
    </row>
    <row r="796" spans="1:254" s="115" customFormat="1" x14ac:dyDescent="0.25">
      <c r="A796" s="99">
        <v>58</v>
      </c>
      <c r="B796" s="61" t="s">
        <v>739</v>
      </c>
      <c r="C796" s="7">
        <f t="shared" si="91"/>
        <v>11186552.9</v>
      </c>
      <c r="D796" s="7">
        <v>936862.77</v>
      </c>
      <c r="E796" s="7">
        <v>4643943.57</v>
      </c>
      <c r="F796" s="7">
        <v>2854613.95</v>
      </c>
      <c r="G796" s="7">
        <v>1585990</v>
      </c>
      <c r="H796" s="7">
        <v>1165142.6100000001</v>
      </c>
      <c r="I796" s="7">
        <v>0</v>
      </c>
      <c r="J796" s="31">
        <v>0</v>
      </c>
      <c r="K796" s="7">
        <v>0</v>
      </c>
      <c r="L796" s="7">
        <v>0</v>
      </c>
      <c r="M796" s="7">
        <v>0</v>
      </c>
      <c r="N796" s="7">
        <v>0</v>
      </c>
      <c r="O796" s="7">
        <v>0</v>
      </c>
      <c r="P796" s="7">
        <v>0</v>
      </c>
      <c r="Q796" s="7">
        <v>0</v>
      </c>
      <c r="R796" s="7">
        <v>0</v>
      </c>
      <c r="S796" s="7">
        <v>0</v>
      </c>
      <c r="T796" s="25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114"/>
      <c r="AM796" s="114"/>
      <c r="AN796" s="114"/>
      <c r="AO796" s="114"/>
      <c r="AP796" s="114"/>
      <c r="AQ796" s="114"/>
      <c r="AR796" s="114"/>
      <c r="AS796" s="114"/>
      <c r="AT796" s="114"/>
      <c r="AU796" s="114"/>
      <c r="AV796" s="114"/>
      <c r="AW796" s="114"/>
      <c r="AX796" s="114"/>
      <c r="AY796" s="114"/>
      <c r="AZ796" s="114"/>
      <c r="BA796" s="114"/>
      <c r="BB796" s="114"/>
      <c r="BC796" s="114"/>
      <c r="BD796" s="114"/>
      <c r="BE796" s="114"/>
      <c r="BF796" s="114"/>
      <c r="BG796" s="114"/>
      <c r="BH796" s="114"/>
      <c r="BI796" s="114"/>
      <c r="BJ796" s="114"/>
      <c r="BK796" s="114"/>
      <c r="BL796" s="114"/>
      <c r="BM796" s="114"/>
      <c r="BN796" s="114"/>
      <c r="BO796" s="114"/>
      <c r="BP796" s="114"/>
      <c r="BQ796" s="114"/>
      <c r="BR796" s="114"/>
      <c r="BS796" s="114"/>
      <c r="BT796" s="114"/>
      <c r="BU796" s="114"/>
      <c r="BV796" s="114"/>
      <c r="BW796" s="114"/>
      <c r="BX796" s="114"/>
      <c r="BY796" s="114"/>
      <c r="BZ796" s="114"/>
      <c r="CA796" s="114"/>
      <c r="CB796" s="114"/>
      <c r="CC796" s="114"/>
      <c r="CD796" s="114"/>
      <c r="CE796" s="114"/>
      <c r="CF796" s="114"/>
      <c r="CG796" s="114"/>
      <c r="CH796" s="114"/>
      <c r="CI796" s="114"/>
      <c r="CJ796" s="114"/>
      <c r="CK796" s="114"/>
      <c r="CL796" s="114"/>
      <c r="CM796" s="114"/>
      <c r="CN796" s="114"/>
      <c r="CO796" s="114"/>
      <c r="CP796" s="114"/>
      <c r="CQ796" s="114"/>
      <c r="CR796" s="114"/>
      <c r="CS796" s="114"/>
      <c r="CT796" s="114"/>
      <c r="CU796" s="114"/>
      <c r="CV796" s="114"/>
      <c r="CW796" s="114"/>
      <c r="CX796" s="114"/>
      <c r="CY796" s="114"/>
      <c r="CZ796" s="114"/>
      <c r="DA796" s="114"/>
      <c r="DB796" s="114"/>
      <c r="DC796" s="114"/>
      <c r="DD796" s="114"/>
      <c r="DE796" s="114"/>
      <c r="DF796" s="114"/>
      <c r="DG796" s="114"/>
      <c r="DH796" s="114"/>
      <c r="DI796" s="114"/>
      <c r="DJ796" s="114"/>
      <c r="DK796" s="114"/>
      <c r="DL796" s="114"/>
      <c r="DM796" s="114"/>
      <c r="DN796" s="114"/>
      <c r="DO796" s="114"/>
      <c r="DP796" s="114"/>
      <c r="DQ796" s="114"/>
      <c r="DR796" s="114"/>
      <c r="DS796" s="114"/>
      <c r="DT796" s="114"/>
      <c r="DU796" s="114"/>
      <c r="DV796" s="114"/>
      <c r="DW796" s="114"/>
      <c r="DX796" s="114"/>
      <c r="DY796" s="114"/>
      <c r="DZ796" s="114"/>
      <c r="EA796" s="114"/>
      <c r="EB796" s="114"/>
      <c r="EC796" s="114"/>
      <c r="ED796" s="114"/>
      <c r="EE796" s="114"/>
      <c r="EF796" s="114"/>
      <c r="EG796" s="114"/>
      <c r="EH796" s="114"/>
      <c r="EI796" s="114"/>
      <c r="EJ796" s="114"/>
      <c r="EK796" s="114"/>
      <c r="EL796" s="114"/>
      <c r="EM796" s="114"/>
      <c r="EN796" s="114"/>
      <c r="EO796" s="114"/>
      <c r="EP796" s="114"/>
      <c r="EQ796" s="114"/>
      <c r="ER796" s="114"/>
      <c r="ES796" s="114"/>
      <c r="ET796" s="114"/>
      <c r="EU796" s="114"/>
      <c r="EV796" s="114"/>
      <c r="EW796" s="114"/>
      <c r="EX796" s="114"/>
      <c r="EY796" s="114"/>
      <c r="EZ796" s="114"/>
      <c r="FA796" s="114"/>
      <c r="FB796" s="114"/>
      <c r="FC796" s="114"/>
      <c r="FD796" s="114"/>
      <c r="FE796" s="114"/>
      <c r="FF796" s="114"/>
      <c r="FG796" s="114"/>
      <c r="FH796" s="114"/>
      <c r="FI796" s="114"/>
      <c r="FJ796" s="114"/>
      <c r="FK796" s="114"/>
      <c r="FL796" s="114"/>
      <c r="FM796" s="114"/>
      <c r="FN796" s="114"/>
      <c r="FO796" s="114"/>
      <c r="FP796" s="114"/>
      <c r="FQ796" s="114"/>
      <c r="FR796" s="114"/>
      <c r="FS796" s="114"/>
      <c r="FT796" s="114"/>
      <c r="FU796" s="114"/>
      <c r="FV796" s="114"/>
      <c r="FW796" s="114"/>
      <c r="FX796" s="114"/>
      <c r="FY796" s="114"/>
      <c r="FZ796" s="114"/>
      <c r="GA796" s="114"/>
      <c r="GB796" s="114"/>
      <c r="GC796" s="114"/>
      <c r="GD796" s="114"/>
      <c r="GE796" s="114"/>
      <c r="GF796" s="114"/>
      <c r="GG796" s="114"/>
      <c r="GH796" s="114"/>
      <c r="GI796" s="114"/>
      <c r="GJ796" s="114"/>
      <c r="GK796" s="114"/>
      <c r="GL796" s="114"/>
      <c r="GM796" s="114"/>
      <c r="GN796" s="114"/>
      <c r="GO796" s="114"/>
      <c r="GP796" s="114"/>
      <c r="GQ796" s="114"/>
      <c r="GR796" s="114"/>
      <c r="GS796" s="114"/>
      <c r="GT796" s="114"/>
      <c r="GU796" s="114"/>
      <c r="GV796" s="114"/>
      <c r="GW796" s="114"/>
      <c r="GX796" s="114"/>
      <c r="GY796" s="114"/>
      <c r="GZ796" s="114"/>
      <c r="HA796" s="114"/>
      <c r="HB796" s="114"/>
      <c r="HC796" s="114"/>
      <c r="HD796" s="114"/>
      <c r="HE796" s="114"/>
      <c r="HF796" s="114"/>
      <c r="HG796" s="114"/>
      <c r="HH796" s="114"/>
      <c r="HI796" s="114"/>
      <c r="HJ796" s="114"/>
      <c r="HK796" s="114"/>
      <c r="HL796" s="114"/>
      <c r="HM796" s="114"/>
      <c r="HN796" s="114"/>
      <c r="HO796" s="114"/>
      <c r="HP796" s="114"/>
      <c r="HQ796" s="114"/>
      <c r="HR796" s="114"/>
      <c r="HS796" s="114"/>
      <c r="HT796" s="114"/>
      <c r="HU796" s="114"/>
      <c r="HV796" s="114"/>
      <c r="HW796" s="114"/>
      <c r="HX796" s="114"/>
      <c r="HY796" s="114"/>
      <c r="HZ796" s="114"/>
      <c r="IA796" s="114"/>
      <c r="IB796" s="114"/>
      <c r="IC796" s="114"/>
      <c r="ID796" s="114"/>
      <c r="IE796" s="114"/>
      <c r="IF796" s="114"/>
      <c r="IG796" s="114"/>
      <c r="IH796" s="114"/>
      <c r="II796" s="114"/>
      <c r="IJ796" s="114"/>
      <c r="IK796" s="114"/>
      <c r="IL796" s="114"/>
      <c r="IM796" s="114"/>
      <c r="IN796" s="114"/>
      <c r="IO796" s="114"/>
      <c r="IP796" s="114"/>
      <c r="IQ796" s="114"/>
      <c r="IR796" s="114"/>
      <c r="IS796" s="114"/>
      <c r="IT796" s="114"/>
    </row>
    <row r="797" spans="1:254" s="2" customFormat="1" x14ac:dyDescent="0.25">
      <c r="A797" s="99">
        <v>59</v>
      </c>
      <c r="B797" s="61" t="s">
        <v>302</v>
      </c>
      <c r="C797" s="7">
        <f t="shared" si="91"/>
        <v>11875296.939999999</v>
      </c>
      <c r="D797" s="7">
        <v>1547330.5999999999</v>
      </c>
      <c r="E797" s="7">
        <v>5013994.83</v>
      </c>
      <c r="F797" s="7">
        <v>0</v>
      </c>
      <c r="G797" s="7">
        <v>0</v>
      </c>
      <c r="H797" s="7">
        <v>0</v>
      </c>
      <c r="I797" s="7">
        <v>0</v>
      </c>
      <c r="J797" s="31">
        <v>0</v>
      </c>
      <c r="K797" s="7">
        <v>0</v>
      </c>
      <c r="L797" s="26">
        <v>1345.1</v>
      </c>
      <c r="M797" s="7">
        <v>5313971.51</v>
      </c>
      <c r="N797" s="28">
        <v>0</v>
      </c>
      <c r="O797" s="7">
        <v>0</v>
      </c>
      <c r="P797" s="7">
        <v>0</v>
      </c>
      <c r="Q797" s="7">
        <v>0</v>
      </c>
      <c r="R797" s="7">
        <v>0</v>
      </c>
      <c r="S797" s="7">
        <v>0</v>
      </c>
      <c r="T797" s="25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</row>
    <row r="798" spans="1:254" s="2" customFormat="1" x14ac:dyDescent="0.25">
      <c r="A798" s="99">
        <v>60</v>
      </c>
      <c r="B798" s="61" t="s">
        <v>616</v>
      </c>
      <c r="C798" s="7">
        <f t="shared" si="91"/>
        <v>6864953.7699999996</v>
      </c>
      <c r="D798" s="7">
        <v>1552283.8099999998</v>
      </c>
      <c r="E798" s="7">
        <v>0</v>
      </c>
      <c r="F798" s="7">
        <v>0</v>
      </c>
      <c r="G798" s="7">
        <v>0</v>
      </c>
      <c r="H798" s="7">
        <v>0</v>
      </c>
      <c r="I798" s="7">
        <v>0</v>
      </c>
      <c r="J798" s="31">
        <v>0</v>
      </c>
      <c r="K798" s="7">
        <v>0</v>
      </c>
      <c r="L798" s="26">
        <v>1548.6</v>
      </c>
      <c r="M798" s="7">
        <v>5312669.96</v>
      </c>
      <c r="N798" s="28">
        <v>0</v>
      </c>
      <c r="O798" s="7">
        <v>0</v>
      </c>
      <c r="P798" s="7">
        <v>0</v>
      </c>
      <c r="Q798" s="7">
        <v>0</v>
      </c>
      <c r="R798" s="7">
        <v>0</v>
      </c>
      <c r="S798" s="7">
        <v>0</v>
      </c>
      <c r="T798" s="25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</row>
    <row r="799" spans="1:254" s="2" customFormat="1" x14ac:dyDescent="0.25">
      <c r="A799" s="99">
        <v>61</v>
      </c>
      <c r="B799" s="61" t="s">
        <v>617</v>
      </c>
      <c r="C799" s="7">
        <f t="shared" si="91"/>
        <v>809154.31</v>
      </c>
      <c r="D799" s="7">
        <v>809154.31</v>
      </c>
      <c r="E799" s="7">
        <v>0</v>
      </c>
      <c r="F799" s="7">
        <v>0</v>
      </c>
      <c r="G799" s="7">
        <v>0</v>
      </c>
      <c r="H799" s="7">
        <v>0</v>
      </c>
      <c r="I799" s="7">
        <v>0</v>
      </c>
      <c r="J799" s="31">
        <v>0</v>
      </c>
      <c r="K799" s="7">
        <v>0</v>
      </c>
      <c r="L799" s="7">
        <v>0</v>
      </c>
      <c r="M799" s="7">
        <v>0</v>
      </c>
      <c r="N799" s="28">
        <v>0</v>
      </c>
      <c r="O799" s="7">
        <v>0</v>
      </c>
      <c r="P799" s="7">
        <v>0</v>
      </c>
      <c r="Q799" s="7">
        <v>0</v>
      </c>
      <c r="R799" s="7">
        <v>0</v>
      </c>
      <c r="S799" s="7">
        <v>0</v>
      </c>
      <c r="T799" s="25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</row>
    <row r="800" spans="1:254" s="2" customFormat="1" x14ac:dyDescent="0.25">
      <c r="A800" s="99">
        <v>62</v>
      </c>
      <c r="B800" s="61" t="s">
        <v>618</v>
      </c>
      <c r="C800" s="7">
        <f t="shared" si="91"/>
        <v>4735633.71</v>
      </c>
      <c r="D800" s="7">
        <v>1260115.54</v>
      </c>
      <c r="E800" s="7">
        <v>3475518.17</v>
      </c>
      <c r="F800" s="7">
        <v>0</v>
      </c>
      <c r="G800" s="7">
        <v>0</v>
      </c>
      <c r="H800" s="7">
        <v>0</v>
      </c>
      <c r="I800" s="7">
        <v>0</v>
      </c>
      <c r="J800" s="31">
        <v>0</v>
      </c>
      <c r="K800" s="7">
        <v>0</v>
      </c>
      <c r="L800" s="7">
        <v>0</v>
      </c>
      <c r="M800" s="7">
        <v>0</v>
      </c>
      <c r="N800" s="28">
        <v>0</v>
      </c>
      <c r="O800" s="7">
        <v>0</v>
      </c>
      <c r="P800" s="7">
        <v>0</v>
      </c>
      <c r="Q800" s="7">
        <v>0</v>
      </c>
      <c r="R800" s="7">
        <v>0</v>
      </c>
      <c r="S800" s="7">
        <v>0</v>
      </c>
      <c r="T800" s="25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</row>
    <row r="801" spans="1:254" s="2" customFormat="1" x14ac:dyDescent="0.25">
      <c r="A801" s="99">
        <v>63</v>
      </c>
      <c r="B801" s="61" t="s">
        <v>615</v>
      </c>
      <c r="C801" s="7">
        <f t="shared" si="91"/>
        <v>5112979.8899999997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 s="7">
        <v>0</v>
      </c>
      <c r="J801" s="31">
        <v>0</v>
      </c>
      <c r="K801" s="7">
        <v>0</v>
      </c>
      <c r="L801" s="7">
        <v>1316.5</v>
      </c>
      <c r="M801" s="7">
        <v>5112979.8899999997</v>
      </c>
      <c r="N801" s="28">
        <v>0</v>
      </c>
      <c r="O801" s="7">
        <v>0</v>
      </c>
      <c r="P801" s="7">
        <v>0</v>
      </c>
      <c r="Q801" s="7">
        <v>0</v>
      </c>
      <c r="R801" s="7">
        <v>0</v>
      </c>
      <c r="S801" s="7">
        <v>0</v>
      </c>
      <c r="T801" s="25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</row>
    <row r="802" spans="1:254" s="100" customFormat="1" x14ac:dyDescent="0.25">
      <c r="A802" s="99">
        <v>64</v>
      </c>
      <c r="B802" s="61" t="s">
        <v>740</v>
      </c>
      <c r="C802" s="7">
        <f t="shared" si="91"/>
        <v>3382605.66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 s="7">
        <v>0</v>
      </c>
      <c r="J802" s="31">
        <v>2</v>
      </c>
      <c r="K802" s="7">
        <v>3382605.6599999997</v>
      </c>
      <c r="L802" s="7">
        <v>0</v>
      </c>
      <c r="M802" s="7">
        <v>0</v>
      </c>
      <c r="N802" s="28">
        <v>0</v>
      </c>
      <c r="O802" s="7">
        <v>0</v>
      </c>
      <c r="P802" s="7">
        <v>0</v>
      </c>
      <c r="Q802" s="7">
        <v>0</v>
      </c>
      <c r="R802" s="7">
        <v>0</v>
      </c>
      <c r="S802" s="7">
        <v>0</v>
      </c>
      <c r="T802" s="25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101"/>
      <c r="AM802" s="101"/>
      <c r="AN802" s="101"/>
      <c r="AO802" s="101"/>
      <c r="AP802" s="101"/>
      <c r="AQ802" s="101"/>
      <c r="AR802" s="101"/>
      <c r="AS802" s="101"/>
      <c r="AT802" s="101"/>
      <c r="AU802" s="101"/>
      <c r="AV802" s="101"/>
      <c r="AW802" s="101"/>
      <c r="AX802" s="101"/>
      <c r="AY802" s="101"/>
      <c r="AZ802" s="101"/>
      <c r="BA802" s="101"/>
      <c r="BB802" s="101"/>
      <c r="BC802" s="101"/>
      <c r="BD802" s="101"/>
      <c r="BE802" s="101"/>
      <c r="BF802" s="101"/>
      <c r="BG802" s="101"/>
      <c r="BH802" s="101"/>
      <c r="BI802" s="101"/>
      <c r="BJ802" s="101"/>
      <c r="BK802" s="101"/>
      <c r="BL802" s="101"/>
      <c r="BM802" s="101"/>
      <c r="BN802" s="101"/>
      <c r="BO802" s="101"/>
      <c r="BP802" s="101"/>
      <c r="BQ802" s="101"/>
      <c r="BR802" s="101"/>
      <c r="BS802" s="101"/>
      <c r="BT802" s="101"/>
      <c r="BU802" s="101"/>
      <c r="BV802" s="101"/>
      <c r="BW802" s="101"/>
      <c r="BX802" s="101"/>
      <c r="BY802" s="101"/>
      <c r="BZ802" s="101"/>
      <c r="CA802" s="101"/>
      <c r="CB802" s="101"/>
      <c r="CC802" s="101"/>
      <c r="CD802" s="101"/>
      <c r="CE802" s="101"/>
      <c r="CF802" s="101"/>
      <c r="CG802" s="101"/>
      <c r="CH802" s="101"/>
      <c r="CI802" s="101"/>
      <c r="CJ802" s="101"/>
      <c r="CK802" s="101"/>
      <c r="CL802" s="101"/>
      <c r="CM802" s="101"/>
      <c r="CN802" s="101"/>
      <c r="CO802" s="101"/>
      <c r="CP802" s="101"/>
      <c r="CQ802" s="101"/>
      <c r="CR802" s="101"/>
      <c r="CS802" s="101"/>
      <c r="CT802" s="101"/>
      <c r="CU802" s="101"/>
      <c r="CV802" s="101"/>
      <c r="CW802" s="101"/>
      <c r="CX802" s="101"/>
      <c r="CY802" s="101"/>
      <c r="CZ802" s="101"/>
      <c r="DA802" s="101"/>
      <c r="DB802" s="101"/>
      <c r="DC802" s="101"/>
      <c r="DD802" s="101"/>
      <c r="DE802" s="101"/>
      <c r="DF802" s="101"/>
      <c r="DG802" s="101"/>
      <c r="DH802" s="101"/>
      <c r="DI802" s="101"/>
      <c r="DJ802" s="101"/>
      <c r="DK802" s="101"/>
      <c r="DL802" s="101"/>
      <c r="DM802" s="101"/>
      <c r="DN802" s="101"/>
      <c r="DO802" s="101"/>
      <c r="DP802" s="101"/>
      <c r="DQ802" s="101"/>
      <c r="DR802" s="101"/>
      <c r="DS802" s="101"/>
      <c r="DT802" s="101"/>
      <c r="DU802" s="101"/>
      <c r="DV802" s="101"/>
      <c r="DW802" s="101"/>
      <c r="DX802" s="101"/>
      <c r="DY802" s="101"/>
      <c r="DZ802" s="101"/>
      <c r="EA802" s="101"/>
      <c r="EB802" s="101"/>
      <c r="EC802" s="101"/>
      <c r="ED802" s="101"/>
      <c r="EE802" s="101"/>
      <c r="EF802" s="101"/>
      <c r="EG802" s="101"/>
      <c r="EH802" s="101"/>
      <c r="EI802" s="101"/>
      <c r="EJ802" s="101"/>
      <c r="EK802" s="101"/>
      <c r="EL802" s="101"/>
      <c r="EM802" s="101"/>
      <c r="EN802" s="101"/>
      <c r="EO802" s="101"/>
      <c r="EP802" s="101"/>
      <c r="EQ802" s="101"/>
      <c r="ER802" s="101"/>
      <c r="ES802" s="101"/>
      <c r="ET802" s="101"/>
      <c r="EU802" s="101"/>
      <c r="EV802" s="101"/>
      <c r="EW802" s="101"/>
      <c r="EX802" s="101"/>
      <c r="EY802" s="101"/>
      <c r="EZ802" s="101"/>
      <c r="FA802" s="101"/>
      <c r="FB802" s="101"/>
      <c r="FC802" s="101"/>
      <c r="FD802" s="101"/>
      <c r="FE802" s="101"/>
      <c r="FF802" s="101"/>
      <c r="FG802" s="101"/>
      <c r="FH802" s="101"/>
      <c r="FI802" s="101"/>
      <c r="FJ802" s="101"/>
      <c r="FK802" s="101"/>
      <c r="FL802" s="101"/>
      <c r="FM802" s="101"/>
      <c r="FN802" s="101"/>
      <c r="FO802" s="101"/>
      <c r="FP802" s="101"/>
      <c r="FQ802" s="101"/>
      <c r="FR802" s="101"/>
      <c r="FS802" s="101"/>
      <c r="FT802" s="101"/>
      <c r="FU802" s="101"/>
      <c r="FV802" s="101"/>
      <c r="FW802" s="101"/>
      <c r="FX802" s="101"/>
      <c r="FY802" s="101"/>
      <c r="FZ802" s="101"/>
      <c r="GA802" s="101"/>
      <c r="GB802" s="101"/>
      <c r="GC802" s="101"/>
      <c r="GD802" s="101"/>
      <c r="GE802" s="101"/>
      <c r="GF802" s="101"/>
      <c r="GG802" s="101"/>
      <c r="GH802" s="101"/>
      <c r="GI802" s="101"/>
      <c r="GJ802" s="101"/>
      <c r="GK802" s="101"/>
      <c r="GL802" s="101"/>
      <c r="GM802" s="101"/>
      <c r="GN802" s="101"/>
      <c r="GO802" s="101"/>
      <c r="GP802" s="101"/>
      <c r="GQ802" s="101"/>
      <c r="GR802" s="101"/>
      <c r="GS802" s="101"/>
      <c r="GT802" s="101"/>
      <c r="GU802" s="101"/>
      <c r="GV802" s="101"/>
      <c r="GW802" s="101"/>
      <c r="GX802" s="101"/>
      <c r="GY802" s="101"/>
      <c r="GZ802" s="101"/>
      <c r="HA802" s="101"/>
      <c r="HB802" s="101"/>
      <c r="HC802" s="101"/>
      <c r="HD802" s="101"/>
      <c r="HE802" s="101"/>
      <c r="HF802" s="101"/>
      <c r="HG802" s="101"/>
      <c r="HH802" s="101"/>
      <c r="HI802" s="101"/>
      <c r="HJ802" s="101"/>
      <c r="HK802" s="101"/>
      <c r="HL802" s="101"/>
      <c r="HM802" s="101"/>
      <c r="HN802" s="101"/>
      <c r="HO802" s="101"/>
      <c r="HP802" s="101"/>
      <c r="HQ802" s="101"/>
      <c r="HR802" s="101"/>
      <c r="HS802" s="101"/>
      <c r="HT802" s="101"/>
      <c r="HU802" s="101"/>
      <c r="HV802" s="101"/>
      <c r="HW802" s="101"/>
      <c r="HX802" s="101"/>
      <c r="HY802" s="101"/>
      <c r="HZ802" s="101"/>
      <c r="IA802" s="101"/>
      <c r="IB802" s="101"/>
      <c r="IC802" s="101"/>
      <c r="ID802" s="101"/>
      <c r="IE802" s="101"/>
      <c r="IF802" s="101"/>
      <c r="IG802" s="101"/>
      <c r="IH802" s="101"/>
      <c r="II802" s="101"/>
      <c r="IJ802" s="101"/>
      <c r="IK802" s="101"/>
      <c r="IL802" s="101"/>
      <c r="IM802" s="101"/>
      <c r="IN802" s="101"/>
      <c r="IO802" s="101"/>
      <c r="IP802" s="101"/>
      <c r="IQ802" s="101"/>
      <c r="IR802" s="101"/>
      <c r="IS802" s="101"/>
      <c r="IT802" s="101"/>
    </row>
    <row r="803" spans="1:254" s="2" customFormat="1" x14ac:dyDescent="0.25">
      <c r="A803" s="99">
        <v>65</v>
      </c>
      <c r="B803" s="61" t="s">
        <v>614</v>
      </c>
      <c r="C803" s="7">
        <f t="shared" si="91"/>
        <v>2322091.91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 s="7">
        <v>0</v>
      </c>
      <c r="J803" s="31">
        <v>0</v>
      </c>
      <c r="K803" s="7">
        <v>0</v>
      </c>
      <c r="L803" s="7">
        <v>0</v>
      </c>
      <c r="M803" s="7">
        <v>0</v>
      </c>
      <c r="N803" s="28">
        <v>0</v>
      </c>
      <c r="O803" s="7">
        <v>0</v>
      </c>
      <c r="P803" s="26">
        <v>518.29</v>
      </c>
      <c r="Q803" s="7">
        <v>2322091.91</v>
      </c>
      <c r="R803" s="7">
        <v>0</v>
      </c>
      <c r="S803" s="7">
        <v>0</v>
      </c>
      <c r="T803" s="25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</row>
    <row r="804" spans="1:254" s="67" customFormat="1" x14ac:dyDescent="0.25">
      <c r="A804" s="99">
        <v>66</v>
      </c>
      <c r="B804" s="61" t="s">
        <v>741</v>
      </c>
      <c r="C804" s="7">
        <f t="shared" si="91"/>
        <v>1936202.6</v>
      </c>
      <c r="D804" s="7">
        <v>1936202.6</v>
      </c>
      <c r="E804" s="7">
        <v>0</v>
      </c>
      <c r="F804" s="7">
        <v>0</v>
      </c>
      <c r="G804" s="7">
        <v>0</v>
      </c>
      <c r="H804" s="7">
        <v>0</v>
      </c>
      <c r="I804" s="7">
        <v>0</v>
      </c>
      <c r="J804" s="31">
        <v>0</v>
      </c>
      <c r="K804" s="7">
        <v>0</v>
      </c>
      <c r="L804" s="7">
        <v>0</v>
      </c>
      <c r="M804" s="7">
        <v>0</v>
      </c>
      <c r="N804" s="28">
        <v>0</v>
      </c>
      <c r="O804" s="7">
        <v>0</v>
      </c>
      <c r="P804" s="7">
        <v>0</v>
      </c>
      <c r="Q804" s="7">
        <v>0</v>
      </c>
      <c r="R804" s="7">
        <v>0</v>
      </c>
      <c r="S804" s="7">
        <v>0</v>
      </c>
      <c r="T804" s="25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</row>
    <row r="805" spans="1:254" s="116" customFormat="1" x14ac:dyDescent="0.25">
      <c r="A805" s="99">
        <v>67</v>
      </c>
      <c r="B805" s="61" t="s">
        <v>642</v>
      </c>
      <c r="C805" s="7">
        <f t="shared" si="91"/>
        <v>2558260.09</v>
      </c>
      <c r="D805" s="7">
        <v>0</v>
      </c>
      <c r="E805" s="7">
        <v>0</v>
      </c>
      <c r="F805" s="7">
        <v>0</v>
      </c>
      <c r="G805" s="7">
        <v>0</v>
      </c>
      <c r="H805" s="7">
        <v>0</v>
      </c>
      <c r="I805" s="7">
        <v>0</v>
      </c>
      <c r="J805" s="31">
        <v>0</v>
      </c>
      <c r="K805" s="7">
        <v>0</v>
      </c>
      <c r="L805" s="7">
        <v>1016.2</v>
      </c>
      <c r="M805" s="7">
        <v>2558260.09</v>
      </c>
      <c r="N805" s="28">
        <v>0</v>
      </c>
      <c r="O805" s="7">
        <v>0</v>
      </c>
      <c r="P805" s="7">
        <v>0</v>
      </c>
      <c r="Q805" s="7">
        <v>0</v>
      </c>
      <c r="R805" s="7">
        <v>0</v>
      </c>
      <c r="S805" s="7">
        <v>0</v>
      </c>
      <c r="T805" s="25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</row>
    <row r="806" spans="1:254" s="67" customFormat="1" x14ac:dyDescent="0.25">
      <c r="A806" s="99">
        <v>68</v>
      </c>
      <c r="B806" s="61" t="s">
        <v>734</v>
      </c>
      <c r="C806" s="7">
        <f t="shared" si="91"/>
        <v>4857521.9000000004</v>
      </c>
      <c r="D806" s="7">
        <v>0</v>
      </c>
      <c r="E806" s="7">
        <v>0</v>
      </c>
      <c r="F806" s="7">
        <v>0</v>
      </c>
      <c r="G806" s="7">
        <v>0</v>
      </c>
      <c r="H806" s="7">
        <v>0</v>
      </c>
      <c r="I806" s="7">
        <v>0</v>
      </c>
      <c r="J806" s="31">
        <v>0</v>
      </c>
      <c r="K806" s="7">
        <v>0</v>
      </c>
      <c r="L806" s="7">
        <v>1415.3</v>
      </c>
      <c r="M806" s="7">
        <v>4857521.9000000004</v>
      </c>
      <c r="N806" s="28">
        <v>0</v>
      </c>
      <c r="O806" s="7">
        <v>0</v>
      </c>
      <c r="P806" s="7">
        <v>0</v>
      </c>
      <c r="Q806" s="7">
        <v>0</v>
      </c>
      <c r="R806" s="7">
        <v>0</v>
      </c>
      <c r="S806" s="7">
        <v>0</v>
      </c>
      <c r="T806" s="25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</row>
    <row r="807" spans="1:254" s="100" customFormat="1" x14ac:dyDescent="0.25">
      <c r="A807" s="99">
        <v>69</v>
      </c>
      <c r="B807" s="61" t="s">
        <v>735</v>
      </c>
      <c r="C807" s="7">
        <f t="shared" si="91"/>
        <v>3592033.38</v>
      </c>
      <c r="D807" s="7">
        <v>0</v>
      </c>
      <c r="E807" s="7">
        <v>0</v>
      </c>
      <c r="F807" s="7">
        <v>0</v>
      </c>
      <c r="G807" s="7">
        <v>0</v>
      </c>
      <c r="H807" s="7">
        <v>0</v>
      </c>
      <c r="I807" s="7">
        <v>0</v>
      </c>
      <c r="J807" s="31">
        <v>2</v>
      </c>
      <c r="K807" s="7">
        <v>3592033.3800000004</v>
      </c>
      <c r="L807" s="7">
        <v>0</v>
      </c>
      <c r="M807" s="7">
        <v>0</v>
      </c>
      <c r="N807" s="28">
        <v>0</v>
      </c>
      <c r="O807" s="7">
        <v>0</v>
      </c>
      <c r="P807" s="7">
        <v>0</v>
      </c>
      <c r="Q807" s="7">
        <v>0</v>
      </c>
      <c r="R807" s="7">
        <v>0</v>
      </c>
      <c r="S807" s="7">
        <v>0</v>
      </c>
      <c r="T807" s="25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101"/>
      <c r="AM807" s="101"/>
      <c r="AN807" s="101"/>
      <c r="AO807" s="101"/>
      <c r="AP807" s="101"/>
      <c r="AQ807" s="101"/>
      <c r="AR807" s="101"/>
      <c r="AS807" s="101"/>
      <c r="AT807" s="101"/>
      <c r="AU807" s="101"/>
      <c r="AV807" s="101"/>
      <c r="AW807" s="101"/>
      <c r="AX807" s="101"/>
      <c r="AY807" s="101"/>
      <c r="AZ807" s="101"/>
      <c r="BA807" s="101"/>
      <c r="BB807" s="101"/>
      <c r="BC807" s="101"/>
      <c r="BD807" s="101"/>
      <c r="BE807" s="101"/>
      <c r="BF807" s="101"/>
      <c r="BG807" s="101"/>
      <c r="BH807" s="101"/>
      <c r="BI807" s="101"/>
      <c r="BJ807" s="101"/>
      <c r="BK807" s="101"/>
      <c r="BL807" s="101"/>
      <c r="BM807" s="101"/>
      <c r="BN807" s="101"/>
      <c r="BO807" s="101"/>
      <c r="BP807" s="101"/>
      <c r="BQ807" s="101"/>
      <c r="BR807" s="101"/>
      <c r="BS807" s="101"/>
      <c r="BT807" s="101"/>
      <c r="BU807" s="101"/>
      <c r="BV807" s="101"/>
      <c r="BW807" s="101"/>
      <c r="BX807" s="101"/>
      <c r="BY807" s="101"/>
      <c r="BZ807" s="101"/>
      <c r="CA807" s="101"/>
      <c r="CB807" s="101"/>
      <c r="CC807" s="101"/>
      <c r="CD807" s="101"/>
      <c r="CE807" s="101"/>
      <c r="CF807" s="101"/>
      <c r="CG807" s="101"/>
      <c r="CH807" s="101"/>
      <c r="CI807" s="101"/>
      <c r="CJ807" s="101"/>
      <c r="CK807" s="101"/>
      <c r="CL807" s="101"/>
      <c r="CM807" s="101"/>
      <c r="CN807" s="101"/>
      <c r="CO807" s="101"/>
      <c r="CP807" s="101"/>
      <c r="CQ807" s="101"/>
      <c r="CR807" s="101"/>
      <c r="CS807" s="101"/>
      <c r="CT807" s="101"/>
      <c r="CU807" s="101"/>
      <c r="CV807" s="101"/>
      <c r="CW807" s="101"/>
      <c r="CX807" s="101"/>
      <c r="CY807" s="101"/>
      <c r="CZ807" s="101"/>
      <c r="DA807" s="101"/>
      <c r="DB807" s="101"/>
      <c r="DC807" s="101"/>
      <c r="DD807" s="101"/>
      <c r="DE807" s="101"/>
      <c r="DF807" s="101"/>
      <c r="DG807" s="101"/>
      <c r="DH807" s="101"/>
      <c r="DI807" s="101"/>
      <c r="DJ807" s="101"/>
      <c r="DK807" s="101"/>
      <c r="DL807" s="101"/>
      <c r="DM807" s="101"/>
      <c r="DN807" s="101"/>
      <c r="DO807" s="101"/>
      <c r="DP807" s="101"/>
      <c r="DQ807" s="101"/>
      <c r="DR807" s="101"/>
      <c r="DS807" s="101"/>
      <c r="DT807" s="101"/>
      <c r="DU807" s="101"/>
      <c r="DV807" s="101"/>
      <c r="DW807" s="101"/>
      <c r="DX807" s="101"/>
      <c r="DY807" s="101"/>
      <c r="DZ807" s="101"/>
      <c r="EA807" s="101"/>
      <c r="EB807" s="101"/>
      <c r="EC807" s="101"/>
      <c r="ED807" s="101"/>
      <c r="EE807" s="101"/>
      <c r="EF807" s="101"/>
      <c r="EG807" s="101"/>
      <c r="EH807" s="101"/>
      <c r="EI807" s="101"/>
      <c r="EJ807" s="101"/>
      <c r="EK807" s="101"/>
      <c r="EL807" s="101"/>
      <c r="EM807" s="101"/>
      <c r="EN807" s="101"/>
      <c r="EO807" s="101"/>
      <c r="EP807" s="101"/>
      <c r="EQ807" s="101"/>
      <c r="ER807" s="101"/>
      <c r="ES807" s="101"/>
      <c r="ET807" s="101"/>
      <c r="EU807" s="101"/>
      <c r="EV807" s="101"/>
      <c r="EW807" s="101"/>
      <c r="EX807" s="101"/>
      <c r="EY807" s="101"/>
      <c r="EZ807" s="101"/>
      <c r="FA807" s="101"/>
      <c r="FB807" s="101"/>
      <c r="FC807" s="101"/>
      <c r="FD807" s="101"/>
      <c r="FE807" s="101"/>
      <c r="FF807" s="101"/>
      <c r="FG807" s="101"/>
      <c r="FH807" s="101"/>
      <c r="FI807" s="101"/>
      <c r="FJ807" s="101"/>
      <c r="FK807" s="101"/>
      <c r="FL807" s="101"/>
      <c r="FM807" s="101"/>
      <c r="FN807" s="101"/>
      <c r="FO807" s="101"/>
      <c r="FP807" s="101"/>
      <c r="FQ807" s="101"/>
      <c r="FR807" s="101"/>
      <c r="FS807" s="101"/>
      <c r="FT807" s="101"/>
      <c r="FU807" s="101"/>
      <c r="FV807" s="101"/>
      <c r="FW807" s="101"/>
      <c r="FX807" s="101"/>
      <c r="FY807" s="101"/>
      <c r="FZ807" s="101"/>
      <c r="GA807" s="101"/>
      <c r="GB807" s="101"/>
      <c r="GC807" s="101"/>
      <c r="GD807" s="101"/>
      <c r="GE807" s="101"/>
      <c r="GF807" s="101"/>
      <c r="GG807" s="101"/>
      <c r="GH807" s="101"/>
      <c r="GI807" s="101"/>
      <c r="GJ807" s="101"/>
      <c r="GK807" s="101"/>
      <c r="GL807" s="101"/>
      <c r="GM807" s="101"/>
      <c r="GN807" s="101"/>
      <c r="GO807" s="101"/>
      <c r="GP807" s="101"/>
      <c r="GQ807" s="101"/>
      <c r="GR807" s="101"/>
      <c r="GS807" s="101"/>
      <c r="GT807" s="101"/>
      <c r="GU807" s="101"/>
      <c r="GV807" s="101"/>
      <c r="GW807" s="101"/>
      <c r="GX807" s="101"/>
      <c r="GY807" s="101"/>
      <c r="GZ807" s="101"/>
      <c r="HA807" s="101"/>
      <c r="HB807" s="101"/>
      <c r="HC807" s="101"/>
      <c r="HD807" s="101"/>
      <c r="HE807" s="101"/>
      <c r="HF807" s="101"/>
      <c r="HG807" s="101"/>
      <c r="HH807" s="101"/>
      <c r="HI807" s="101"/>
      <c r="HJ807" s="101"/>
      <c r="HK807" s="101"/>
      <c r="HL807" s="101"/>
      <c r="HM807" s="101"/>
      <c r="HN807" s="101"/>
      <c r="HO807" s="101"/>
      <c r="HP807" s="101"/>
      <c r="HQ807" s="101"/>
      <c r="HR807" s="101"/>
      <c r="HS807" s="101"/>
      <c r="HT807" s="101"/>
      <c r="HU807" s="101"/>
      <c r="HV807" s="101"/>
      <c r="HW807" s="101"/>
      <c r="HX807" s="101"/>
      <c r="HY807" s="101"/>
      <c r="HZ807" s="101"/>
      <c r="IA807" s="101"/>
      <c r="IB807" s="101"/>
      <c r="IC807" s="101"/>
      <c r="ID807" s="101"/>
      <c r="IE807" s="101"/>
      <c r="IF807" s="101"/>
      <c r="IG807" s="101"/>
      <c r="IH807" s="101"/>
      <c r="II807" s="101"/>
      <c r="IJ807" s="101"/>
      <c r="IK807" s="101"/>
      <c r="IL807" s="101"/>
      <c r="IM807" s="101"/>
      <c r="IN807" s="101"/>
      <c r="IO807" s="101"/>
      <c r="IP807" s="101"/>
      <c r="IQ807" s="101"/>
      <c r="IR807" s="101"/>
      <c r="IS807" s="101"/>
      <c r="IT807" s="101"/>
    </row>
    <row r="808" spans="1:254" s="100" customFormat="1" x14ac:dyDescent="0.25">
      <c r="A808" s="99">
        <v>70</v>
      </c>
      <c r="B808" s="61" t="s">
        <v>736</v>
      </c>
      <c r="C808" s="7">
        <f t="shared" si="91"/>
        <v>1826463.95</v>
      </c>
      <c r="D808" s="7">
        <v>0</v>
      </c>
      <c r="E808" s="7">
        <v>0</v>
      </c>
      <c r="F808" s="7">
        <v>0</v>
      </c>
      <c r="G808" s="7">
        <v>0</v>
      </c>
      <c r="H808" s="7">
        <v>0</v>
      </c>
      <c r="I808" s="7">
        <v>0</v>
      </c>
      <c r="J808" s="31">
        <v>1</v>
      </c>
      <c r="K808" s="7">
        <v>1826463.95</v>
      </c>
      <c r="L808" s="7">
        <v>0</v>
      </c>
      <c r="M808" s="7">
        <v>0</v>
      </c>
      <c r="N808" s="28">
        <v>0</v>
      </c>
      <c r="O808" s="7">
        <v>0</v>
      </c>
      <c r="P808" s="7">
        <v>0</v>
      </c>
      <c r="Q808" s="7">
        <v>0</v>
      </c>
      <c r="R808" s="7">
        <v>0</v>
      </c>
      <c r="S808" s="7">
        <v>0</v>
      </c>
      <c r="T808" s="25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101"/>
      <c r="AM808" s="101"/>
      <c r="AN808" s="101"/>
      <c r="AO808" s="101"/>
      <c r="AP808" s="101"/>
      <c r="AQ808" s="101"/>
      <c r="AR808" s="101"/>
      <c r="AS808" s="101"/>
      <c r="AT808" s="101"/>
      <c r="AU808" s="101"/>
      <c r="AV808" s="101"/>
      <c r="AW808" s="101"/>
      <c r="AX808" s="101"/>
      <c r="AY808" s="101"/>
      <c r="AZ808" s="101"/>
      <c r="BA808" s="101"/>
      <c r="BB808" s="101"/>
      <c r="BC808" s="101"/>
      <c r="BD808" s="101"/>
      <c r="BE808" s="101"/>
      <c r="BF808" s="101"/>
      <c r="BG808" s="101"/>
      <c r="BH808" s="101"/>
      <c r="BI808" s="101"/>
      <c r="BJ808" s="101"/>
      <c r="BK808" s="101"/>
      <c r="BL808" s="101"/>
      <c r="BM808" s="101"/>
      <c r="BN808" s="101"/>
      <c r="BO808" s="101"/>
      <c r="BP808" s="101"/>
      <c r="BQ808" s="101"/>
      <c r="BR808" s="101"/>
      <c r="BS808" s="101"/>
      <c r="BT808" s="101"/>
      <c r="BU808" s="101"/>
      <c r="BV808" s="101"/>
      <c r="BW808" s="101"/>
      <c r="BX808" s="101"/>
      <c r="BY808" s="101"/>
      <c r="BZ808" s="101"/>
      <c r="CA808" s="101"/>
      <c r="CB808" s="101"/>
      <c r="CC808" s="101"/>
      <c r="CD808" s="101"/>
      <c r="CE808" s="101"/>
      <c r="CF808" s="101"/>
      <c r="CG808" s="101"/>
      <c r="CH808" s="101"/>
      <c r="CI808" s="101"/>
      <c r="CJ808" s="101"/>
      <c r="CK808" s="101"/>
      <c r="CL808" s="101"/>
      <c r="CM808" s="101"/>
      <c r="CN808" s="101"/>
      <c r="CO808" s="101"/>
      <c r="CP808" s="101"/>
      <c r="CQ808" s="101"/>
      <c r="CR808" s="101"/>
      <c r="CS808" s="101"/>
      <c r="CT808" s="101"/>
      <c r="CU808" s="101"/>
      <c r="CV808" s="101"/>
      <c r="CW808" s="101"/>
      <c r="CX808" s="101"/>
      <c r="CY808" s="101"/>
      <c r="CZ808" s="101"/>
      <c r="DA808" s="101"/>
      <c r="DB808" s="101"/>
      <c r="DC808" s="101"/>
      <c r="DD808" s="101"/>
      <c r="DE808" s="101"/>
      <c r="DF808" s="101"/>
      <c r="DG808" s="101"/>
      <c r="DH808" s="101"/>
      <c r="DI808" s="101"/>
      <c r="DJ808" s="101"/>
      <c r="DK808" s="101"/>
      <c r="DL808" s="101"/>
      <c r="DM808" s="101"/>
      <c r="DN808" s="101"/>
      <c r="DO808" s="101"/>
      <c r="DP808" s="101"/>
      <c r="DQ808" s="101"/>
      <c r="DR808" s="101"/>
      <c r="DS808" s="101"/>
      <c r="DT808" s="101"/>
      <c r="DU808" s="101"/>
      <c r="DV808" s="101"/>
      <c r="DW808" s="101"/>
      <c r="DX808" s="101"/>
      <c r="DY808" s="101"/>
      <c r="DZ808" s="101"/>
      <c r="EA808" s="101"/>
      <c r="EB808" s="101"/>
      <c r="EC808" s="101"/>
      <c r="ED808" s="101"/>
      <c r="EE808" s="101"/>
      <c r="EF808" s="101"/>
      <c r="EG808" s="101"/>
      <c r="EH808" s="101"/>
      <c r="EI808" s="101"/>
      <c r="EJ808" s="101"/>
      <c r="EK808" s="101"/>
      <c r="EL808" s="101"/>
      <c r="EM808" s="101"/>
      <c r="EN808" s="101"/>
      <c r="EO808" s="101"/>
      <c r="EP808" s="101"/>
      <c r="EQ808" s="101"/>
      <c r="ER808" s="101"/>
      <c r="ES808" s="101"/>
      <c r="ET808" s="101"/>
      <c r="EU808" s="101"/>
      <c r="EV808" s="101"/>
      <c r="EW808" s="101"/>
      <c r="EX808" s="101"/>
      <c r="EY808" s="101"/>
      <c r="EZ808" s="101"/>
      <c r="FA808" s="101"/>
      <c r="FB808" s="101"/>
      <c r="FC808" s="101"/>
      <c r="FD808" s="101"/>
      <c r="FE808" s="101"/>
      <c r="FF808" s="101"/>
      <c r="FG808" s="101"/>
      <c r="FH808" s="101"/>
      <c r="FI808" s="101"/>
      <c r="FJ808" s="101"/>
      <c r="FK808" s="101"/>
      <c r="FL808" s="101"/>
      <c r="FM808" s="101"/>
      <c r="FN808" s="101"/>
      <c r="FO808" s="101"/>
      <c r="FP808" s="101"/>
      <c r="FQ808" s="101"/>
      <c r="FR808" s="101"/>
      <c r="FS808" s="101"/>
      <c r="FT808" s="101"/>
      <c r="FU808" s="101"/>
      <c r="FV808" s="101"/>
      <c r="FW808" s="101"/>
      <c r="FX808" s="101"/>
      <c r="FY808" s="101"/>
      <c r="FZ808" s="101"/>
      <c r="GA808" s="101"/>
      <c r="GB808" s="101"/>
      <c r="GC808" s="101"/>
      <c r="GD808" s="101"/>
      <c r="GE808" s="101"/>
      <c r="GF808" s="101"/>
      <c r="GG808" s="101"/>
      <c r="GH808" s="101"/>
      <c r="GI808" s="101"/>
      <c r="GJ808" s="101"/>
      <c r="GK808" s="101"/>
      <c r="GL808" s="101"/>
      <c r="GM808" s="101"/>
      <c r="GN808" s="101"/>
      <c r="GO808" s="101"/>
      <c r="GP808" s="101"/>
      <c r="GQ808" s="101"/>
      <c r="GR808" s="101"/>
      <c r="GS808" s="101"/>
      <c r="GT808" s="101"/>
      <c r="GU808" s="101"/>
      <c r="GV808" s="101"/>
      <c r="GW808" s="101"/>
      <c r="GX808" s="101"/>
      <c r="GY808" s="101"/>
      <c r="GZ808" s="101"/>
      <c r="HA808" s="101"/>
      <c r="HB808" s="101"/>
      <c r="HC808" s="101"/>
      <c r="HD808" s="101"/>
      <c r="HE808" s="101"/>
      <c r="HF808" s="101"/>
      <c r="HG808" s="101"/>
      <c r="HH808" s="101"/>
      <c r="HI808" s="101"/>
      <c r="HJ808" s="101"/>
      <c r="HK808" s="101"/>
      <c r="HL808" s="101"/>
      <c r="HM808" s="101"/>
      <c r="HN808" s="101"/>
      <c r="HO808" s="101"/>
      <c r="HP808" s="101"/>
      <c r="HQ808" s="101"/>
      <c r="HR808" s="101"/>
      <c r="HS808" s="101"/>
      <c r="HT808" s="101"/>
      <c r="HU808" s="101"/>
      <c r="HV808" s="101"/>
      <c r="HW808" s="101"/>
      <c r="HX808" s="101"/>
      <c r="HY808" s="101"/>
      <c r="HZ808" s="101"/>
      <c r="IA808" s="101"/>
      <c r="IB808" s="101"/>
      <c r="IC808" s="101"/>
      <c r="ID808" s="101"/>
      <c r="IE808" s="101"/>
      <c r="IF808" s="101"/>
      <c r="IG808" s="101"/>
      <c r="IH808" s="101"/>
      <c r="II808" s="101"/>
      <c r="IJ808" s="101"/>
      <c r="IK808" s="101"/>
      <c r="IL808" s="101"/>
      <c r="IM808" s="101"/>
      <c r="IN808" s="101"/>
      <c r="IO808" s="101"/>
      <c r="IP808" s="101"/>
      <c r="IQ808" s="101"/>
      <c r="IR808" s="101"/>
      <c r="IS808" s="101"/>
      <c r="IT808" s="101"/>
    </row>
    <row r="809" spans="1:254" s="100" customFormat="1" x14ac:dyDescent="0.25">
      <c r="A809" s="99">
        <v>71</v>
      </c>
      <c r="B809" s="61" t="s">
        <v>737</v>
      </c>
      <c r="C809" s="7">
        <f t="shared" si="91"/>
        <v>1717176.36</v>
      </c>
      <c r="D809" s="7">
        <v>0</v>
      </c>
      <c r="E809" s="7">
        <v>0</v>
      </c>
      <c r="F809" s="7">
        <v>0</v>
      </c>
      <c r="G809" s="7">
        <v>0</v>
      </c>
      <c r="H809" s="7">
        <v>0</v>
      </c>
      <c r="I809" s="7">
        <v>0</v>
      </c>
      <c r="J809" s="31">
        <v>1</v>
      </c>
      <c r="K809" s="7">
        <v>1717176.36</v>
      </c>
      <c r="L809" s="7">
        <v>0</v>
      </c>
      <c r="M809" s="7">
        <v>0</v>
      </c>
      <c r="N809" s="28">
        <v>0</v>
      </c>
      <c r="O809" s="7">
        <v>0</v>
      </c>
      <c r="P809" s="7">
        <v>0</v>
      </c>
      <c r="Q809" s="7">
        <v>0</v>
      </c>
      <c r="R809" s="7">
        <v>0</v>
      </c>
      <c r="S809" s="7">
        <v>0</v>
      </c>
      <c r="T809" s="25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101"/>
      <c r="AM809" s="101"/>
      <c r="AN809" s="101"/>
      <c r="AO809" s="101"/>
      <c r="AP809" s="101"/>
      <c r="AQ809" s="101"/>
      <c r="AR809" s="101"/>
      <c r="AS809" s="101"/>
      <c r="AT809" s="101"/>
      <c r="AU809" s="101"/>
      <c r="AV809" s="101"/>
      <c r="AW809" s="101"/>
      <c r="AX809" s="101"/>
      <c r="AY809" s="101"/>
      <c r="AZ809" s="101"/>
      <c r="BA809" s="101"/>
      <c r="BB809" s="101"/>
      <c r="BC809" s="101"/>
      <c r="BD809" s="101"/>
      <c r="BE809" s="101"/>
      <c r="BF809" s="101"/>
      <c r="BG809" s="101"/>
      <c r="BH809" s="101"/>
      <c r="BI809" s="101"/>
      <c r="BJ809" s="101"/>
      <c r="BK809" s="101"/>
      <c r="BL809" s="101"/>
      <c r="BM809" s="101"/>
      <c r="BN809" s="101"/>
      <c r="BO809" s="101"/>
      <c r="BP809" s="101"/>
      <c r="BQ809" s="101"/>
      <c r="BR809" s="101"/>
      <c r="BS809" s="101"/>
      <c r="BT809" s="101"/>
      <c r="BU809" s="101"/>
      <c r="BV809" s="101"/>
      <c r="BW809" s="101"/>
      <c r="BX809" s="101"/>
      <c r="BY809" s="101"/>
      <c r="BZ809" s="101"/>
      <c r="CA809" s="101"/>
      <c r="CB809" s="101"/>
      <c r="CC809" s="101"/>
      <c r="CD809" s="101"/>
      <c r="CE809" s="101"/>
      <c r="CF809" s="101"/>
      <c r="CG809" s="101"/>
      <c r="CH809" s="101"/>
      <c r="CI809" s="101"/>
      <c r="CJ809" s="101"/>
      <c r="CK809" s="101"/>
      <c r="CL809" s="101"/>
      <c r="CM809" s="101"/>
      <c r="CN809" s="101"/>
      <c r="CO809" s="101"/>
      <c r="CP809" s="101"/>
      <c r="CQ809" s="101"/>
      <c r="CR809" s="101"/>
      <c r="CS809" s="101"/>
      <c r="CT809" s="101"/>
      <c r="CU809" s="101"/>
      <c r="CV809" s="101"/>
      <c r="CW809" s="101"/>
      <c r="CX809" s="101"/>
      <c r="CY809" s="101"/>
      <c r="CZ809" s="101"/>
      <c r="DA809" s="101"/>
      <c r="DB809" s="101"/>
      <c r="DC809" s="101"/>
      <c r="DD809" s="101"/>
      <c r="DE809" s="101"/>
      <c r="DF809" s="101"/>
      <c r="DG809" s="101"/>
      <c r="DH809" s="101"/>
      <c r="DI809" s="101"/>
      <c r="DJ809" s="101"/>
      <c r="DK809" s="101"/>
      <c r="DL809" s="101"/>
      <c r="DM809" s="101"/>
      <c r="DN809" s="101"/>
      <c r="DO809" s="101"/>
      <c r="DP809" s="101"/>
      <c r="DQ809" s="101"/>
      <c r="DR809" s="101"/>
      <c r="DS809" s="101"/>
      <c r="DT809" s="101"/>
      <c r="DU809" s="101"/>
      <c r="DV809" s="101"/>
      <c r="DW809" s="101"/>
      <c r="DX809" s="101"/>
      <c r="DY809" s="101"/>
      <c r="DZ809" s="101"/>
      <c r="EA809" s="101"/>
      <c r="EB809" s="101"/>
      <c r="EC809" s="101"/>
      <c r="ED809" s="101"/>
      <c r="EE809" s="101"/>
      <c r="EF809" s="101"/>
      <c r="EG809" s="101"/>
      <c r="EH809" s="101"/>
      <c r="EI809" s="101"/>
      <c r="EJ809" s="101"/>
      <c r="EK809" s="101"/>
      <c r="EL809" s="101"/>
      <c r="EM809" s="101"/>
      <c r="EN809" s="101"/>
      <c r="EO809" s="101"/>
      <c r="EP809" s="101"/>
      <c r="EQ809" s="101"/>
      <c r="ER809" s="101"/>
      <c r="ES809" s="101"/>
      <c r="ET809" s="101"/>
      <c r="EU809" s="101"/>
      <c r="EV809" s="101"/>
      <c r="EW809" s="101"/>
      <c r="EX809" s="101"/>
      <c r="EY809" s="101"/>
      <c r="EZ809" s="101"/>
      <c r="FA809" s="101"/>
      <c r="FB809" s="101"/>
      <c r="FC809" s="101"/>
      <c r="FD809" s="101"/>
      <c r="FE809" s="101"/>
      <c r="FF809" s="101"/>
      <c r="FG809" s="101"/>
      <c r="FH809" s="101"/>
      <c r="FI809" s="101"/>
      <c r="FJ809" s="101"/>
      <c r="FK809" s="101"/>
      <c r="FL809" s="101"/>
      <c r="FM809" s="101"/>
      <c r="FN809" s="101"/>
      <c r="FO809" s="101"/>
      <c r="FP809" s="101"/>
      <c r="FQ809" s="101"/>
      <c r="FR809" s="101"/>
      <c r="FS809" s="101"/>
      <c r="FT809" s="101"/>
      <c r="FU809" s="101"/>
      <c r="FV809" s="101"/>
      <c r="FW809" s="101"/>
      <c r="FX809" s="101"/>
      <c r="FY809" s="101"/>
      <c r="FZ809" s="101"/>
      <c r="GA809" s="101"/>
      <c r="GB809" s="101"/>
      <c r="GC809" s="101"/>
      <c r="GD809" s="101"/>
      <c r="GE809" s="101"/>
      <c r="GF809" s="101"/>
      <c r="GG809" s="101"/>
      <c r="GH809" s="101"/>
      <c r="GI809" s="101"/>
      <c r="GJ809" s="101"/>
      <c r="GK809" s="101"/>
      <c r="GL809" s="101"/>
      <c r="GM809" s="101"/>
      <c r="GN809" s="101"/>
      <c r="GO809" s="101"/>
      <c r="GP809" s="101"/>
      <c r="GQ809" s="101"/>
      <c r="GR809" s="101"/>
      <c r="GS809" s="101"/>
      <c r="GT809" s="101"/>
      <c r="GU809" s="101"/>
      <c r="GV809" s="101"/>
      <c r="GW809" s="101"/>
      <c r="GX809" s="101"/>
      <c r="GY809" s="101"/>
      <c r="GZ809" s="101"/>
      <c r="HA809" s="101"/>
      <c r="HB809" s="101"/>
      <c r="HC809" s="101"/>
      <c r="HD809" s="101"/>
      <c r="HE809" s="101"/>
      <c r="HF809" s="101"/>
      <c r="HG809" s="101"/>
      <c r="HH809" s="101"/>
      <c r="HI809" s="101"/>
      <c r="HJ809" s="101"/>
      <c r="HK809" s="101"/>
      <c r="HL809" s="101"/>
      <c r="HM809" s="101"/>
      <c r="HN809" s="101"/>
      <c r="HO809" s="101"/>
      <c r="HP809" s="101"/>
      <c r="HQ809" s="101"/>
      <c r="HR809" s="101"/>
      <c r="HS809" s="101"/>
      <c r="HT809" s="101"/>
      <c r="HU809" s="101"/>
      <c r="HV809" s="101"/>
      <c r="HW809" s="101"/>
      <c r="HX809" s="101"/>
      <c r="HY809" s="101"/>
      <c r="HZ809" s="101"/>
      <c r="IA809" s="101"/>
      <c r="IB809" s="101"/>
      <c r="IC809" s="101"/>
      <c r="ID809" s="101"/>
      <c r="IE809" s="101"/>
      <c r="IF809" s="101"/>
      <c r="IG809" s="101"/>
      <c r="IH809" s="101"/>
      <c r="II809" s="101"/>
      <c r="IJ809" s="101"/>
      <c r="IK809" s="101"/>
      <c r="IL809" s="101"/>
      <c r="IM809" s="101"/>
      <c r="IN809" s="101"/>
      <c r="IO809" s="101"/>
      <c r="IP809" s="101"/>
      <c r="IQ809" s="101"/>
      <c r="IR809" s="101"/>
      <c r="IS809" s="101"/>
      <c r="IT809" s="101"/>
    </row>
    <row r="810" spans="1:254" s="1" customFormat="1" x14ac:dyDescent="0.25">
      <c r="A810" s="161" t="s">
        <v>306</v>
      </c>
      <c r="B810" s="161"/>
      <c r="C810" s="8">
        <f t="shared" ref="C810" si="92">ROUND(SUM(D810+E810+F810+G810+H810+I810+K810+M810+O810+Q810+S810),2)</f>
        <v>177846380.56</v>
      </c>
      <c r="D810" s="150">
        <f t="shared" ref="D810:S810" si="93">ROUND(SUM(D785:D809),2)</f>
        <v>14191662.25</v>
      </c>
      <c r="E810" s="150">
        <f t="shared" si="93"/>
        <v>22085677.02</v>
      </c>
      <c r="F810" s="150">
        <f t="shared" si="93"/>
        <v>7842349.46</v>
      </c>
      <c r="G810" s="150">
        <f t="shared" si="93"/>
        <v>4236042.57</v>
      </c>
      <c r="H810" s="150">
        <f t="shared" si="93"/>
        <v>3311308.82</v>
      </c>
      <c r="I810" s="150">
        <f t="shared" si="93"/>
        <v>0</v>
      </c>
      <c r="J810" s="83">
        <f t="shared" si="93"/>
        <v>6</v>
      </c>
      <c r="K810" s="150">
        <f t="shared" si="93"/>
        <v>10518279.35</v>
      </c>
      <c r="L810" s="150">
        <f t="shared" si="93"/>
        <v>15327.1</v>
      </c>
      <c r="M810" s="150">
        <f t="shared" si="93"/>
        <v>58355385.299999997</v>
      </c>
      <c r="N810" s="150">
        <f t="shared" si="93"/>
        <v>0</v>
      </c>
      <c r="O810" s="150">
        <f t="shared" si="93"/>
        <v>0</v>
      </c>
      <c r="P810" s="150">
        <f t="shared" si="93"/>
        <v>15516.15</v>
      </c>
      <c r="Q810" s="150">
        <f t="shared" si="93"/>
        <v>57305675.789999999</v>
      </c>
      <c r="R810" s="150">
        <f t="shared" si="93"/>
        <v>0</v>
      </c>
      <c r="S810" s="150">
        <f t="shared" si="93"/>
        <v>0</v>
      </c>
      <c r="T810" s="25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</row>
    <row r="811" spans="1:254" s="2" customFormat="1" ht="15.75" hidden="1" x14ac:dyDescent="0.25">
      <c r="A811" s="162" t="s">
        <v>317</v>
      </c>
      <c r="B811" s="162"/>
      <c r="C811" s="162"/>
      <c r="D811" s="12"/>
      <c r="E811" s="12"/>
      <c r="F811" s="12"/>
      <c r="G811" s="12"/>
      <c r="H811" s="12"/>
      <c r="I811" s="12"/>
      <c r="J811" s="32"/>
      <c r="K811" s="12"/>
      <c r="L811" s="12"/>
      <c r="M811" s="12"/>
      <c r="N811" s="12"/>
      <c r="O811" s="12"/>
      <c r="P811" s="12"/>
      <c r="Q811" s="12"/>
      <c r="R811" s="12"/>
      <c r="S811" s="12"/>
      <c r="T811" s="25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</row>
    <row r="812" spans="1:254" s="50" customFormat="1" ht="12" hidden="1" x14ac:dyDescent="0.2">
      <c r="A812" s="51">
        <v>72</v>
      </c>
      <c r="B812" s="43" t="s">
        <v>525</v>
      </c>
      <c r="C812" s="7">
        <f t="shared" ref="C812:C817" si="94">ROUND(SUM(D812+E812+F812+G812+H812+I812+K812+M812+O812+Q812+S812),2)</f>
        <v>2319655.85</v>
      </c>
      <c r="D812" s="7">
        <v>0</v>
      </c>
      <c r="E812" s="7">
        <v>0</v>
      </c>
      <c r="F812" s="7">
        <v>0</v>
      </c>
      <c r="G812" s="7">
        <v>0</v>
      </c>
      <c r="H812" s="7">
        <v>0</v>
      </c>
      <c r="I812" s="7">
        <v>0</v>
      </c>
      <c r="J812" s="31">
        <v>0</v>
      </c>
      <c r="K812" s="7">
        <v>0</v>
      </c>
      <c r="L812" s="7">
        <v>0</v>
      </c>
      <c r="M812" s="7">
        <v>0</v>
      </c>
      <c r="N812" s="28">
        <v>0</v>
      </c>
      <c r="O812" s="7">
        <v>0</v>
      </c>
      <c r="P812" s="7">
        <v>505.1</v>
      </c>
      <c r="Q812" s="26">
        <v>2319655.85</v>
      </c>
      <c r="R812" s="7">
        <v>0</v>
      </c>
      <c r="S812" s="7">
        <v>0</v>
      </c>
      <c r="T812" s="25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</row>
    <row r="813" spans="1:254" s="50" customFormat="1" ht="12" hidden="1" x14ac:dyDescent="0.2">
      <c r="A813" s="51">
        <v>73</v>
      </c>
      <c r="B813" s="43" t="s">
        <v>526</v>
      </c>
      <c r="C813" s="7">
        <f t="shared" si="94"/>
        <v>2319911.91</v>
      </c>
      <c r="D813" s="7">
        <v>0</v>
      </c>
      <c r="E813" s="7">
        <v>0</v>
      </c>
      <c r="F813" s="7">
        <v>0</v>
      </c>
      <c r="G813" s="7">
        <v>0</v>
      </c>
      <c r="H813" s="7">
        <v>0</v>
      </c>
      <c r="I813" s="7">
        <v>0</v>
      </c>
      <c r="J813" s="31">
        <v>0</v>
      </c>
      <c r="K813" s="7">
        <v>0</v>
      </c>
      <c r="L813" s="7">
        <v>0</v>
      </c>
      <c r="M813" s="7">
        <v>0</v>
      </c>
      <c r="N813" s="28">
        <v>0</v>
      </c>
      <c r="O813" s="7">
        <v>0</v>
      </c>
      <c r="P813" s="7">
        <v>514.5</v>
      </c>
      <c r="Q813" s="26">
        <v>2319911.91</v>
      </c>
      <c r="R813" s="7">
        <v>0</v>
      </c>
      <c r="S813" s="7">
        <v>0</v>
      </c>
      <c r="T813" s="25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</row>
    <row r="814" spans="1:254" s="50" customFormat="1" ht="12" hidden="1" x14ac:dyDescent="0.2">
      <c r="A814" s="51">
        <v>74</v>
      </c>
      <c r="B814" s="43" t="s">
        <v>527</v>
      </c>
      <c r="C814" s="7">
        <f t="shared" si="94"/>
        <v>2516317.34</v>
      </c>
      <c r="D814" s="7">
        <v>0</v>
      </c>
      <c r="E814" s="7">
        <v>0</v>
      </c>
      <c r="F814" s="7">
        <v>0</v>
      </c>
      <c r="G814" s="7">
        <v>0</v>
      </c>
      <c r="H814" s="7">
        <v>0</v>
      </c>
      <c r="I814" s="7">
        <v>0</v>
      </c>
      <c r="J814" s="31">
        <v>0</v>
      </c>
      <c r="K814" s="7">
        <v>0</v>
      </c>
      <c r="L814" s="7">
        <v>569</v>
      </c>
      <c r="M814" s="7">
        <v>2516317.34</v>
      </c>
      <c r="N814" s="28">
        <v>0</v>
      </c>
      <c r="O814" s="7">
        <v>0</v>
      </c>
      <c r="P814" s="7">
        <v>0</v>
      </c>
      <c r="Q814" s="7">
        <v>0</v>
      </c>
      <c r="R814" s="7">
        <v>0</v>
      </c>
      <c r="S814" s="7">
        <v>0</v>
      </c>
      <c r="T814" s="25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</row>
    <row r="815" spans="1:254" s="50" customFormat="1" ht="12" hidden="1" x14ac:dyDescent="0.2">
      <c r="A815" s="51">
        <v>75</v>
      </c>
      <c r="B815" s="34" t="s">
        <v>743</v>
      </c>
      <c r="C815" s="7">
        <f t="shared" si="94"/>
        <v>1724411.65</v>
      </c>
      <c r="D815" s="7">
        <v>0</v>
      </c>
      <c r="E815" s="7">
        <v>0</v>
      </c>
      <c r="F815" s="7">
        <v>0</v>
      </c>
      <c r="G815" s="7">
        <v>0</v>
      </c>
      <c r="H815" s="7">
        <v>0</v>
      </c>
      <c r="I815" s="7">
        <v>0</v>
      </c>
      <c r="J815" s="31">
        <v>0</v>
      </c>
      <c r="K815" s="7">
        <v>0</v>
      </c>
      <c r="L815" s="7">
        <v>0</v>
      </c>
      <c r="M815" s="7">
        <v>0</v>
      </c>
      <c r="N815" s="28">
        <v>0</v>
      </c>
      <c r="O815" s="7">
        <v>0</v>
      </c>
      <c r="P815" s="7">
        <v>387.1</v>
      </c>
      <c r="Q815" s="7">
        <v>1724411.6500000001</v>
      </c>
      <c r="R815" s="7">
        <v>0</v>
      </c>
      <c r="S815" s="7">
        <v>0</v>
      </c>
      <c r="T815" s="25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</row>
    <row r="816" spans="1:254" s="50" customFormat="1" ht="12" hidden="1" x14ac:dyDescent="0.2">
      <c r="A816" s="51">
        <v>76</v>
      </c>
      <c r="B816" s="34" t="s">
        <v>744</v>
      </c>
      <c r="C816" s="7">
        <f t="shared" si="94"/>
        <v>1818723.29</v>
      </c>
      <c r="D816" s="7">
        <v>297867.15000000002</v>
      </c>
      <c r="E816" s="7">
        <v>1520856.14</v>
      </c>
      <c r="F816" s="7">
        <v>0</v>
      </c>
      <c r="G816" s="7">
        <v>0</v>
      </c>
      <c r="H816" s="7">
        <v>0</v>
      </c>
      <c r="I816" s="7">
        <v>0</v>
      </c>
      <c r="J816" s="31">
        <v>0</v>
      </c>
      <c r="K816" s="7">
        <v>0</v>
      </c>
      <c r="L816" s="7">
        <v>0</v>
      </c>
      <c r="M816" s="7">
        <v>0</v>
      </c>
      <c r="N816" s="28">
        <v>0</v>
      </c>
      <c r="O816" s="7">
        <v>0</v>
      </c>
      <c r="P816" s="7">
        <v>0</v>
      </c>
      <c r="Q816" s="7">
        <v>0</v>
      </c>
      <c r="R816" s="7">
        <v>0</v>
      </c>
      <c r="S816" s="7">
        <v>0</v>
      </c>
      <c r="T816" s="25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</row>
    <row r="817" spans="1:37" s="50" customFormat="1" ht="12" hidden="1" x14ac:dyDescent="0.2">
      <c r="A817" s="51">
        <v>77</v>
      </c>
      <c r="B817" s="34" t="s">
        <v>313</v>
      </c>
      <c r="C817" s="7">
        <f t="shared" si="94"/>
        <v>1707795.24</v>
      </c>
      <c r="D817" s="7">
        <v>0</v>
      </c>
      <c r="E817" s="7">
        <v>1366663.88</v>
      </c>
      <c r="F817" s="7">
        <v>0</v>
      </c>
      <c r="G817" s="7">
        <v>0</v>
      </c>
      <c r="H817" s="7">
        <v>341131.36</v>
      </c>
      <c r="I817" s="7">
        <v>0</v>
      </c>
      <c r="J817" s="31">
        <v>0</v>
      </c>
      <c r="K817" s="7">
        <v>0</v>
      </c>
      <c r="L817" s="7">
        <v>0</v>
      </c>
      <c r="M817" s="7">
        <v>0</v>
      </c>
      <c r="N817" s="28">
        <v>0</v>
      </c>
      <c r="O817" s="7">
        <v>0</v>
      </c>
      <c r="P817" s="7">
        <v>0</v>
      </c>
      <c r="Q817" s="7">
        <v>0</v>
      </c>
      <c r="R817" s="7">
        <v>0</v>
      </c>
      <c r="S817" s="7">
        <v>0</v>
      </c>
      <c r="T817" s="25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</row>
    <row r="818" spans="1:37" s="50" customFormat="1" ht="12" hidden="1" x14ac:dyDescent="0.2">
      <c r="A818" s="163" t="s">
        <v>72</v>
      </c>
      <c r="B818" s="164"/>
      <c r="C818" s="150">
        <f t="shared" ref="C818" si="95">ROUND(SUM(D818+E818+F818+G818+H818+I818+K818+M818+O818+Q818+S818),2)</f>
        <v>12406815.279999999</v>
      </c>
      <c r="D818" s="150">
        <f t="shared" ref="D818:S818" si="96">ROUND(SUM(D812:D817),2)</f>
        <v>297867.15000000002</v>
      </c>
      <c r="E818" s="150">
        <f t="shared" si="96"/>
        <v>2887520.02</v>
      </c>
      <c r="F818" s="150">
        <f t="shared" si="96"/>
        <v>0</v>
      </c>
      <c r="G818" s="150">
        <f t="shared" si="96"/>
        <v>0</v>
      </c>
      <c r="H818" s="150">
        <f t="shared" si="96"/>
        <v>341131.36</v>
      </c>
      <c r="I818" s="150">
        <f t="shared" si="96"/>
        <v>0</v>
      </c>
      <c r="J818" s="31">
        <f t="shared" si="96"/>
        <v>0</v>
      </c>
      <c r="K818" s="150">
        <f t="shared" si="96"/>
        <v>0</v>
      </c>
      <c r="L818" s="150">
        <f t="shared" si="96"/>
        <v>569</v>
      </c>
      <c r="M818" s="150">
        <f t="shared" si="96"/>
        <v>2516317.34</v>
      </c>
      <c r="N818" s="150">
        <f t="shared" si="96"/>
        <v>0</v>
      </c>
      <c r="O818" s="150">
        <f t="shared" si="96"/>
        <v>0</v>
      </c>
      <c r="P818" s="150">
        <f t="shared" si="96"/>
        <v>1406.7</v>
      </c>
      <c r="Q818" s="150">
        <f t="shared" si="96"/>
        <v>6363979.4100000001</v>
      </c>
      <c r="R818" s="7">
        <f t="shared" si="96"/>
        <v>0</v>
      </c>
      <c r="S818" s="150">
        <f t="shared" si="96"/>
        <v>0</v>
      </c>
      <c r="T818" s="25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</row>
    <row r="819" spans="1:37" s="2" customFormat="1" hidden="1" x14ac:dyDescent="0.25">
      <c r="A819" s="165" t="s">
        <v>83</v>
      </c>
      <c r="B819" s="165"/>
      <c r="C819" s="165"/>
      <c r="D819" s="12"/>
      <c r="E819" s="12"/>
      <c r="F819" s="12"/>
      <c r="G819" s="12"/>
      <c r="H819" s="12"/>
      <c r="I819" s="12"/>
      <c r="J819" s="32"/>
      <c r="K819" s="12"/>
      <c r="L819" s="12"/>
      <c r="M819" s="12"/>
      <c r="N819" s="12"/>
      <c r="O819" s="12"/>
      <c r="P819" s="12"/>
      <c r="Q819" s="12"/>
      <c r="R819" s="12"/>
      <c r="S819" s="12"/>
      <c r="T819" s="25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</row>
    <row r="820" spans="1:37" s="117" customFormat="1" hidden="1" x14ac:dyDescent="0.25">
      <c r="A820" s="51">
        <v>78</v>
      </c>
      <c r="B820" s="61" t="s">
        <v>528</v>
      </c>
      <c r="C820" s="7">
        <f t="shared" ref="C820:C850" si="97">ROUND(SUM(D820+E820+F820+G820+H820+I820+K820+M820+O820+Q820+S820),2)</f>
        <v>12791194.82</v>
      </c>
      <c r="D820" s="7">
        <v>0</v>
      </c>
      <c r="E820" s="7">
        <v>4028276.7699039998</v>
      </c>
      <c r="F820" s="7">
        <v>0</v>
      </c>
      <c r="G820" s="7">
        <v>0</v>
      </c>
      <c r="H820" s="7">
        <v>1249348.5880819999</v>
      </c>
      <c r="I820" s="7">
        <v>0</v>
      </c>
      <c r="J820" s="31">
        <v>0</v>
      </c>
      <c r="K820" s="7">
        <v>0</v>
      </c>
      <c r="L820" s="7">
        <v>0</v>
      </c>
      <c r="M820" s="7">
        <v>0</v>
      </c>
      <c r="N820" s="28">
        <v>0</v>
      </c>
      <c r="O820" s="7">
        <v>0</v>
      </c>
      <c r="P820" s="7">
        <v>2266.5</v>
      </c>
      <c r="Q820" s="7">
        <v>7513569.4637019997</v>
      </c>
      <c r="R820" s="7">
        <v>0</v>
      </c>
      <c r="S820" s="7">
        <v>0</v>
      </c>
      <c r="T820" s="25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</row>
    <row r="821" spans="1:37" s="117" customFormat="1" hidden="1" x14ac:dyDescent="0.25">
      <c r="A821" s="51">
        <v>79</v>
      </c>
      <c r="B821" s="61" t="s">
        <v>529</v>
      </c>
      <c r="C821" s="7">
        <f t="shared" si="97"/>
        <v>1253346.1200000001</v>
      </c>
      <c r="D821" s="7">
        <v>0</v>
      </c>
      <c r="E821" s="7">
        <v>0</v>
      </c>
      <c r="F821" s="7">
        <v>0</v>
      </c>
      <c r="G821" s="7">
        <v>0</v>
      </c>
      <c r="H821" s="7">
        <v>1253346.1200000001</v>
      </c>
      <c r="I821" s="7">
        <v>0</v>
      </c>
      <c r="J821" s="31">
        <v>0</v>
      </c>
      <c r="K821" s="7">
        <v>0</v>
      </c>
      <c r="L821" s="7">
        <v>0</v>
      </c>
      <c r="M821" s="7">
        <v>0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v>0</v>
      </c>
      <c r="T821" s="25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</row>
    <row r="822" spans="1:37" s="117" customFormat="1" hidden="1" x14ac:dyDescent="0.25">
      <c r="A822" s="51">
        <v>80</v>
      </c>
      <c r="B822" s="61" t="s">
        <v>530</v>
      </c>
      <c r="C822" s="7">
        <f t="shared" si="97"/>
        <v>12946241.630000001</v>
      </c>
      <c r="D822" s="7">
        <v>0</v>
      </c>
      <c r="E822" s="7">
        <v>3047138.66</v>
      </c>
      <c r="F822" s="7">
        <v>0</v>
      </c>
      <c r="G822" s="7">
        <v>0</v>
      </c>
      <c r="H822" s="7">
        <v>1194711.32</v>
      </c>
      <c r="I822" s="7">
        <v>0</v>
      </c>
      <c r="J822" s="31">
        <v>0</v>
      </c>
      <c r="K822" s="7">
        <v>0</v>
      </c>
      <c r="L822" s="7">
        <v>0</v>
      </c>
      <c r="M822" s="7">
        <v>0</v>
      </c>
      <c r="N822" s="28">
        <v>0</v>
      </c>
      <c r="O822" s="7">
        <v>0</v>
      </c>
      <c r="P822" s="7">
        <v>2379</v>
      </c>
      <c r="Q822" s="7">
        <v>8704391.6499999985</v>
      </c>
      <c r="R822" s="7">
        <v>0</v>
      </c>
      <c r="S822" s="7">
        <v>0</v>
      </c>
      <c r="T822" s="25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</row>
    <row r="823" spans="1:37" s="117" customFormat="1" hidden="1" x14ac:dyDescent="0.25">
      <c r="A823" s="51">
        <v>81</v>
      </c>
      <c r="B823" s="61" t="s">
        <v>531</v>
      </c>
      <c r="C823" s="7">
        <f t="shared" si="97"/>
        <v>12130766.73</v>
      </c>
      <c r="D823" s="7">
        <v>0</v>
      </c>
      <c r="E823" s="7">
        <v>0</v>
      </c>
      <c r="F823" s="7">
        <v>993008.76209999993</v>
      </c>
      <c r="G823" s="7">
        <v>489093.86790000001</v>
      </c>
      <c r="H823" s="7">
        <v>1436500.5999999999</v>
      </c>
      <c r="I823" s="7">
        <v>0</v>
      </c>
      <c r="J823" s="31">
        <v>0</v>
      </c>
      <c r="K823" s="7">
        <v>0</v>
      </c>
      <c r="L823" s="7">
        <v>0</v>
      </c>
      <c r="M823" s="7">
        <v>0</v>
      </c>
      <c r="N823" s="28">
        <v>0</v>
      </c>
      <c r="O823" s="7">
        <v>0</v>
      </c>
      <c r="P823" s="7">
        <v>2308.7399999999998</v>
      </c>
      <c r="Q823" s="7">
        <v>9212163.5</v>
      </c>
      <c r="R823" s="7">
        <v>0</v>
      </c>
      <c r="S823" s="7">
        <v>0</v>
      </c>
      <c r="T823" s="25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</row>
    <row r="824" spans="1:37" s="117" customFormat="1" hidden="1" x14ac:dyDescent="0.25">
      <c r="A824" s="51">
        <v>82</v>
      </c>
      <c r="B824" s="61" t="s">
        <v>532</v>
      </c>
      <c r="C824" s="7">
        <f t="shared" si="97"/>
        <v>7208758.1500000004</v>
      </c>
      <c r="D824" s="7">
        <v>0</v>
      </c>
      <c r="E824" s="7">
        <v>3917013.13</v>
      </c>
      <c r="F824" s="7">
        <v>0</v>
      </c>
      <c r="G824" s="7">
        <v>0</v>
      </c>
      <c r="H824" s="7">
        <v>1207207.687042</v>
      </c>
      <c r="I824" s="7">
        <v>0</v>
      </c>
      <c r="J824" s="31">
        <v>0</v>
      </c>
      <c r="K824" s="7">
        <v>0</v>
      </c>
      <c r="L824" s="7">
        <v>0</v>
      </c>
      <c r="M824" s="7">
        <v>0</v>
      </c>
      <c r="N824" s="7">
        <v>740.5</v>
      </c>
      <c r="O824" s="7">
        <v>2084537.3331599999</v>
      </c>
      <c r="P824" s="7">
        <v>0</v>
      </c>
      <c r="Q824" s="7">
        <v>0</v>
      </c>
      <c r="R824" s="7">
        <v>0</v>
      </c>
      <c r="S824" s="7">
        <v>0</v>
      </c>
      <c r="T824" s="25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</row>
    <row r="825" spans="1:37" s="117" customFormat="1" hidden="1" x14ac:dyDescent="0.25">
      <c r="A825" s="51">
        <v>83</v>
      </c>
      <c r="B825" s="61" t="s">
        <v>533</v>
      </c>
      <c r="C825" s="7">
        <f t="shared" si="97"/>
        <v>3526203.44</v>
      </c>
      <c r="D825" s="7">
        <v>0</v>
      </c>
      <c r="E825" s="7">
        <v>0</v>
      </c>
      <c r="F825" s="7">
        <v>0</v>
      </c>
      <c r="G825" s="7">
        <v>0</v>
      </c>
      <c r="H825" s="7">
        <v>0</v>
      </c>
      <c r="I825" s="7">
        <v>0</v>
      </c>
      <c r="J825" s="31">
        <v>2</v>
      </c>
      <c r="K825" s="7">
        <v>3526203.44</v>
      </c>
      <c r="L825" s="7">
        <v>0</v>
      </c>
      <c r="M825" s="7">
        <v>0</v>
      </c>
      <c r="N825" s="28">
        <v>0</v>
      </c>
      <c r="O825" s="7">
        <v>0</v>
      </c>
      <c r="P825" s="7">
        <v>0</v>
      </c>
      <c r="Q825" s="7">
        <v>0</v>
      </c>
      <c r="R825" s="7">
        <v>0</v>
      </c>
      <c r="S825" s="7">
        <v>0</v>
      </c>
      <c r="T825" s="25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</row>
    <row r="826" spans="1:37" s="117" customFormat="1" hidden="1" x14ac:dyDescent="0.25">
      <c r="A826" s="51">
        <v>84</v>
      </c>
      <c r="B826" s="61" t="s">
        <v>534</v>
      </c>
      <c r="C826" s="7">
        <f t="shared" si="97"/>
        <v>3553627.82</v>
      </c>
      <c r="D826" s="7">
        <v>0</v>
      </c>
      <c r="E826" s="7">
        <v>0</v>
      </c>
      <c r="F826" s="7">
        <v>0</v>
      </c>
      <c r="G826" s="7">
        <v>0</v>
      </c>
      <c r="H826" s="7">
        <v>0</v>
      </c>
      <c r="I826" s="7">
        <v>0</v>
      </c>
      <c r="J826" s="31">
        <v>2</v>
      </c>
      <c r="K826" s="7">
        <v>3553627.82</v>
      </c>
      <c r="L826" s="7">
        <v>0</v>
      </c>
      <c r="M826" s="7">
        <v>0</v>
      </c>
      <c r="N826" s="28">
        <v>0</v>
      </c>
      <c r="O826" s="7">
        <v>0</v>
      </c>
      <c r="P826" s="7">
        <v>0</v>
      </c>
      <c r="Q826" s="7">
        <v>0</v>
      </c>
      <c r="R826" s="7">
        <v>0</v>
      </c>
      <c r="S826" s="7">
        <v>0</v>
      </c>
      <c r="T826" s="25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</row>
    <row r="827" spans="1:37" s="117" customFormat="1" hidden="1" x14ac:dyDescent="0.25">
      <c r="A827" s="51">
        <v>85</v>
      </c>
      <c r="B827" s="61" t="s">
        <v>604</v>
      </c>
      <c r="C827" s="7">
        <f t="shared" si="97"/>
        <v>3493345.16</v>
      </c>
      <c r="D827" s="7">
        <v>0</v>
      </c>
      <c r="E827" s="7">
        <v>0</v>
      </c>
      <c r="F827" s="7">
        <v>0</v>
      </c>
      <c r="G827" s="7">
        <v>0</v>
      </c>
      <c r="H827" s="7">
        <v>0</v>
      </c>
      <c r="I827" s="7">
        <v>0</v>
      </c>
      <c r="J827" s="31">
        <v>2</v>
      </c>
      <c r="K827" s="7">
        <v>3493345.16</v>
      </c>
      <c r="L827" s="7">
        <v>0</v>
      </c>
      <c r="M827" s="7">
        <v>0</v>
      </c>
      <c r="N827" s="28">
        <v>0</v>
      </c>
      <c r="O827" s="7">
        <v>0</v>
      </c>
      <c r="P827" s="7">
        <v>0</v>
      </c>
      <c r="Q827" s="7">
        <v>0</v>
      </c>
      <c r="R827" s="7">
        <v>0</v>
      </c>
      <c r="S827" s="7">
        <v>0</v>
      </c>
      <c r="T827" s="25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</row>
    <row r="828" spans="1:37" s="117" customFormat="1" hidden="1" x14ac:dyDescent="0.25">
      <c r="A828" s="51">
        <v>86</v>
      </c>
      <c r="B828" s="65" t="s">
        <v>605</v>
      </c>
      <c r="C828" s="7">
        <f t="shared" si="97"/>
        <v>1703850.38</v>
      </c>
      <c r="D828" s="7">
        <v>0</v>
      </c>
      <c r="E828" s="7">
        <v>0</v>
      </c>
      <c r="F828" s="7">
        <v>0</v>
      </c>
      <c r="G828" s="7">
        <v>0</v>
      </c>
      <c r="H828" s="7">
        <v>0</v>
      </c>
      <c r="I828" s="7">
        <v>0</v>
      </c>
      <c r="J828" s="31">
        <v>1</v>
      </c>
      <c r="K828" s="7">
        <v>1703850.38</v>
      </c>
      <c r="L828" s="7">
        <v>0</v>
      </c>
      <c r="M828" s="7">
        <v>0</v>
      </c>
      <c r="N828" s="28">
        <v>0</v>
      </c>
      <c r="O828" s="7">
        <v>0</v>
      </c>
      <c r="P828" s="7">
        <v>0</v>
      </c>
      <c r="Q828" s="7">
        <v>0</v>
      </c>
      <c r="R828" s="7">
        <v>0</v>
      </c>
      <c r="S828" s="7">
        <v>0</v>
      </c>
      <c r="T828" s="25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</row>
    <row r="829" spans="1:37" s="117" customFormat="1" hidden="1" x14ac:dyDescent="0.25">
      <c r="A829" s="51">
        <v>87</v>
      </c>
      <c r="B829" s="65" t="s">
        <v>606</v>
      </c>
      <c r="C829" s="7">
        <f t="shared" si="97"/>
        <v>1705655.78</v>
      </c>
      <c r="D829" s="7">
        <v>0</v>
      </c>
      <c r="E829" s="7">
        <v>0</v>
      </c>
      <c r="F829" s="7">
        <v>0</v>
      </c>
      <c r="G829" s="7">
        <v>0</v>
      </c>
      <c r="H829" s="7">
        <v>0</v>
      </c>
      <c r="I829" s="7">
        <v>0</v>
      </c>
      <c r="J829" s="31">
        <v>1</v>
      </c>
      <c r="K829" s="7">
        <v>1705655.78</v>
      </c>
      <c r="L829" s="7">
        <v>0</v>
      </c>
      <c r="M829" s="7">
        <v>0</v>
      </c>
      <c r="N829" s="28">
        <v>0</v>
      </c>
      <c r="O829" s="7">
        <v>0</v>
      </c>
      <c r="P829" s="7">
        <v>0</v>
      </c>
      <c r="Q829" s="7">
        <v>0</v>
      </c>
      <c r="R829" s="7">
        <v>0</v>
      </c>
      <c r="S829" s="7">
        <v>0</v>
      </c>
      <c r="T829" s="25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</row>
    <row r="830" spans="1:37" s="117" customFormat="1" hidden="1" x14ac:dyDescent="0.25">
      <c r="A830" s="51">
        <v>88</v>
      </c>
      <c r="B830" s="65" t="s">
        <v>323</v>
      </c>
      <c r="C830" s="7">
        <f t="shared" si="97"/>
        <v>10809382.220000001</v>
      </c>
      <c r="D830" s="7">
        <v>0</v>
      </c>
      <c r="E830" s="7">
        <v>1953217.35</v>
      </c>
      <c r="F830" s="7">
        <v>0</v>
      </c>
      <c r="G830" s="7">
        <v>0</v>
      </c>
      <c r="H830" s="7">
        <v>0</v>
      </c>
      <c r="I830" s="7">
        <v>0</v>
      </c>
      <c r="J830" s="31">
        <v>0</v>
      </c>
      <c r="K830" s="7">
        <v>0</v>
      </c>
      <c r="L830" s="7">
        <v>1838.7</v>
      </c>
      <c r="M830" s="7">
        <v>8856164.8724760003</v>
      </c>
      <c r="N830" s="28">
        <v>0</v>
      </c>
      <c r="O830" s="7">
        <v>0</v>
      </c>
      <c r="P830" s="7">
        <v>0</v>
      </c>
      <c r="Q830" s="7">
        <v>0</v>
      </c>
      <c r="R830" s="7">
        <v>0</v>
      </c>
      <c r="S830" s="7">
        <v>0</v>
      </c>
      <c r="T830" s="25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</row>
    <row r="831" spans="1:37" s="117" customFormat="1" hidden="1" x14ac:dyDescent="0.25">
      <c r="A831" s="51">
        <v>89</v>
      </c>
      <c r="B831" s="65" t="s">
        <v>607</v>
      </c>
      <c r="C831" s="7">
        <f t="shared" si="97"/>
        <v>3545878.76</v>
      </c>
      <c r="D831" s="7">
        <v>0</v>
      </c>
      <c r="E831" s="7">
        <v>0</v>
      </c>
      <c r="F831" s="7">
        <v>0</v>
      </c>
      <c r="G831" s="7">
        <v>0</v>
      </c>
      <c r="H831" s="7">
        <v>0</v>
      </c>
      <c r="I831" s="7">
        <v>0</v>
      </c>
      <c r="J831" s="31">
        <v>2</v>
      </c>
      <c r="K831" s="7">
        <v>3545878.7600000002</v>
      </c>
      <c r="L831" s="7">
        <v>0</v>
      </c>
      <c r="M831" s="7">
        <v>0</v>
      </c>
      <c r="N831" s="28">
        <v>0</v>
      </c>
      <c r="O831" s="7">
        <v>0</v>
      </c>
      <c r="P831" s="7">
        <v>0</v>
      </c>
      <c r="Q831" s="7">
        <v>0</v>
      </c>
      <c r="R831" s="7">
        <v>0</v>
      </c>
      <c r="S831" s="7">
        <v>0</v>
      </c>
      <c r="T831" s="25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</row>
    <row r="832" spans="1:37" s="117" customFormat="1" hidden="1" x14ac:dyDescent="0.25">
      <c r="A832" s="51">
        <v>90</v>
      </c>
      <c r="B832" s="65" t="s">
        <v>608</v>
      </c>
      <c r="C832" s="7">
        <f t="shared" si="97"/>
        <v>3595369.14</v>
      </c>
      <c r="D832" s="7">
        <v>0</v>
      </c>
      <c r="E832" s="7">
        <v>0</v>
      </c>
      <c r="F832" s="7">
        <v>0</v>
      </c>
      <c r="G832" s="7">
        <v>0</v>
      </c>
      <c r="H832" s="7">
        <v>0</v>
      </c>
      <c r="I832" s="7">
        <v>0</v>
      </c>
      <c r="J832" s="31">
        <v>2</v>
      </c>
      <c r="K832" s="7">
        <v>3595369.1399999997</v>
      </c>
      <c r="L832" s="7">
        <v>0</v>
      </c>
      <c r="M832" s="7">
        <v>0</v>
      </c>
      <c r="N832" s="28">
        <v>0</v>
      </c>
      <c r="O832" s="7">
        <v>0</v>
      </c>
      <c r="P832" s="7">
        <v>0</v>
      </c>
      <c r="Q832" s="7">
        <v>0</v>
      </c>
      <c r="R832" s="7">
        <v>0</v>
      </c>
      <c r="S832" s="7">
        <v>0</v>
      </c>
      <c r="T832" s="25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</row>
    <row r="833" spans="1:37" s="117" customFormat="1" hidden="1" x14ac:dyDescent="0.25">
      <c r="A833" s="51">
        <v>91</v>
      </c>
      <c r="B833" s="65" t="s">
        <v>535</v>
      </c>
      <c r="C833" s="7">
        <f t="shared" si="97"/>
        <v>3580971.46</v>
      </c>
      <c r="D833" s="7">
        <v>0</v>
      </c>
      <c r="E833" s="7">
        <v>2236519.5499999998</v>
      </c>
      <c r="F833" s="7">
        <v>0</v>
      </c>
      <c r="G833" s="7">
        <v>0</v>
      </c>
      <c r="H833" s="7">
        <v>1344451.91</v>
      </c>
      <c r="I833" s="7">
        <v>0</v>
      </c>
      <c r="J833" s="31">
        <v>0</v>
      </c>
      <c r="K833" s="7">
        <v>0</v>
      </c>
      <c r="L833" s="7">
        <v>0</v>
      </c>
      <c r="M833" s="7">
        <v>0</v>
      </c>
      <c r="N833" s="28">
        <v>0</v>
      </c>
      <c r="O833" s="7">
        <v>0</v>
      </c>
      <c r="P833" s="7">
        <v>0</v>
      </c>
      <c r="Q833" s="7">
        <v>0</v>
      </c>
      <c r="R833" s="7">
        <v>0</v>
      </c>
      <c r="S833" s="7">
        <v>0</v>
      </c>
      <c r="T833" s="25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</row>
    <row r="834" spans="1:37" s="117" customFormat="1" hidden="1" x14ac:dyDescent="0.25">
      <c r="A834" s="51">
        <v>92</v>
      </c>
      <c r="B834" s="65" t="s">
        <v>536</v>
      </c>
      <c r="C834" s="7">
        <f t="shared" si="97"/>
        <v>10674943.27</v>
      </c>
      <c r="D834" s="7">
        <v>0</v>
      </c>
      <c r="E834" s="7">
        <v>5112264.9878439996</v>
      </c>
      <c r="F834" s="7">
        <v>0</v>
      </c>
      <c r="G834" s="7">
        <v>0</v>
      </c>
      <c r="H834" s="7">
        <v>1089703.596202</v>
      </c>
      <c r="I834" s="7">
        <v>0</v>
      </c>
      <c r="J834" s="31">
        <v>0</v>
      </c>
      <c r="K834" s="7">
        <v>0</v>
      </c>
      <c r="L834" s="7">
        <v>1431.4</v>
      </c>
      <c r="M834" s="7">
        <v>4472974.6887619998</v>
      </c>
      <c r="N834" s="28">
        <v>0</v>
      </c>
      <c r="O834" s="7">
        <v>0</v>
      </c>
      <c r="P834" s="7">
        <v>0</v>
      </c>
      <c r="Q834" s="7">
        <v>0</v>
      </c>
      <c r="R834" s="7">
        <v>0</v>
      </c>
      <c r="S834" s="7">
        <v>0</v>
      </c>
      <c r="T834" s="25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</row>
    <row r="835" spans="1:37" s="117" customFormat="1" hidden="1" x14ac:dyDescent="0.25">
      <c r="A835" s="51">
        <v>93</v>
      </c>
      <c r="B835" s="65" t="s">
        <v>244</v>
      </c>
      <c r="C835" s="7">
        <f t="shared" si="97"/>
        <v>8345019.3499999996</v>
      </c>
      <c r="D835" s="7">
        <v>0</v>
      </c>
      <c r="E835" s="7">
        <v>5265654.3100000005</v>
      </c>
      <c r="F835" s="7">
        <v>0</v>
      </c>
      <c r="G835" s="7">
        <v>0</v>
      </c>
      <c r="H835" s="7">
        <v>922509.28999999992</v>
      </c>
      <c r="I835" s="7">
        <v>0</v>
      </c>
      <c r="J835" s="31">
        <v>0</v>
      </c>
      <c r="K835" s="7">
        <v>0</v>
      </c>
      <c r="L835" s="7">
        <v>0</v>
      </c>
      <c r="M835" s="7">
        <v>0</v>
      </c>
      <c r="N835" s="7">
        <v>1001.4</v>
      </c>
      <c r="O835" s="7">
        <v>2156855.75</v>
      </c>
      <c r="P835" s="7">
        <v>0</v>
      </c>
      <c r="Q835" s="7">
        <v>0</v>
      </c>
      <c r="R835" s="7">
        <v>0</v>
      </c>
      <c r="S835" s="7">
        <v>0</v>
      </c>
      <c r="T835" s="25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</row>
    <row r="836" spans="1:37" s="117" customFormat="1" hidden="1" x14ac:dyDescent="0.25">
      <c r="A836" s="51">
        <v>94</v>
      </c>
      <c r="B836" s="65" t="s">
        <v>486</v>
      </c>
      <c r="C836" s="7">
        <f t="shared" si="97"/>
        <v>4801838.9000000004</v>
      </c>
      <c r="D836" s="7">
        <v>0</v>
      </c>
      <c r="E836" s="7">
        <v>3508974.26</v>
      </c>
      <c r="F836" s="7">
        <v>0</v>
      </c>
      <c r="G836" s="7">
        <v>0</v>
      </c>
      <c r="H836" s="7">
        <v>1292864.6400000001</v>
      </c>
      <c r="I836" s="7">
        <v>0</v>
      </c>
      <c r="J836" s="31">
        <v>0</v>
      </c>
      <c r="K836" s="7">
        <v>0</v>
      </c>
      <c r="L836" s="7">
        <v>0</v>
      </c>
      <c r="M836" s="7">
        <v>0</v>
      </c>
      <c r="N836" s="7">
        <v>0</v>
      </c>
      <c r="O836" s="7">
        <v>0</v>
      </c>
      <c r="P836" s="7">
        <v>0</v>
      </c>
      <c r="Q836" s="7">
        <v>0</v>
      </c>
      <c r="R836" s="7">
        <v>0</v>
      </c>
      <c r="S836" s="7">
        <v>0</v>
      </c>
      <c r="T836" s="25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</row>
    <row r="837" spans="1:37" s="117" customFormat="1" hidden="1" x14ac:dyDescent="0.25">
      <c r="A837" s="51">
        <v>95</v>
      </c>
      <c r="B837" s="65" t="s">
        <v>537</v>
      </c>
      <c r="C837" s="7">
        <f t="shared" si="97"/>
        <v>4504815.2</v>
      </c>
      <c r="D837" s="7">
        <v>0</v>
      </c>
      <c r="E837" s="7">
        <v>3020770.89</v>
      </c>
      <c r="F837" s="7">
        <v>0</v>
      </c>
      <c r="G837" s="7">
        <v>0</v>
      </c>
      <c r="H837" s="7">
        <v>1484044.3099999998</v>
      </c>
      <c r="I837" s="7">
        <v>0</v>
      </c>
      <c r="J837" s="31">
        <v>0</v>
      </c>
      <c r="K837" s="7">
        <v>0</v>
      </c>
      <c r="L837" s="7">
        <v>0</v>
      </c>
      <c r="M837" s="7">
        <v>0</v>
      </c>
      <c r="N837" s="28">
        <v>0</v>
      </c>
      <c r="O837" s="7">
        <v>0</v>
      </c>
      <c r="P837" s="7">
        <v>0</v>
      </c>
      <c r="Q837" s="7">
        <v>0</v>
      </c>
      <c r="R837" s="7">
        <v>0</v>
      </c>
      <c r="S837" s="7">
        <v>0</v>
      </c>
      <c r="T837" s="25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</row>
    <row r="838" spans="1:37" s="117" customFormat="1" hidden="1" x14ac:dyDescent="0.25">
      <c r="A838" s="51">
        <v>96</v>
      </c>
      <c r="B838" s="65" t="s">
        <v>538</v>
      </c>
      <c r="C838" s="7">
        <f t="shared" si="97"/>
        <v>4699299.26</v>
      </c>
      <c r="D838" s="7">
        <v>0</v>
      </c>
      <c r="E838" s="7">
        <v>3459616.43</v>
      </c>
      <c r="F838" s="7">
        <v>0</v>
      </c>
      <c r="G838" s="7">
        <v>0</v>
      </c>
      <c r="H838" s="7">
        <v>1239682.8299999998</v>
      </c>
      <c r="I838" s="7">
        <v>0</v>
      </c>
      <c r="J838" s="31">
        <v>0</v>
      </c>
      <c r="K838" s="7">
        <v>0</v>
      </c>
      <c r="L838" s="7">
        <v>0</v>
      </c>
      <c r="M838" s="7">
        <v>0</v>
      </c>
      <c r="N838" s="7">
        <v>0</v>
      </c>
      <c r="O838" s="7">
        <v>0</v>
      </c>
      <c r="P838" s="7">
        <v>0</v>
      </c>
      <c r="Q838" s="7">
        <v>0</v>
      </c>
      <c r="R838" s="7">
        <v>0</v>
      </c>
      <c r="S838" s="7">
        <v>0</v>
      </c>
      <c r="T838" s="25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</row>
    <row r="839" spans="1:37" s="117" customFormat="1" hidden="1" x14ac:dyDescent="0.25">
      <c r="A839" s="51">
        <v>97</v>
      </c>
      <c r="B839" s="65" t="s">
        <v>539</v>
      </c>
      <c r="C839" s="7">
        <f t="shared" si="97"/>
        <v>4576232.34</v>
      </c>
      <c r="D839" s="7">
        <v>0</v>
      </c>
      <c r="E839" s="7">
        <v>3397977.95</v>
      </c>
      <c r="F839" s="7">
        <v>0</v>
      </c>
      <c r="G839" s="7">
        <v>0</v>
      </c>
      <c r="H839" s="7">
        <v>1178254.3899999999</v>
      </c>
      <c r="I839" s="7">
        <v>0</v>
      </c>
      <c r="J839" s="31">
        <v>0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  <c r="P839" s="7">
        <v>0</v>
      </c>
      <c r="Q839" s="7">
        <v>0</v>
      </c>
      <c r="R839" s="7">
        <v>0</v>
      </c>
      <c r="S839" s="7">
        <v>0</v>
      </c>
      <c r="T839" s="25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</row>
    <row r="840" spans="1:37" s="117" customFormat="1" hidden="1" x14ac:dyDescent="0.25">
      <c r="A840" s="51">
        <v>98</v>
      </c>
      <c r="B840" s="61" t="s">
        <v>540</v>
      </c>
      <c r="C840" s="7">
        <f t="shared" si="97"/>
        <v>1301837.4099999999</v>
      </c>
      <c r="D840" s="7">
        <v>0</v>
      </c>
      <c r="E840" s="7">
        <v>0</v>
      </c>
      <c r="F840" s="7">
        <v>0</v>
      </c>
      <c r="G840" s="7">
        <v>0</v>
      </c>
      <c r="H840" s="7">
        <v>1301837.4060200001</v>
      </c>
      <c r="I840" s="7">
        <v>0</v>
      </c>
      <c r="J840" s="31">
        <v>0</v>
      </c>
      <c r="K840" s="7">
        <v>0</v>
      </c>
      <c r="L840" s="7">
        <v>0</v>
      </c>
      <c r="M840" s="7">
        <v>0</v>
      </c>
      <c r="N840" s="28">
        <v>0</v>
      </c>
      <c r="O840" s="7">
        <v>0</v>
      </c>
      <c r="P840" s="7">
        <v>0</v>
      </c>
      <c r="Q840" s="7">
        <v>0</v>
      </c>
      <c r="R840" s="7">
        <v>0</v>
      </c>
      <c r="S840" s="7">
        <v>0</v>
      </c>
      <c r="T840" s="25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</row>
    <row r="841" spans="1:37" s="117" customFormat="1" hidden="1" x14ac:dyDescent="0.25">
      <c r="A841" s="51">
        <v>99</v>
      </c>
      <c r="B841" s="65" t="s">
        <v>609</v>
      </c>
      <c r="C841" s="7">
        <f t="shared" si="97"/>
        <v>3566043.11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31">
        <v>2</v>
      </c>
      <c r="K841" s="7">
        <v>3566043.1135359998</v>
      </c>
      <c r="L841" s="7">
        <v>0</v>
      </c>
      <c r="M841" s="7">
        <v>0</v>
      </c>
      <c r="N841" s="28">
        <v>0</v>
      </c>
      <c r="O841" s="7">
        <v>0</v>
      </c>
      <c r="P841" s="7">
        <v>0</v>
      </c>
      <c r="Q841" s="7">
        <v>0</v>
      </c>
      <c r="R841" s="7">
        <v>0</v>
      </c>
      <c r="S841" s="7">
        <v>0</v>
      </c>
      <c r="T841" s="25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</row>
    <row r="842" spans="1:37" s="117" customFormat="1" hidden="1" x14ac:dyDescent="0.25">
      <c r="A842" s="51">
        <v>100</v>
      </c>
      <c r="B842" s="65" t="s">
        <v>541</v>
      </c>
      <c r="C842" s="7">
        <f t="shared" si="97"/>
        <v>5631078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31">
        <v>0</v>
      </c>
      <c r="K842" s="7">
        <v>0</v>
      </c>
      <c r="L842" s="7">
        <v>0</v>
      </c>
      <c r="M842" s="7">
        <v>0</v>
      </c>
      <c r="N842" s="28">
        <v>0</v>
      </c>
      <c r="O842" s="7">
        <v>0</v>
      </c>
      <c r="P842" s="7">
        <v>1859.04</v>
      </c>
      <c r="Q842" s="7">
        <v>5631078</v>
      </c>
      <c r="R842" s="7">
        <v>0</v>
      </c>
      <c r="S842" s="7">
        <v>0</v>
      </c>
      <c r="T842" s="25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</row>
    <row r="843" spans="1:37" s="117" customFormat="1" hidden="1" x14ac:dyDescent="0.25">
      <c r="A843" s="51">
        <v>101</v>
      </c>
      <c r="B843" s="65" t="s">
        <v>542</v>
      </c>
      <c r="C843" s="7">
        <f t="shared" si="97"/>
        <v>20436911.43</v>
      </c>
      <c r="D843" s="7">
        <v>0</v>
      </c>
      <c r="E843" s="7">
        <v>0</v>
      </c>
      <c r="F843" s="7">
        <v>1299948.27</v>
      </c>
      <c r="G843" s="7">
        <v>640273.03</v>
      </c>
      <c r="H843" s="7">
        <v>2894755.35</v>
      </c>
      <c r="I843" s="7">
        <v>0</v>
      </c>
      <c r="J843" s="31">
        <v>0</v>
      </c>
      <c r="K843" s="7">
        <v>0</v>
      </c>
      <c r="L843" s="7">
        <v>0</v>
      </c>
      <c r="M843" s="7">
        <v>8550979.6699999999</v>
      </c>
      <c r="N843" s="28">
        <v>0</v>
      </c>
      <c r="O843" s="7">
        <v>0</v>
      </c>
      <c r="P843" s="7">
        <v>3175</v>
      </c>
      <c r="Q843" s="7">
        <v>7050955.1100000003</v>
      </c>
      <c r="R843" s="7">
        <v>0</v>
      </c>
      <c r="S843" s="7">
        <v>0</v>
      </c>
      <c r="T843" s="25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</row>
    <row r="844" spans="1:37" s="117" customFormat="1" hidden="1" x14ac:dyDescent="0.25">
      <c r="A844" s="51">
        <v>102</v>
      </c>
      <c r="B844" s="65" t="s">
        <v>543</v>
      </c>
      <c r="C844" s="7">
        <f t="shared" si="97"/>
        <v>9632296.3399999999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31">
        <v>0</v>
      </c>
      <c r="K844" s="7">
        <v>0</v>
      </c>
      <c r="L844" s="7">
        <v>354</v>
      </c>
      <c r="M844" s="7">
        <v>1982627.7399999998</v>
      </c>
      <c r="N844" s="28">
        <v>0</v>
      </c>
      <c r="O844" s="7">
        <v>0</v>
      </c>
      <c r="P844" s="7">
        <v>2290</v>
      </c>
      <c r="Q844" s="7">
        <v>7649668.5999999996</v>
      </c>
      <c r="R844" s="7">
        <v>0</v>
      </c>
      <c r="S844" s="7">
        <v>0</v>
      </c>
      <c r="T844" s="25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</row>
    <row r="845" spans="1:37" s="117" customFormat="1" hidden="1" x14ac:dyDescent="0.25">
      <c r="A845" s="51">
        <v>103</v>
      </c>
      <c r="B845" s="65" t="s">
        <v>544</v>
      </c>
      <c r="C845" s="7">
        <f t="shared" si="97"/>
        <v>1726150.02</v>
      </c>
      <c r="D845" s="7">
        <v>0</v>
      </c>
      <c r="E845" s="7">
        <v>0</v>
      </c>
      <c r="F845" s="7">
        <v>0</v>
      </c>
      <c r="G845" s="7">
        <v>0</v>
      </c>
      <c r="H845" s="7">
        <v>0</v>
      </c>
      <c r="I845" s="7">
        <v>0</v>
      </c>
      <c r="J845" s="31">
        <v>1</v>
      </c>
      <c r="K845" s="7">
        <v>1726150.02</v>
      </c>
      <c r="L845" s="7">
        <v>0</v>
      </c>
      <c r="M845" s="7">
        <v>0</v>
      </c>
      <c r="N845" s="28">
        <v>0</v>
      </c>
      <c r="O845" s="7">
        <v>0</v>
      </c>
      <c r="P845" s="7">
        <v>0</v>
      </c>
      <c r="Q845" s="7">
        <v>0</v>
      </c>
      <c r="R845" s="7">
        <v>0</v>
      </c>
      <c r="S845" s="7">
        <v>0</v>
      </c>
      <c r="T845" s="25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</row>
    <row r="846" spans="1:37" s="117" customFormat="1" hidden="1" x14ac:dyDescent="0.25">
      <c r="A846" s="51">
        <v>104</v>
      </c>
      <c r="B846" s="65" t="s">
        <v>545</v>
      </c>
      <c r="C846" s="7">
        <f t="shared" si="97"/>
        <v>14727068.539999999</v>
      </c>
      <c r="D846" s="7">
        <v>0</v>
      </c>
      <c r="E846" s="7">
        <v>5618374.0899999999</v>
      </c>
      <c r="F846" s="7">
        <v>0</v>
      </c>
      <c r="G846" s="7">
        <v>0</v>
      </c>
      <c r="H846" s="7">
        <v>1389964</v>
      </c>
      <c r="I846" s="7">
        <v>0</v>
      </c>
      <c r="J846" s="31">
        <v>0</v>
      </c>
      <c r="K846" s="7">
        <v>0</v>
      </c>
      <c r="L846" s="7">
        <v>1163.8</v>
      </c>
      <c r="M846" s="7">
        <v>4779931.71</v>
      </c>
      <c r="N846" s="7">
        <v>1101</v>
      </c>
      <c r="O846" s="7">
        <v>2938798.7399999998</v>
      </c>
      <c r="P846" s="7">
        <v>0</v>
      </c>
      <c r="Q846" s="7">
        <v>0</v>
      </c>
      <c r="R846" s="7">
        <v>0</v>
      </c>
      <c r="S846" s="7">
        <v>0</v>
      </c>
      <c r="T846" s="25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</row>
    <row r="847" spans="1:37" s="117" customFormat="1" hidden="1" x14ac:dyDescent="0.25">
      <c r="A847" s="51">
        <v>105</v>
      </c>
      <c r="B847" s="61" t="s">
        <v>546</v>
      </c>
      <c r="C847" s="7">
        <f t="shared" si="97"/>
        <v>4163103.42</v>
      </c>
      <c r="D847" s="7">
        <v>0</v>
      </c>
      <c r="E847" s="7">
        <v>3504026.4599999995</v>
      </c>
      <c r="F847" s="7">
        <v>0</v>
      </c>
      <c r="G847" s="7">
        <v>0</v>
      </c>
      <c r="H847" s="7">
        <v>659076.95999999985</v>
      </c>
      <c r="I847" s="7">
        <v>0</v>
      </c>
      <c r="J847" s="31">
        <v>0</v>
      </c>
      <c r="K847" s="7">
        <v>0</v>
      </c>
      <c r="L847" s="7">
        <v>0</v>
      </c>
      <c r="M847" s="7">
        <v>0</v>
      </c>
      <c r="N847" s="7">
        <v>0</v>
      </c>
      <c r="O847" s="7">
        <v>0</v>
      </c>
      <c r="P847" s="7">
        <v>0</v>
      </c>
      <c r="Q847" s="7">
        <v>0</v>
      </c>
      <c r="R847" s="7">
        <v>0</v>
      </c>
      <c r="S847" s="7">
        <v>0</v>
      </c>
      <c r="T847" s="25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</row>
    <row r="848" spans="1:37" s="117" customFormat="1" hidden="1" x14ac:dyDescent="0.25">
      <c r="A848" s="51">
        <v>106</v>
      </c>
      <c r="B848" s="65" t="s">
        <v>547</v>
      </c>
      <c r="C848" s="7">
        <f t="shared" si="97"/>
        <v>13414752.75</v>
      </c>
      <c r="D848" s="7">
        <v>0</v>
      </c>
      <c r="E848" s="7">
        <v>0</v>
      </c>
      <c r="F848" s="7">
        <v>0</v>
      </c>
      <c r="G848" s="7">
        <v>0</v>
      </c>
      <c r="H848" s="7">
        <v>1124305.68</v>
      </c>
      <c r="I848" s="7">
        <v>0</v>
      </c>
      <c r="J848" s="31">
        <v>0</v>
      </c>
      <c r="K848" s="7">
        <v>0</v>
      </c>
      <c r="L848" s="7">
        <v>923.3</v>
      </c>
      <c r="M848" s="7">
        <v>4200030.8600000003</v>
      </c>
      <c r="N848" s="28">
        <v>0</v>
      </c>
      <c r="O848" s="7">
        <v>0</v>
      </c>
      <c r="P848" s="7">
        <v>1862</v>
      </c>
      <c r="Q848" s="7">
        <v>8090416.21</v>
      </c>
      <c r="R848" s="7">
        <v>0</v>
      </c>
      <c r="S848" s="7">
        <v>0</v>
      </c>
      <c r="T848" s="25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</row>
    <row r="849" spans="1:37" s="117" customFormat="1" hidden="1" x14ac:dyDescent="0.25">
      <c r="A849" s="51">
        <v>107</v>
      </c>
      <c r="B849" s="65" t="s">
        <v>836</v>
      </c>
      <c r="C849" s="7">
        <f t="shared" si="97"/>
        <v>1456246.26</v>
      </c>
      <c r="D849" s="7">
        <v>0</v>
      </c>
      <c r="E849" s="7">
        <v>1456246.26</v>
      </c>
      <c r="F849" s="7">
        <v>0</v>
      </c>
      <c r="G849" s="7">
        <v>0</v>
      </c>
      <c r="H849" s="7">
        <v>0</v>
      </c>
      <c r="I849" s="7">
        <v>0</v>
      </c>
      <c r="J849" s="31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  <c r="Q849" s="7">
        <v>0</v>
      </c>
      <c r="R849" s="7">
        <v>0</v>
      </c>
      <c r="S849" s="7">
        <v>0</v>
      </c>
      <c r="T849" s="25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</row>
    <row r="850" spans="1:37" s="117" customFormat="1" hidden="1" x14ac:dyDescent="0.25">
      <c r="A850" s="51">
        <v>108</v>
      </c>
      <c r="B850" s="65" t="s">
        <v>345</v>
      </c>
      <c r="C850" s="7">
        <f t="shared" si="97"/>
        <v>5962153.4299999997</v>
      </c>
      <c r="D850" s="7">
        <v>0</v>
      </c>
      <c r="E850" s="7">
        <v>3796312.24</v>
      </c>
      <c r="F850" s="7">
        <v>0</v>
      </c>
      <c r="G850" s="7">
        <v>0</v>
      </c>
      <c r="H850" s="7">
        <v>0</v>
      </c>
      <c r="I850" s="7">
        <v>0</v>
      </c>
      <c r="J850" s="31">
        <v>0</v>
      </c>
      <c r="K850" s="7">
        <v>0</v>
      </c>
      <c r="L850" s="7">
        <v>0</v>
      </c>
      <c r="M850" s="7">
        <v>0</v>
      </c>
      <c r="N850" s="7">
        <v>773.8</v>
      </c>
      <c r="O850" s="7">
        <v>2165841.19</v>
      </c>
      <c r="P850" s="7">
        <v>0</v>
      </c>
      <c r="Q850" s="7">
        <v>0</v>
      </c>
      <c r="R850" s="7">
        <v>0</v>
      </c>
      <c r="S850" s="7">
        <v>0</v>
      </c>
      <c r="T850" s="25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</row>
    <row r="851" spans="1:37" s="117" customFormat="1" hidden="1" x14ac:dyDescent="0.25">
      <c r="A851" s="166" t="s">
        <v>84</v>
      </c>
      <c r="B851" s="166"/>
      <c r="C851" s="150">
        <f t="shared" ref="C851" si="98">ROUND(SUM(D851+E851+F851+G851+H851+I851+K851+M851+O851+Q851+S851),2)</f>
        <v>201464380.63999999</v>
      </c>
      <c r="D851" s="150">
        <f t="shared" ref="D851:S851" si="99">ROUND(SUM(D820:D850),2)</f>
        <v>0</v>
      </c>
      <c r="E851" s="150">
        <f t="shared" si="99"/>
        <v>53322383.340000004</v>
      </c>
      <c r="F851" s="150">
        <f t="shared" si="99"/>
        <v>2292957.0299999998</v>
      </c>
      <c r="G851" s="150">
        <f t="shared" si="99"/>
        <v>1129366.8999999999</v>
      </c>
      <c r="H851" s="150">
        <f t="shared" si="99"/>
        <v>22262564.68</v>
      </c>
      <c r="I851" s="150">
        <f t="shared" si="99"/>
        <v>0</v>
      </c>
      <c r="J851" s="83">
        <f t="shared" si="99"/>
        <v>15</v>
      </c>
      <c r="K851" s="150">
        <f t="shared" si="99"/>
        <v>26416123.609999999</v>
      </c>
      <c r="L851" s="150">
        <f t="shared" si="99"/>
        <v>5711.2</v>
      </c>
      <c r="M851" s="150">
        <f t="shared" si="99"/>
        <v>32842709.539999999</v>
      </c>
      <c r="N851" s="150">
        <f t="shared" si="99"/>
        <v>3616.7</v>
      </c>
      <c r="O851" s="150">
        <f t="shared" si="99"/>
        <v>9346033.0099999998</v>
      </c>
      <c r="P851" s="150">
        <f t="shared" si="99"/>
        <v>16140.28</v>
      </c>
      <c r="Q851" s="150">
        <f t="shared" si="99"/>
        <v>53852242.530000001</v>
      </c>
      <c r="R851" s="150">
        <f t="shared" si="99"/>
        <v>0</v>
      </c>
      <c r="S851" s="150">
        <f t="shared" si="99"/>
        <v>0</v>
      </c>
      <c r="T851" s="25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</row>
    <row r="852" spans="1:37" s="2" customFormat="1" ht="15.75" hidden="1" x14ac:dyDescent="0.25">
      <c r="A852" s="162" t="s">
        <v>91</v>
      </c>
      <c r="B852" s="162"/>
      <c r="C852" s="162"/>
      <c r="D852" s="12"/>
      <c r="E852" s="12"/>
      <c r="F852" s="12"/>
      <c r="G852" s="12"/>
      <c r="H852" s="12"/>
      <c r="I852" s="12"/>
      <c r="J852" s="32"/>
      <c r="K852" s="12"/>
      <c r="L852" s="12"/>
      <c r="M852" s="12"/>
      <c r="N852" s="12"/>
      <c r="O852" s="12"/>
      <c r="P852" s="12"/>
      <c r="Q852" s="12"/>
      <c r="R852" s="12"/>
      <c r="S852" s="12"/>
      <c r="T852" s="25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</row>
    <row r="853" spans="1:37" s="45" customFormat="1" ht="12" hidden="1" x14ac:dyDescent="0.2">
      <c r="A853" s="57">
        <v>109</v>
      </c>
      <c r="B853" s="34" t="s">
        <v>346</v>
      </c>
      <c r="C853" s="7">
        <f>ROUND(SUM(D853+E853+F853+G853+H853+I853+K853+M853+O853+Q853+S853),2)</f>
        <v>4041720.88</v>
      </c>
      <c r="D853" s="26">
        <v>0</v>
      </c>
      <c r="E853" s="26">
        <v>0</v>
      </c>
      <c r="F853" s="7">
        <v>1705924.13</v>
      </c>
      <c r="G853" s="7">
        <v>840231.29</v>
      </c>
      <c r="H853" s="26">
        <v>1495565.46</v>
      </c>
      <c r="I853" s="26">
        <v>0</v>
      </c>
      <c r="J853" s="31">
        <v>0</v>
      </c>
      <c r="K853" s="7">
        <v>0</v>
      </c>
      <c r="L853" s="7">
        <v>0</v>
      </c>
      <c r="M853" s="7">
        <v>0</v>
      </c>
      <c r="N853" s="28">
        <v>0</v>
      </c>
      <c r="O853" s="7">
        <v>0</v>
      </c>
      <c r="P853" s="7">
        <v>0</v>
      </c>
      <c r="Q853" s="7">
        <v>0</v>
      </c>
      <c r="R853" s="7">
        <v>0</v>
      </c>
      <c r="S853" s="7">
        <v>0</v>
      </c>
      <c r="T853" s="25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</row>
    <row r="854" spans="1:37" s="45" customFormat="1" ht="12" hidden="1" x14ac:dyDescent="0.2">
      <c r="A854" s="57">
        <v>110</v>
      </c>
      <c r="B854" s="34" t="s">
        <v>548</v>
      </c>
      <c r="C854" s="7">
        <f>ROUND(SUM(D854+E854+F854+G854+H854+I854+K854+M854+O854+Q854+S854),2)</f>
        <v>4016460.29</v>
      </c>
      <c r="D854" s="26">
        <v>0</v>
      </c>
      <c r="E854" s="7">
        <v>0</v>
      </c>
      <c r="F854" s="26">
        <v>1710386.86</v>
      </c>
      <c r="G854" s="26">
        <v>842429.35</v>
      </c>
      <c r="H854" s="7">
        <v>1463644.08</v>
      </c>
      <c r="I854" s="26">
        <v>0</v>
      </c>
      <c r="J854" s="31">
        <v>0</v>
      </c>
      <c r="K854" s="7">
        <v>0</v>
      </c>
      <c r="L854" s="7">
        <v>0</v>
      </c>
      <c r="M854" s="7">
        <v>0</v>
      </c>
      <c r="N854" s="28">
        <v>0</v>
      </c>
      <c r="O854" s="7">
        <v>0</v>
      </c>
      <c r="P854" s="7">
        <v>0</v>
      </c>
      <c r="Q854" s="7">
        <v>0</v>
      </c>
      <c r="R854" s="7">
        <v>0</v>
      </c>
      <c r="S854" s="7">
        <v>0</v>
      </c>
      <c r="T854" s="25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</row>
    <row r="855" spans="1:37" s="1" customFormat="1" hidden="1" x14ac:dyDescent="0.25">
      <c r="A855" s="178" t="s">
        <v>92</v>
      </c>
      <c r="B855" s="179"/>
      <c r="C855" s="8">
        <f>ROUND(SUM(D855+E855+F855+H855+I855+K855+M855+O855+Q855+G855+S855),2)</f>
        <v>8058181.1699999999</v>
      </c>
      <c r="D855" s="8">
        <v>0</v>
      </c>
      <c r="E855" s="8">
        <f>SUM(E853:E854)</f>
        <v>0</v>
      </c>
      <c r="F855" s="8">
        <f>SUM(F853:F854)</f>
        <v>3416310.99</v>
      </c>
      <c r="G855" s="8">
        <f>SUM(G853:G854)</f>
        <v>1682660.6400000001</v>
      </c>
      <c r="H855" s="8">
        <f>SUM(H853:H854)</f>
        <v>2959209.54</v>
      </c>
      <c r="I855" s="26">
        <v>0</v>
      </c>
      <c r="J855" s="30">
        <f t="shared" ref="J855:S855" si="100">SUM(J853:J854)</f>
        <v>0</v>
      </c>
      <c r="K855" s="8">
        <f t="shared" si="100"/>
        <v>0</v>
      </c>
      <c r="L855" s="8">
        <f t="shared" si="100"/>
        <v>0</v>
      </c>
      <c r="M855" s="8">
        <f t="shared" si="100"/>
        <v>0</v>
      </c>
      <c r="N855" s="8">
        <f t="shared" si="100"/>
        <v>0</v>
      </c>
      <c r="O855" s="8">
        <f t="shared" si="100"/>
        <v>0</v>
      </c>
      <c r="P855" s="8">
        <f t="shared" si="100"/>
        <v>0</v>
      </c>
      <c r="Q855" s="8">
        <f t="shared" si="100"/>
        <v>0</v>
      </c>
      <c r="R855" s="8">
        <f t="shared" si="100"/>
        <v>0</v>
      </c>
      <c r="S855" s="8">
        <f t="shared" si="100"/>
        <v>0</v>
      </c>
      <c r="T855" s="25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</row>
    <row r="856" spans="1:37" s="1" customFormat="1" ht="15.75" hidden="1" x14ac:dyDescent="0.25">
      <c r="A856" s="180" t="s">
        <v>94</v>
      </c>
      <c r="B856" s="180"/>
      <c r="C856" s="180"/>
      <c r="D856" s="8"/>
      <c r="E856" s="8"/>
      <c r="F856" s="8"/>
      <c r="G856" s="8"/>
      <c r="H856" s="8"/>
      <c r="I856" s="26"/>
      <c r="J856" s="30"/>
      <c r="K856" s="8"/>
      <c r="L856" s="8"/>
      <c r="M856" s="8"/>
      <c r="N856" s="8"/>
      <c r="O856" s="8"/>
      <c r="P856" s="8"/>
      <c r="Q856" s="8"/>
      <c r="R856" s="8"/>
      <c r="S856" s="8"/>
      <c r="T856" s="25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</row>
    <row r="857" spans="1:37" s="45" customFormat="1" ht="12" hidden="1" x14ac:dyDescent="0.2">
      <c r="A857" s="57">
        <v>111</v>
      </c>
      <c r="B857" s="56" t="s">
        <v>286</v>
      </c>
      <c r="C857" s="7">
        <f>ROUND(SUM(D857+E857+F857+G857+H857+I857+K857+M857+O857+Q857+S857),2)</f>
        <v>34571940.579999998</v>
      </c>
      <c r="D857" s="26">
        <v>0</v>
      </c>
      <c r="E857" s="26">
        <v>6749446.0700000003</v>
      </c>
      <c r="F857" s="26">
        <v>0</v>
      </c>
      <c r="G857" s="26">
        <v>0</v>
      </c>
      <c r="H857" s="26">
        <v>0</v>
      </c>
      <c r="I857" s="26">
        <v>0</v>
      </c>
      <c r="J857" s="31">
        <v>0</v>
      </c>
      <c r="K857" s="26">
        <v>0</v>
      </c>
      <c r="L857" s="7">
        <v>0</v>
      </c>
      <c r="M857" s="26">
        <v>0</v>
      </c>
      <c r="N857" s="28">
        <v>0</v>
      </c>
      <c r="O857" s="26">
        <v>0</v>
      </c>
      <c r="P857" s="26">
        <v>5452</v>
      </c>
      <c r="Q857" s="26">
        <v>27822494.510000002</v>
      </c>
      <c r="R857" s="7">
        <v>0</v>
      </c>
      <c r="S857" s="26">
        <v>0</v>
      </c>
      <c r="T857" s="25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</row>
    <row r="858" spans="1:37" s="45" customFormat="1" ht="12" hidden="1" x14ac:dyDescent="0.2">
      <c r="A858" s="57">
        <v>112</v>
      </c>
      <c r="B858" s="56" t="s">
        <v>654</v>
      </c>
      <c r="C858" s="7">
        <f>ROUND(SUM(D858+E858+F858+G858+H858+I858+K858+M858+O858+Q858+S858),2)</f>
        <v>17207572.640000001</v>
      </c>
      <c r="D858" s="26">
        <v>0</v>
      </c>
      <c r="E858" s="26">
        <v>4067978.15</v>
      </c>
      <c r="F858" s="26">
        <v>0</v>
      </c>
      <c r="G858" s="26">
        <v>0</v>
      </c>
      <c r="H858" s="26">
        <v>0</v>
      </c>
      <c r="I858" s="26">
        <v>0</v>
      </c>
      <c r="J858" s="31">
        <v>0</v>
      </c>
      <c r="K858" s="26">
        <v>0</v>
      </c>
      <c r="L858" s="7">
        <v>0</v>
      </c>
      <c r="M858" s="26">
        <v>0</v>
      </c>
      <c r="N858" s="28">
        <v>0</v>
      </c>
      <c r="O858" s="26">
        <v>0</v>
      </c>
      <c r="P858" s="26">
        <v>2181</v>
      </c>
      <c r="Q858" s="26">
        <v>13139594.49</v>
      </c>
      <c r="R858" s="7">
        <v>0</v>
      </c>
      <c r="S858" s="26">
        <v>0</v>
      </c>
      <c r="T858" s="25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</row>
    <row r="859" spans="1:37" s="45" customFormat="1" ht="12" hidden="1" x14ac:dyDescent="0.2">
      <c r="A859" s="57">
        <v>113</v>
      </c>
      <c r="B859" s="56" t="s">
        <v>752</v>
      </c>
      <c r="C859" s="7">
        <f>ROUND(SUM(D859+E859+F859+G859+H859+I859+K859+M859+O859+Q859+S859),2)</f>
        <v>5658419.1699999999</v>
      </c>
      <c r="D859" s="26">
        <v>0</v>
      </c>
      <c r="E859" s="26">
        <v>0</v>
      </c>
      <c r="F859" s="26">
        <v>0</v>
      </c>
      <c r="G859" s="26">
        <v>0</v>
      </c>
      <c r="H859" s="26">
        <v>0</v>
      </c>
      <c r="I859" s="26">
        <v>0</v>
      </c>
      <c r="J859" s="31">
        <v>0</v>
      </c>
      <c r="K859" s="26">
        <v>0</v>
      </c>
      <c r="L859" s="7">
        <v>0</v>
      </c>
      <c r="M859" s="26">
        <v>0</v>
      </c>
      <c r="N859" s="28">
        <v>0</v>
      </c>
      <c r="O859" s="26">
        <v>0</v>
      </c>
      <c r="P859" s="26">
        <v>1390</v>
      </c>
      <c r="Q859" s="26">
        <v>5658419.1699999999</v>
      </c>
      <c r="R859" s="7">
        <v>0</v>
      </c>
      <c r="S859" s="26">
        <v>0</v>
      </c>
      <c r="T859" s="25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</row>
    <row r="860" spans="1:37" s="45" customFormat="1" ht="12" hidden="1" x14ac:dyDescent="0.2">
      <c r="A860" s="57">
        <v>114</v>
      </c>
      <c r="B860" s="56" t="s">
        <v>753</v>
      </c>
      <c r="C860" s="7">
        <f>ROUND(SUM(D860+E860+F860+G860+H860+I860+K860+M860+O860+Q860+S860),2)</f>
        <v>7768806.8600000003</v>
      </c>
      <c r="D860" s="26">
        <v>527399.42000000004</v>
      </c>
      <c r="E860" s="26">
        <v>0</v>
      </c>
      <c r="F860" s="26">
        <v>0</v>
      </c>
      <c r="G860" s="26">
        <v>0</v>
      </c>
      <c r="H860" s="26">
        <v>0</v>
      </c>
      <c r="I860" s="26">
        <v>0</v>
      </c>
      <c r="J860" s="31">
        <v>0</v>
      </c>
      <c r="K860" s="26">
        <v>0</v>
      </c>
      <c r="L860" s="26">
        <v>478</v>
      </c>
      <c r="M860" s="26">
        <v>1093975.01</v>
      </c>
      <c r="N860" s="28">
        <v>0</v>
      </c>
      <c r="O860" s="26">
        <v>0</v>
      </c>
      <c r="P860" s="26">
        <v>1460</v>
      </c>
      <c r="Q860" s="26">
        <v>6147432.4299999997</v>
      </c>
      <c r="R860" s="7">
        <v>0</v>
      </c>
      <c r="S860" s="26">
        <v>0</v>
      </c>
      <c r="T860" s="25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</row>
    <row r="861" spans="1:37" s="45" customFormat="1" ht="12" hidden="1" x14ac:dyDescent="0.2">
      <c r="A861" s="57">
        <v>115</v>
      </c>
      <c r="B861" s="56" t="s">
        <v>754</v>
      </c>
      <c r="C861" s="7">
        <f>ROUND(SUM(D861+E861+F861+G861+H861+I861+K861+M861+O861+Q861+S861),2)</f>
        <v>18740097.420000002</v>
      </c>
      <c r="D861" s="26">
        <v>2360526.98</v>
      </c>
      <c r="E861" s="26">
        <v>6117740.9582559997</v>
      </c>
      <c r="F861" s="26">
        <v>0</v>
      </c>
      <c r="G861" s="26">
        <v>0</v>
      </c>
      <c r="H861" s="26">
        <v>0</v>
      </c>
      <c r="I861" s="26">
        <v>0</v>
      </c>
      <c r="J861" s="31">
        <v>0</v>
      </c>
      <c r="K861" s="26">
        <v>0</v>
      </c>
      <c r="L861" s="7">
        <v>0</v>
      </c>
      <c r="M861" s="26">
        <v>0</v>
      </c>
      <c r="N861" s="28">
        <v>0</v>
      </c>
      <c r="O861" s="26">
        <v>0</v>
      </c>
      <c r="P861" s="7">
        <v>2152</v>
      </c>
      <c r="Q861" s="26">
        <v>10261829.479999999</v>
      </c>
      <c r="R861" s="7">
        <v>0</v>
      </c>
      <c r="S861" s="26">
        <v>0</v>
      </c>
      <c r="T861" s="25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</row>
    <row r="862" spans="1:37" s="45" customFormat="1" ht="12.75" hidden="1" x14ac:dyDescent="0.2">
      <c r="A862" s="181" t="s">
        <v>549</v>
      </c>
      <c r="B862" s="182"/>
      <c r="C862" s="8">
        <f>ROUND(SUM(D862+E862+F862+H862+I862+K862+M862+O862+Q862+G862),2)</f>
        <v>83946836.670000002</v>
      </c>
      <c r="D862" s="8">
        <f t="shared" ref="D862:S862" si="101">ROUND(SUM(D857:D861),2)</f>
        <v>2887926.4</v>
      </c>
      <c r="E862" s="8">
        <f>ROUND(SUM(E857:E861),2)</f>
        <v>16935165.18</v>
      </c>
      <c r="F862" s="8">
        <f t="shared" si="101"/>
        <v>0</v>
      </c>
      <c r="G862" s="8">
        <f t="shared" si="101"/>
        <v>0</v>
      </c>
      <c r="H862" s="8">
        <f t="shared" si="101"/>
        <v>0</v>
      </c>
      <c r="I862" s="8">
        <f t="shared" si="101"/>
        <v>0</v>
      </c>
      <c r="J862" s="31">
        <f t="shared" si="101"/>
        <v>0</v>
      </c>
      <c r="K862" s="8">
        <f t="shared" si="101"/>
        <v>0</v>
      </c>
      <c r="L862" s="8">
        <f t="shared" si="101"/>
        <v>478</v>
      </c>
      <c r="M862" s="8">
        <f t="shared" si="101"/>
        <v>1093975.01</v>
      </c>
      <c r="N862" s="8">
        <f t="shared" si="101"/>
        <v>0</v>
      </c>
      <c r="O862" s="8">
        <f t="shared" si="101"/>
        <v>0</v>
      </c>
      <c r="P862" s="8">
        <f t="shared" si="101"/>
        <v>12635</v>
      </c>
      <c r="Q862" s="8">
        <f t="shared" si="101"/>
        <v>63029770.079999998</v>
      </c>
      <c r="R862" s="8">
        <f t="shared" si="101"/>
        <v>0</v>
      </c>
      <c r="S862" s="8">
        <f t="shared" si="101"/>
        <v>0</v>
      </c>
      <c r="T862" s="25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</row>
    <row r="863" spans="1:37" s="2" customFormat="1" ht="15.75" hidden="1" x14ac:dyDescent="0.25">
      <c r="A863" s="162" t="s">
        <v>97</v>
      </c>
      <c r="B863" s="162"/>
      <c r="C863" s="162"/>
      <c r="D863" s="12"/>
      <c r="E863" s="12"/>
      <c r="F863" s="12"/>
      <c r="G863" s="12"/>
      <c r="H863" s="12"/>
      <c r="I863" s="12"/>
      <c r="J863" s="32"/>
      <c r="K863" s="12"/>
      <c r="L863" s="12"/>
      <c r="M863" s="12"/>
      <c r="N863" s="12"/>
      <c r="O863" s="12"/>
      <c r="P863" s="12"/>
      <c r="Q863" s="12"/>
      <c r="R863" s="12"/>
      <c r="S863" s="12"/>
      <c r="T863" s="25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</row>
    <row r="864" spans="1:37" s="73" customFormat="1" hidden="1" x14ac:dyDescent="0.25">
      <c r="A864" s="51">
        <v>116</v>
      </c>
      <c r="B864" s="43" t="s">
        <v>775</v>
      </c>
      <c r="C864" s="7">
        <f>ROUND(SUM(D864+E864+F864+G864+H864+I864+K864+M864+O864+Q864+S864),2)</f>
        <v>1945187.3</v>
      </c>
      <c r="D864" s="26">
        <v>0</v>
      </c>
      <c r="E864" s="7">
        <v>0</v>
      </c>
      <c r="F864" s="7">
        <v>0</v>
      </c>
      <c r="G864" s="7">
        <v>0</v>
      </c>
      <c r="H864" s="26">
        <v>0</v>
      </c>
      <c r="I864" s="26">
        <v>0</v>
      </c>
      <c r="J864" s="31">
        <v>0</v>
      </c>
      <c r="K864" s="26">
        <v>0</v>
      </c>
      <c r="L864" s="7">
        <v>475</v>
      </c>
      <c r="M864" s="26">
        <v>1945187.3006499999</v>
      </c>
      <c r="N864" s="28">
        <v>0</v>
      </c>
      <c r="O864" s="26">
        <v>0</v>
      </c>
      <c r="P864" s="7">
        <v>0</v>
      </c>
      <c r="Q864" s="26">
        <v>0</v>
      </c>
      <c r="R864" s="7">
        <v>0</v>
      </c>
      <c r="S864" s="26">
        <v>0</v>
      </c>
      <c r="T864" s="25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</row>
    <row r="865" spans="1:37" s="118" customFormat="1" hidden="1" x14ac:dyDescent="0.2">
      <c r="A865" s="161" t="s">
        <v>96</v>
      </c>
      <c r="B865" s="161"/>
      <c r="C865" s="150">
        <f>ROUND(SUM(D865+E865+F865+H865+I865+K865+M865+O865+Q865+G865),2)</f>
        <v>1945187.3</v>
      </c>
      <c r="D865" s="150">
        <v>0</v>
      </c>
      <c r="E865" s="150">
        <f t="shared" ref="E865:S865" si="102">ROUND(SUM(E864:E864),2)</f>
        <v>0</v>
      </c>
      <c r="F865" s="150">
        <f t="shared" si="102"/>
        <v>0</v>
      </c>
      <c r="G865" s="150">
        <f t="shared" si="102"/>
        <v>0</v>
      </c>
      <c r="H865" s="150">
        <f t="shared" si="102"/>
        <v>0</v>
      </c>
      <c r="I865" s="150">
        <f t="shared" si="102"/>
        <v>0</v>
      </c>
      <c r="J865" s="83">
        <f t="shared" si="102"/>
        <v>0</v>
      </c>
      <c r="K865" s="150">
        <f t="shared" si="102"/>
        <v>0</v>
      </c>
      <c r="L865" s="150">
        <f t="shared" si="102"/>
        <v>475</v>
      </c>
      <c r="M865" s="150">
        <f t="shared" si="102"/>
        <v>1945187.3</v>
      </c>
      <c r="N865" s="150">
        <f t="shared" si="102"/>
        <v>0</v>
      </c>
      <c r="O865" s="150">
        <f t="shared" si="102"/>
        <v>0</v>
      </c>
      <c r="P865" s="150">
        <f t="shared" si="102"/>
        <v>0</v>
      </c>
      <c r="Q865" s="150">
        <f t="shared" si="102"/>
        <v>0</v>
      </c>
      <c r="R865" s="150">
        <f t="shared" si="102"/>
        <v>0</v>
      </c>
      <c r="S865" s="150">
        <f t="shared" si="102"/>
        <v>0</v>
      </c>
      <c r="T865" s="143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</row>
    <row r="866" spans="1:37" s="2" customFormat="1" ht="15.75" hidden="1" x14ac:dyDescent="0.25">
      <c r="A866" s="162" t="s">
        <v>98</v>
      </c>
      <c r="B866" s="162"/>
      <c r="C866" s="162"/>
      <c r="D866" s="12"/>
      <c r="E866" s="12"/>
      <c r="F866" s="12"/>
      <c r="G866" s="12"/>
      <c r="H866" s="12"/>
      <c r="I866" s="12"/>
      <c r="J866" s="32"/>
      <c r="K866" s="12"/>
      <c r="L866" s="12"/>
      <c r="M866" s="12"/>
      <c r="N866" s="12"/>
      <c r="O866" s="12"/>
      <c r="P866" s="12"/>
      <c r="Q866" s="12"/>
      <c r="R866" s="12"/>
      <c r="S866" s="12"/>
      <c r="T866" s="25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</row>
    <row r="867" spans="1:37" s="45" customFormat="1" ht="12" hidden="1" x14ac:dyDescent="0.2">
      <c r="A867" s="57">
        <v>117</v>
      </c>
      <c r="B867" s="56" t="s">
        <v>623</v>
      </c>
      <c r="C867" s="7">
        <f t="shared" ref="C867:C874" si="103">ROUND(SUM(D867+E867+F867+G867+H867+I867+K867+M867+O867+Q867+S867),2)</f>
        <v>1298876.93</v>
      </c>
      <c r="D867" s="26">
        <v>0</v>
      </c>
      <c r="E867" s="26">
        <v>0</v>
      </c>
      <c r="F867" s="26">
        <v>0</v>
      </c>
      <c r="G867" s="26">
        <v>0</v>
      </c>
      <c r="H867" s="26">
        <v>0</v>
      </c>
      <c r="I867" s="26">
        <v>0</v>
      </c>
      <c r="J867" s="31">
        <v>0</v>
      </c>
      <c r="K867" s="26">
        <v>0</v>
      </c>
      <c r="L867" s="7">
        <v>0</v>
      </c>
      <c r="M867" s="26">
        <v>0</v>
      </c>
      <c r="N867" s="28">
        <v>0</v>
      </c>
      <c r="O867" s="26">
        <v>0</v>
      </c>
      <c r="P867" s="7">
        <v>6482.1</v>
      </c>
      <c r="Q867" s="26">
        <v>1298876.9300000002</v>
      </c>
      <c r="R867" s="7">
        <v>0</v>
      </c>
      <c r="S867" s="26">
        <v>0</v>
      </c>
      <c r="T867" s="25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</row>
    <row r="868" spans="1:37" s="45" customFormat="1" ht="12" hidden="1" x14ac:dyDescent="0.2">
      <c r="A868" s="57">
        <v>118</v>
      </c>
      <c r="B868" s="56" t="s">
        <v>639</v>
      </c>
      <c r="C868" s="7">
        <f t="shared" si="103"/>
        <v>3246559.38</v>
      </c>
      <c r="D868" s="26">
        <v>0</v>
      </c>
      <c r="E868" s="26">
        <v>0</v>
      </c>
      <c r="F868" s="26">
        <v>0</v>
      </c>
      <c r="G868" s="26">
        <v>0</v>
      </c>
      <c r="H868" s="26">
        <v>0</v>
      </c>
      <c r="I868" s="26">
        <v>0</v>
      </c>
      <c r="J868" s="31">
        <v>0</v>
      </c>
      <c r="K868" s="26">
        <v>0</v>
      </c>
      <c r="L868" s="7">
        <v>2061.4</v>
      </c>
      <c r="M868" s="26">
        <v>3246559.38</v>
      </c>
      <c r="N868" s="28">
        <v>0</v>
      </c>
      <c r="O868" s="26">
        <v>0</v>
      </c>
      <c r="P868" s="7">
        <v>0</v>
      </c>
      <c r="Q868" s="26">
        <v>0</v>
      </c>
      <c r="R868" s="7">
        <v>0</v>
      </c>
      <c r="S868" s="26">
        <v>0</v>
      </c>
      <c r="T868" s="25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</row>
    <row r="869" spans="1:37" s="45" customFormat="1" ht="12" hidden="1" x14ac:dyDescent="0.2">
      <c r="A869" s="57">
        <v>119</v>
      </c>
      <c r="B869" s="56" t="s">
        <v>777</v>
      </c>
      <c r="C869" s="7">
        <f t="shared" si="103"/>
        <v>616799.27</v>
      </c>
      <c r="D869" s="26">
        <v>0</v>
      </c>
      <c r="E869" s="26">
        <v>0</v>
      </c>
      <c r="F869" s="26">
        <v>0</v>
      </c>
      <c r="G869" s="26">
        <v>0</v>
      </c>
      <c r="H869" s="26">
        <v>0</v>
      </c>
      <c r="I869" s="26">
        <v>0</v>
      </c>
      <c r="J869" s="31">
        <v>0</v>
      </c>
      <c r="K869" s="26">
        <v>0</v>
      </c>
      <c r="L869" s="7">
        <v>0</v>
      </c>
      <c r="M869" s="26">
        <v>0</v>
      </c>
      <c r="N869" s="28">
        <v>0</v>
      </c>
      <c r="O869" s="26">
        <v>0</v>
      </c>
      <c r="P869" s="7">
        <v>2501.6999999999998</v>
      </c>
      <c r="Q869" s="26">
        <v>616799.27</v>
      </c>
      <c r="R869" s="7">
        <v>0</v>
      </c>
      <c r="S869" s="26">
        <v>0</v>
      </c>
      <c r="T869" s="25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</row>
    <row r="870" spans="1:37" s="45" customFormat="1" ht="12" hidden="1" x14ac:dyDescent="0.2">
      <c r="A870" s="57">
        <v>120</v>
      </c>
      <c r="B870" s="56" t="s">
        <v>778</v>
      </c>
      <c r="C870" s="7">
        <f t="shared" si="103"/>
        <v>652787.07999999996</v>
      </c>
      <c r="D870" s="26">
        <v>0</v>
      </c>
      <c r="E870" s="26">
        <v>0</v>
      </c>
      <c r="F870" s="26">
        <v>0</v>
      </c>
      <c r="G870" s="26">
        <v>0</v>
      </c>
      <c r="H870" s="26">
        <v>0</v>
      </c>
      <c r="I870" s="26">
        <v>0</v>
      </c>
      <c r="J870" s="31">
        <v>0</v>
      </c>
      <c r="K870" s="26">
        <v>0</v>
      </c>
      <c r="L870" s="7">
        <v>0</v>
      </c>
      <c r="M870" s="26">
        <v>0</v>
      </c>
      <c r="N870" s="28">
        <v>0</v>
      </c>
      <c r="O870" s="26">
        <v>0</v>
      </c>
      <c r="P870" s="7">
        <v>2501.6999999999998</v>
      </c>
      <c r="Q870" s="26">
        <v>652787.07999999996</v>
      </c>
      <c r="R870" s="7">
        <v>0</v>
      </c>
      <c r="S870" s="26">
        <v>0</v>
      </c>
      <c r="T870" s="25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</row>
    <row r="871" spans="1:37" s="45" customFormat="1" ht="12" hidden="1" x14ac:dyDescent="0.2">
      <c r="A871" s="57">
        <v>121</v>
      </c>
      <c r="B871" s="56" t="s">
        <v>779</v>
      </c>
      <c r="C871" s="7">
        <f t="shared" si="103"/>
        <v>2711295.55</v>
      </c>
      <c r="D871" s="26">
        <v>0</v>
      </c>
      <c r="E871" s="26">
        <v>0</v>
      </c>
      <c r="F871" s="26">
        <v>0</v>
      </c>
      <c r="G871" s="26">
        <v>0</v>
      </c>
      <c r="H871" s="26">
        <v>0</v>
      </c>
      <c r="I871" s="26">
        <v>0</v>
      </c>
      <c r="J871" s="31">
        <v>0</v>
      </c>
      <c r="K871" s="26">
        <v>0</v>
      </c>
      <c r="L871" s="7">
        <v>987.5</v>
      </c>
      <c r="M871" s="26">
        <v>1742560.17</v>
      </c>
      <c r="N871" s="28">
        <v>0</v>
      </c>
      <c r="O871" s="26">
        <v>0</v>
      </c>
      <c r="P871" s="7">
        <v>3496.8</v>
      </c>
      <c r="Q871" s="26">
        <v>968735.38</v>
      </c>
      <c r="R871" s="7">
        <v>0</v>
      </c>
      <c r="S871" s="26">
        <v>0</v>
      </c>
      <c r="T871" s="25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</row>
    <row r="872" spans="1:37" s="45" customFormat="1" ht="12" hidden="1" x14ac:dyDescent="0.2">
      <c r="A872" s="57">
        <v>122</v>
      </c>
      <c r="B872" s="56" t="s">
        <v>635</v>
      </c>
      <c r="C872" s="7">
        <f t="shared" si="103"/>
        <v>1255061</v>
      </c>
      <c r="D872" s="26">
        <v>1255061</v>
      </c>
      <c r="E872" s="26">
        <v>0</v>
      </c>
      <c r="F872" s="26">
        <v>0</v>
      </c>
      <c r="G872" s="26">
        <v>0</v>
      </c>
      <c r="H872" s="26">
        <v>0</v>
      </c>
      <c r="I872" s="26">
        <v>0</v>
      </c>
      <c r="J872" s="31">
        <v>0</v>
      </c>
      <c r="K872" s="26">
        <v>0</v>
      </c>
      <c r="L872" s="7">
        <v>0</v>
      </c>
      <c r="M872" s="26">
        <v>0</v>
      </c>
      <c r="N872" s="28">
        <v>0</v>
      </c>
      <c r="O872" s="26">
        <v>0</v>
      </c>
      <c r="P872" s="7">
        <v>0</v>
      </c>
      <c r="Q872" s="26">
        <v>0</v>
      </c>
      <c r="R872" s="7">
        <v>0</v>
      </c>
      <c r="S872" s="26">
        <v>0</v>
      </c>
      <c r="T872" s="25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</row>
    <row r="873" spans="1:37" s="45" customFormat="1" ht="12" hidden="1" x14ac:dyDescent="0.2">
      <c r="A873" s="57">
        <v>123</v>
      </c>
      <c r="B873" s="56" t="s">
        <v>327</v>
      </c>
      <c r="C873" s="7">
        <f t="shared" si="103"/>
        <v>1319842.67</v>
      </c>
      <c r="D873" s="26">
        <v>0</v>
      </c>
      <c r="E873" s="26">
        <v>0</v>
      </c>
      <c r="F873" s="26">
        <v>0</v>
      </c>
      <c r="G873" s="26">
        <v>0</v>
      </c>
      <c r="H873" s="26">
        <v>0</v>
      </c>
      <c r="I873" s="26">
        <v>0</v>
      </c>
      <c r="J873" s="31">
        <v>0</v>
      </c>
      <c r="K873" s="26">
        <v>0</v>
      </c>
      <c r="L873" s="7">
        <v>0</v>
      </c>
      <c r="M873" s="26">
        <v>0</v>
      </c>
      <c r="N873" s="28">
        <v>0</v>
      </c>
      <c r="O873" s="26">
        <v>0</v>
      </c>
      <c r="P873" s="7">
        <v>6482.1</v>
      </c>
      <c r="Q873" s="26">
        <v>1319842.67</v>
      </c>
      <c r="R873" s="7">
        <v>0</v>
      </c>
      <c r="S873" s="26">
        <v>0</v>
      </c>
      <c r="T873" s="25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</row>
    <row r="874" spans="1:37" s="45" customFormat="1" ht="12" hidden="1" x14ac:dyDescent="0.2">
      <c r="A874" s="57">
        <v>124</v>
      </c>
      <c r="B874" s="56" t="s">
        <v>624</v>
      </c>
      <c r="C874" s="7">
        <f t="shared" si="103"/>
        <v>1259622.33</v>
      </c>
      <c r="D874" s="26">
        <v>1259622.3299999998</v>
      </c>
      <c r="E874" s="26">
        <v>0</v>
      </c>
      <c r="F874" s="26">
        <v>0</v>
      </c>
      <c r="G874" s="26">
        <v>0</v>
      </c>
      <c r="H874" s="26">
        <v>0</v>
      </c>
      <c r="I874" s="26">
        <v>0</v>
      </c>
      <c r="J874" s="31">
        <v>0</v>
      </c>
      <c r="K874" s="26">
        <v>0</v>
      </c>
      <c r="L874" s="7">
        <v>0</v>
      </c>
      <c r="M874" s="26">
        <v>0</v>
      </c>
      <c r="N874" s="28">
        <v>0</v>
      </c>
      <c r="O874" s="26">
        <v>0</v>
      </c>
      <c r="P874" s="7">
        <v>0</v>
      </c>
      <c r="Q874" s="26">
        <v>0</v>
      </c>
      <c r="R874" s="7">
        <v>0</v>
      </c>
      <c r="S874" s="26">
        <v>0</v>
      </c>
      <c r="T874" s="25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</row>
    <row r="875" spans="1:37" s="1" customFormat="1" hidden="1" x14ac:dyDescent="0.25">
      <c r="A875" s="167" t="s">
        <v>99</v>
      </c>
      <c r="B875" s="167"/>
      <c r="C875" s="8">
        <f>ROUND(SUM(D875+E875+F875+H875+I875+K875+M875+O875+Q875+G875),2)</f>
        <v>12360844.210000001</v>
      </c>
      <c r="D875" s="8">
        <f t="shared" ref="D875:S875" si="104">ROUND(SUM(D867:D874),2)</f>
        <v>2514683.33</v>
      </c>
      <c r="E875" s="8">
        <f t="shared" si="104"/>
        <v>0</v>
      </c>
      <c r="F875" s="8">
        <f t="shared" si="104"/>
        <v>0</v>
      </c>
      <c r="G875" s="8">
        <f t="shared" si="104"/>
        <v>0</v>
      </c>
      <c r="H875" s="8">
        <f t="shared" si="104"/>
        <v>0</v>
      </c>
      <c r="I875" s="8">
        <f t="shared" si="104"/>
        <v>0</v>
      </c>
      <c r="J875" s="83">
        <f t="shared" si="104"/>
        <v>0</v>
      </c>
      <c r="K875" s="8">
        <f t="shared" si="104"/>
        <v>0</v>
      </c>
      <c r="L875" s="8">
        <f t="shared" si="104"/>
        <v>3048.9</v>
      </c>
      <c r="M875" s="8">
        <f t="shared" si="104"/>
        <v>4989119.55</v>
      </c>
      <c r="N875" s="8">
        <f t="shared" si="104"/>
        <v>0</v>
      </c>
      <c r="O875" s="8">
        <f t="shared" si="104"/>
        <v>0</v>
      </c>
      <c r="P875" s="150">
        <f t="shared" si="104"/>
        <v>21464.400000000001</v>
      </c>
      <c r="Q875" s="8">
        <f t="shared" si="104"/>
        <v>4857041.33</v>
      </c>
      <c r="R875" s="150">
        <f t="shared" si="104"/>
        <v>0</v>
      </c>
      <c r="S875" s="8">
        <f t="shared" si="104"/>
        <v>0</v>
      </c>
      <c r="T875" s="25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</row>
    <row r="876" spans="1:37" s="2" customFormat="1" hidden="1" x14ac:dyDescent="0.25">
      <c r="A876" s="158" t="s">
        <v>102</v>
      </c>
      <c r="B876" s="159"/>
      <c r="C876" s="159"/>
      <c r="D876" s="12"/>
      <c r="E876" s="12"/>
      <c r="F876" s="12"/>
      <c r="G876" s="12"/>
      <c r="H876" s="12"/>
      <c r="I876" s="12"/>
      <c r="J876" s="32"/>
      <c r="K876" s="12"/>
      <c r="L876" s="12"/>
      <c r="M876" s="12"/>
      <c r="N876" s="12"/>
      <c r="O876" s="12"/>
      <c r="P876" s="12"/>
      <c r="Q876" s="12"/>
      <c r="R876" s="12"/>
      <c r="S876" s="12"/>
      <c r="T876" s="25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</row>
    <row r="877" spans="1:37" s="54" customFormat="1" ht="12" hidden="1" customHeight="1" x14ac:dyDescent="0.2">
      <c r="A877" s="33">
        <v>125</v>
      </c>
      <c r="B877" s="103" t="s">
        <v>67</v>
      </c>
      <c r="C877" s="7">
        <f>ROUND(SUM(D877+E877+F877+G877+H877+I877+K877+M877+O877+Q877+S877),2)</f>
        <v>7101701.6200000001</v>
      </c>
      <c r="D877" s="26">
        <v>0</v>
      </c>
      <c r="E877" s="26">
        <v>0</v>
      </c>
      <c r="F877" s="26">
        <v>0</v>
      </c>
      <c r="G877" s="26">
        <v>0</v>
      </c>
      <c r="H877" s="26">
        <v>0</v>
      </c>
      <c r="I877" s="26">
        <v>0</v>
      </c>
      <c r="J877" s="31">
        <v>0</v>
      </c>
      <c r="K877" s="26">
        <v>0</v>
      </c>
      <c r="L877" s="7">
        <v>1060</v>
      </c>
      <c r="M877" s="26">
        <v>3970184.13</v>
      </c>
      <c r="N877" s="28">
        <v>0</v>
      </c>
      <c r="O877" s="26">
        <v>0</v>
      </c>
      <c r="P877" s="26">
        <v>2027</v>
      </c>
      <c r="Q877" s="26">
        <v>3131517.4879279998</v>
      </c>
      <c r="R877" s="7">
        <v>0</v>
      </c>
      <c r="S877" s="26">
        <v>0</v>
      </c>
      <c r="T877" s="25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</row>
    <row r="878" spans="1:37" s="104" customFormat="1" ht="12" hidden="1" customHeight="1" x14ac:dyDescent="0.2">
      <c r="A878" s="33">
        <v>126</v>
      </c>
      <c r="B878" s="103" t="s">
        <v>68</v>
      </c>
      <c r="C878" s="7">
        <f t="shared" ref="C878:C887" si="105">ROUND(SUM(D878+E878+F878+G878+H878+I878+K878+M878+O878+Q878+S878),2)</f>
        <v>5922521.5300000003</v>
      </c>
      <c r="D878" s="26">
        <v>0</v>
      </c>
      <c r="E878" s="26">
        <v>0</v>
      </c>
      <c r="F878" s="26">
        <v>0</v>
      </c>
      <c r="G878" s="26">
        <v>0</v>
      </c>
      <c r="H878" s="26">
        <v>0</v>
      </c>
      <c r="I878" s="26">
        <v>0</v>
      </c>
      <c r="J878" s="31">
        <v>0</v>
      </c>
      <c r="K878" s="26">
        <v>0</v>
      </c>
      <c r="L878" s="7">
        <v>1450</v>
      </c>
      <c r="M878" s="26">
        <v>5339448.8600000003</v>
      </c>
      <c r="N878" s="26">
        <v>1254</v>
      </c>
      <c r="O878" s="26">
        <v>583072.67000000004</v>
      </c>
      <c r="P878" s="26">
        <v>0</v>
      </c>
      <c r="Q878" s="26">
        <v>0</v>
      </c>
      <c r="R878" s="7">
        <v>0</v>
      </c>
      <c r="S878" s="26">
        <v>0</v>
      </c>
      <c r="T878" s="25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</row>
    <row r="879" spans="1:37" s="54" customFormat="1" ht="12" hidden="1" x14ac:dyDescent="0.2">
      <c r="A879" s="33">
        <v>127</v>
      </c>
      <c r="B879" s="103" t="s">
        <v>65</v>
      </c>
      <c r="C879" s="7">
        <f t="shared" si="105"/>
        <v>5211241.9800000004</v>
      </c>
      <c r="D879" s="26">
        <v>0</v>
      </c>
      <c r="E879" s="26">
        <v>0</v>
      </c>
      <c r="F879" s="26">
        <v>0</v>
      </c>
      <c r="G879" s="26">
        <v>0</v>
      </c>
      <c r="H879" s="26">
        <v>0</v>
      </c>
      <c r="I879" s="26">
        <v>0</v>
      </c>
      <c r="J879" s="31">
        <v>0</v>
      </c>
      <c r="K879" s="26">
        <v>0</v>
      </c>
      <c r="L879" s="26">
        <v>1450</v>
      </c>
      <c r="M879" s="26">
        <v>5211241.9800000004</v>
      </c>
      <c r="N879" s="28">
        <v>0</v>
      </c>
      <c r="O879" s="26">
        <v>0</v>
      </c>
      <c r="P879" s="7">
        <v>0</v>
      </c>
      <c r="Q879" s="26">
        <v>0</v>
      </c>
      <c r="R879" s="7">
        <v>0</v>
      </c>
      <c r="S879" s="26">
        <v>0</v>
      </c>
      <c r="T879" s="25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</row>
    <row r="880" spans="1:37" s="54" customFormat="1" ht="12" hidden="1" x14ac:dyDescent="0.2">
      <c r="A880" s="33">
        <v>128</v>
      </c>
      <c r="B880" s="103" t="s">
        <v>276</v>
      </c>
      <c r="C880" s="7">
        <f t="shared" si="105"/>
        <v>4251053.58</v>
      </c>
      <c r="D880" s="26">
        <v>0</v>
      </c>
      <c r="E880" s="26">
        <v>0</v>
      </c>
      <c r="F880" s="26">
        <v>0</v>
      </c>
      <c r="G880" s="26">
        <v>0</v>
      </c>
      <c r="H880" s="26">
        <v>0</v>
      </c>
      <c r="I880" s="26">
        <v>0</v>
      </c>
      <c r="J880" s="31">
        <v>0</v>
      </c>
      <c r="K880" s="26">
        <v>0</v>
      </c>
      <c r="L880" s="26">
        <v>1098</v>
      </c>
      <c r="M880" s="26">
        <v>4251053.58</v>
      </c>
      <c r="N880" s="28">
        <v>0</v>
      </c>
      <c r="O880" s="26">
        <v>0</v>
      </c>
      <c r="P880" s="7">
        <v>0</v>
      </c>
      <c r="Q880" s="26">
        <v>0</v>
      </c>
      <c r="R880" s="7">
        <v>0</v>
      </c>
      <c r="S880" s="26">
        <v>0</v>
      </c>
      <c r="T880" s="25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</row>
    <row r="881" spans="1:37" s="54" customFormat="1" ht="12" hidden="1" x14ac:dyDescent="0.2">
      <c r="A881" s="33">
        <v>129</v>
      </c>
      <c r="B881" s="103" t="s">
        <v>298</v>
      </c>
      <c r="C881" s="7">
        <f t="shared" si="105"/>
        <v>5703601.4299999997</v>
      </c>
      <c r="D881" s="26">
        <v>0</v>
      </c>
      <c r="E881" s="26">
        <v>0</v>
      </c>
      <c r="F881" s="26">
        <v>0</v>
      </c>
      <c r="G881" s="26">
        <v>0</v>
      </c>
      <c r="H881" s="26">
        <v>0</v>
      </c>
      <c r="I881" s="26">
        <v>0</v>
      </c>
      <c r="J881" s="31">
        <v>0</v>
      </c>
      <c r="K881" s="26">
        <v>0</v>
      </c>
      <c r="L881" s="26">
        <v>1450</v>
      </c>
      <c r="M881" s="26">
        <v>5703601.4299999997</v>
      </c>
      <c r="N881" s="28">
        <v>0</v>
      </c>
      <c r="O881" s="26">
        <v>0</v>
      </c>
      <c r="P881" s="7">
        <v>0</v>
      </c>
      <c r="Q881" s="26">
        <v>0</v>
      </c>
      <c r="R881" s="7">
        <v>0</v>
      </c>
      <c r="S881" s="26">
        <v>0</v>
      </c>
      <c r="T881" s="25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</row>
    <row r="882" spans="1:37" s="54" customFormat="1" ht="12" hidden="1" x14ac:dyDescent="0.2">
      <c r="A882" s="33">
        <v>130</v>
      </c>
      <c r="B882" s="103" t="s">
        <v>702</v>
      </c>
      <c r="C882" s="7">
        <f t="shared" si="105"/>
        <v>5288598.34</v>
      </c>
      <c r="D882" s="26">
        <v>0</v>
      </c>
      <c r="E882" s="26">
        <v>0</v>
      </c>
      <c r="F882" s="26">
        <v>0</v>
      </c>
      <c r="G882" s="26">
        <v>0</v>
      </c>
      <c r="H882" s="26">
        <v>0</v>
      </c>
      <c r="I882" s="26">
        <v>0</v>
      </c>
      <c r="J882" s="31">
        <v>3</v>
      </c>
      <c r="K882" s="26">
        <v>5288598.3400000008</v>
      </c>
      <c r="L882" s="26">
        <v>0</v>
      </c>
      <c r="M882" s="26">
        <v>0</v>
      </c>
      <c r="N882" s="28">
        <v>0</v>
      </c>
      <c r="O882" s="26">
        <v>0</v>
      </c>
      <c r="P882" s="7">
        <v>0</v>
      </c>
      <c r="Q882" s="26">
        <v>0</v>
      </c>
      <c r="R882" s="7">
        <v>0</v>
      </c>
      <c r="S882" s="26">
        <v>0</v>
      </c>
      <c r="T882" s="25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</row>
    <row r="883" spans="1:37" s="104" customFormat="1" ht="12" hidden="1" x14ac:dyDescent="0.2">
      <c r="A883" s="33">
        <v>131</v>
      </c>
      <c r="B883" s="103" t="s">
        <v>815</v>
      </c>
      <c r="C883" s="7">
        <f t="shared" si="105"/>
        <v>775266.12</v>
      </c>
      <c r="D883" s="26">
        <v>0</v>
      </c>
      <c r="E883" s="26">
        <v>0</v>
      </c>
      <c r="F883" s="26">
        <v>0</v>
      </c>
      <c r="G883" s="26">
        <v>0</v>
      </c>
      <c r="H883" s="26">
        <v>0</v>
      </c>
      <c r="I883" s="26">
        <v>0</v>
      </c>
      <c r="J883" s="37">
        <v>0</v>
      </c>
      <c r="K883" s="26">
        <v>0</v>
      </c>
      <c r="L883" s="26">
        <v>0</v>
      </c>
      <c r="M883" s="26">
        <v>0</v>
      </c>
      <c r="N883" s="26">
        <v>0</v>
      </c>
      <c r="O883" s="26">
        <v>0</v>
      </c>
      <c r="P883" s="26">
        <v>1512</v>
      </c>
      <c r="Q883" s="26">
        <v>775266.12</v>
      </c>
      <c r="R883" s="26">
        <v>0</v>
      </c>
      <c r="S883" s="26">
        <v>0</v>
      </c>
      <c r="T883" s="25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</row>
    <row r="884" spans="1:37" s="104" customFormat="1" ht="12" hidden="1" x14ac:dyDescent="0.2">
      <c r="A884" s="33">
        <v>132</v>
      </c>
      <c r="B884" s="103" t="s">
        <v>816</v>
      </c>
      <c r="C884" s="7">
        <f t="shared" si="105"/>
        <v>2713415</v>
      </c>
      <c r="D884" s="26">
        <v>0</v>
      </c>
      <c r="E884" s="26">
        <v>0</v>
      </c>
      <c r="F884" s="26">
        <v>0</v>
      </c>
      <c r="G884" s="26">
        <v>0</v>
      </c>
      <c r="H884" s="26">
        <v>0</v>
      </c>
      <c r="I884" s="26">
        <v>0</v>
      </c>
      <c r="J884" s="37">
        <v>0</v>
      </c>
      <c r="K884" s="26">
        <v>0</v>
      </c>
      <c r="L884" s="26">
        <v>0</v>
      </c>
      <c r="M884" s="26">
        <v>0</v>
      </c>
      <c r="N884" s="26">
        <v>0</v>
      </c>
      <c r="O884" s="26">
        <v>0</v>
      </c>
      <c r="P884" s="7">
        <v>4014</v>
      </c>
      <c r="Q884" s="26">
        <v>2713415</v>
      </c>
      <c r="R884" s="7">
        <v>0</v>
      </c>
      <c r="S884" s="7">
        <v>0</v>
      </c>
      <c r="T884" s="25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</row>
    <row r="885" spans="1:37" s="104" customFormat="1" ht="12" hidden="1" x14ac:dyDescent="0.2">
      <c r="A885" s="33">
        <v>133</v>
      </c>
      <c r="B885" s="103" t="s">
        <v>814</v>
      </c>
      <c r="C885" s="7">
        <f t="shared" si="105"/>
        <v>662965.29</v>
      </c>
      <c r="D885" s="26">
        <v>0</v>
      </c>
      <c r="E885" s="26">
        <v>0</v>
      </c>
      <c r="F885" s="26">
        <v>0</v>
      </c>
      <c r="G885" s="26">
        <v>0</v>
      </c>
      <c r="H885" s="26">
        <v>0</v>
      </c>
      <c r="I885" s="26">
        <v>0</v>
      </c>
      <c r="J885" s="31">
        <v>0</v>
      </c>
      <c r="K885" s="26">
        <v>0</v>
      </c>
      <c r="L885" s="26">
        <v>0</v>
      </c>
      <c r="M885" s="26">
        <v>0</v>
      </c>
      <c r="N885" s="28">
        <v>0</v>
      </c>
      <c r="O885" s="26">
        <v>0</v>
      </c>
      <c r="P885" s="7">
        <v>2572</v>
      </c>
      <c r="Q885" s="26">
        <v>662965.29</v>
      </c>
      <c r="R885" s="7">
        <v>0</v>
      </c>
      <c r="S885" s="26">
        <v>0</v>
      </c>
      <c r="T885" s="25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</row>
    <row r="886" spans="1:37" s="104" customFormat="1" ht="12" hidden="1" x14ac:dyDescent="0.2">
      <c r="A886" s="33">
        <v>134</v>
      </c>
      <c r="B886" s="103" t="s">
        <v>785</v>
      </c>
      <c r="C886" s="7">
        <f t="shared" si="105"/>
        <v>13880616.550000001</v>
      </c>
      <c r="D886" s="26">
        <v>0</v>
      </c>
      <c r="E886" s="26">
        <v>0</v>
      </c>
      <c r="F886" s="26">
        <v>0</v>
      </c>
      <c r="G886" s="26">
        <v>0</v>
      </c>
      <c r="H886" s="26">
        <v>0</v>
      </c>
      <c r="I886" s="26">
        <v>0</v>
      </c>
      <c r="J886" s="31">
        <v>0</v>
      </c>
      <c r="K886" s="26">
        <v>0</v>
      </c>
      <c r="L886" s="7">
        <v>0</v>
      </c>
      <c r="M886" s="26">
        <v>0</v>
      </c>
      <c r="N886" s="28">
        <v>0</v>
      </c>
      <c r="O886" s="26">
        <v>0</v>
      </c>
      <c r="P886" s="7">
        <v>4014</v>
      </c>
      <c r="Q886" s="26">
        <v>13880616.547513999</v>
      </c>
      <c r="R886" s="7">
        <v>0</v>
      </c>
      <c r="S886" s="26">
        <v>0</v>
      </c>
      <c r="T886" s="25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</row>
    <row r="887" spans="1:37" s="104" customFormat="1" ht="12" hidden="1" x14ac:dyDescent="0.2">
      <c r="A887" s="33">
        <v>135</v>
      </c>
      <c r="B887" s="103" t="s">
        <v>709</v>
      </c>
      <c r="C887" s="7">
        <f t="shared" si="105"/>
        <v>699260.63</v>
      </c>
      <c r="D887" s="26">
        <v>0</v>
      </c>
      <c r="E887" s="26">
        <v>0</v>
      </c>
      <c r="F887" s="26">
        <v>0</v>
      </c>
      <c r="G887" s="26">
        <v>0</v>
      </c>
      <c r="H887" s="26">
        <v>0</v>
      </c>
      <c r="I887" s="26">
        <v>0</v>
      </c>
      <c r="J887" s="31">
        <v>0</v>
      </c>
      <c r="K887" s="26">
        <v>0</v>
      </c>
      <c r="L887" s="7">
        <v>0</v>
      </c>
      <c r="M887" s="26">
        <v>0</v>
      </c>
      <c r="N887" s="28">
        <v>0</v>
      </c>
      <c r="O887" s="26">
        <v>0</v>
      </c>
      <c r="P887" s="7">
        <v>0</v>
      </c>
      <c r="Q887" s="26">
        <v>0</v>
      </c>
      <c r="R887" s="7">
        <v>240</v>
      </c>
      <c r="S887" s="26">
        <v>699260.63</v>
      </c>
      <c r="T887" s="25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</row>
    <row r="888" spans="1:37" s="1" customFormat="1" hidden="1" x14ac:dyDescent="0.25">
      <c r="A888" s="167" t="s">
        <v>103</v>
      </c>
      <c r="B888" s="167"/>
      <c r="C888" s="8">
        <f>ROUND(SUM(E888+F888+G888+H888+I888+K888+M888+O888+Q888+S888),2)</f>
        <v>52210242.07</v>
      </c>
      <c r="D888" s="8">
        <f t="shared" ref="D888:S888" si="106">ROUND(SUM(D877:D887),2)</f>
        <v>0</v>
      </c>
      <c r="E888" s="8">
        <f>ROUND(SUM(E877:E887),2)</f>
        <v>0</v>
      </c>
      <c r="F888" s="8">
        <f t="shared" si="106"/>
        <v>0</v>
      </c>
      <c r="G888" s="8">
        <f t="shared" si="106"/>
        <v>0</v>
      </c>
      <c r="H888" s="8">
        <f t="shared" si="106"/>
        <v>0</v>
      </c>
      <c r="I888" s="8">
        <f t="shared" si="106"/>
        <v>0</v>
      </c>
      <c r="J888" s="30">
        <f t="shared" si="106"/>
        <v>3</v>
      </c>
      <c r="K888" s="8">
        <f>ROUND(SUM(K877:K887),2)</f>
        <v>5288598.34</v>
      </c>
      <c r="L888" s="8">
        <f t="shared" si="106"/>
        <v>6508</v>
      </c>
      <c r="M888" s="8">
        <f t="shared" si="106"/>
        <v>24475529.98</v>
      </c>
      <c r="N888" s="8">
        <f t="shared" si="106"/>
        <v>1254</v>
      </c>
      <c r="O888" s="8">
        <f t="shared" si="106"/>
        <v>583072.67000000004</v>
      </c>
      <c r="P888" s="8">
        <f t="shared" si="106"/>
        <v>14139</v>
      </c>
      <c r="Q888" s="8">
        <f t="shared" si="106"/>
        <v>21163780.449999999</v>
      </c>
      <c r="R888" s="8">
        <f t="shared" si="106"/>
        <v>240</v>
      </c>
      <c r="S888" s="8">
        <f t="shared" si="106"/>
        <v>699260.63</v>
      </c>
      <c r="T888" s="25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</row>
    <row r="889" spans="1:37" s="2" customFormat="1" ht="15.75" hidden="1" x14ac:dyDescent="0.25">
      <c r="A889" s="162" t="s">
        <v>107</v>
      </c>
      <c r="B889" s="162"/>
      <c r="C889" s="162"/>
      <c r="D889" s="12"/>
      <c r="E889" s="12"/>
      <c r="F889" s="12"/>
      <c r="G889" s="12"/>
      <c r="H889" s="12"/>
      <c r="I889" s="12"/>
      <c r="J889" s="32"/>
      <c r="K889" s="12"/>
      <c r="L889" s="12"/>
      <c r="M889" s="12"/>
      <c r="N889" s="12"/>
      <c r="O889" s="12"/>
      <c r="P889" s="12"/>
      <c r="Q889" s="12"/>
      <c r="R889" s="12"/>
      <c r="S889" s="12"/>
      <c r="T889" s="25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</row>
    <row r="890" spans="1:37" s="78" customFormat="1" ht="12" hidden="1" customHeight="1" x14ac:dyDescent="0.2">
      <c r="A890" s="57">
        <v>136</v>
      </c>
      <c r="B890" s="56" t="s">
        <v>707</v>
      </c>
      <c r="C890" s="7">
        <f t="shared" ref="C890:C899" si="107">ROUND(SUM(D890+E890+F890+G890+H890+I890+K890+M890+O890+Q890+S890),2)</f>
        <v>10577392.560000001</v>
      </c>
      <c r="D890" s="26">
        <v>0</v>
      </c>
      <c r="E890" s="26">
        <v>0</v>
      </c>
      <c r="F890" s="26">
        <v>0</v>
      </c>
      <c r="G890" s="26">
        <v>0</v>
      </c>
      <c r="H890" s="26">
        <v>0</v>
      </c>
      <c r="I890" s="26">
        <v>0</v>
      </c>
      <c r="J890" s="37">
        <v>6</v>
      </c>
      <c r="K890" s="26">
        <v>10577392.560000001</v>
      </c>
      <c r="L890" s="26">
        <v>0</v>
      </c>
      <c r="M890" s="26">
        <v>0</v>
      </c>
      <c r="N890" s="36">
        <v>0</v>
      </c>
      <c r="O890" s="26">
        <v>0</v>
      </c>
      <c r="P890" s="26">
        <v>0</v>
      </c>
      <c r="Q890" s="26">
        <v>0</v>
      </c>
      <c r="R890" s="26">
        <v>0</v>
      </c>
      <c r="S890" s="26">
        <v>0</v>
      </c>
      <c r="T890" s="25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</row>
    <row r="891" spans="1:37" s="78" customFormat="1" ht="12" hidden="1" customHeight="1" x14ac:dyDescent="0.2">
      <c r="A891" s="57">
        <v>137</v>
      </c>
      <c r="B891" s="56" t="s">
        <v>551</v>
      </c>
      <c r="C891" s="7">
        <f t="shared" si="107"/>
        <v>8197703.6500000004</v>
      </c>
      <c r="D891" s="26">
        <v>1775993.34</v>
      </c>
      <c r="E891" s="26">
        <v>0</v>
      </c>
      <c r="F891" s="26">
        <v>1270286.8799999999</v>
      </c>
      <c r="G891" s="26">
        <v>625663.68000000005</v>
      </c>
      <c r="H891" s="26">
        <v>647943.73</v>
      </c>
      <c r="I891" s="26">
        <v>0</v>
      </c>
      <c r="J891" s="31">
        <v>0</v>
      </c>
      <c r="K891" s="26">
        <v>0</v>
      </c>
      <c r="L891" s="26">
        <v>1185</v>
      </c>
      <c r="M891" s="26">
        <v>3877816.02</v>
      </c>
      <c r="N891" s="28">
        <v>0</v>
      </c>
      <c r="O891" s="26">
        <v>0</v>
      </c>
      <c r="P891" s="7">
        <v>0</v>
      </c>
      <c r="Q891" s="26">
        <v>0</v>
      </c>
      <c r="R891" s="7">
        <v>0</v>
      </c>
      <c r="S891" s="26">
        <v>0</v>
      </c>
      <c r="T891" s="25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</row>
    <row r="892" spans="1:37" s="78" customFormat="1" ht="12" hidden="1" customHeight="1" x14ac:dyDescent="0.2">
      <c r="A892" s="57">
        <v>138</v>
      </c>
      <c r="B892" s="56" t="s">
        <v>552</v>
      </c>
      <c r="C892" s="7">
        <f t="shared" si="107"/>
        <v>8115219.29</v>
      </c>
      <c r="D892" s="26">
        <v>1729351.27</v>
      </c>
      <c r="E892" s="26">
        <v>0</v>
      </c>
      <c r="F892" s="26">
        <v>1287657.92</v>
      </c>
      <c r="G892" s="26">
        <v>634219.57999999996</v>
      </c>
      <c r="H892" s="26">
        <v>606951.71</v>
      </c>
      <c r="I892" s="26">
        <v>0</v>
      </c>
      <c r="J892" s="31">
        <v>0</v>
      </c>
      <c r="K892" s="26">
        <v>0</v>
      </c>
      <c r="L892" s="26">
        <v>1185</v>
      </c>
      <c r="M892" s="26">
        <v>3857038.81</v>
      </c>
      <c r="N892" s="28">
        <v>0</v>
      </c>
      <c r="O892" s="26">
        <v>0</v>
      </c>
      <c r="P892" s="7">
        <v>0</v>
      </c>
      <c r="Q892" s="26">
        <v>0</v>
      </c>
      <c r="R892" s="7">
        <v>0</v>
      </c>
      <c r="S892" s="26">
        <v>0</v>
      </c>
      <c r="T892" s="25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</row>
    <row r="893" spans="1:37" s="78" customFormat="1" ht="12" hidden="1" x14ac:dyDescent="0.2">
      <c r="A893" s="57">
        <v>139</v>
      </c>
      <c r="B893" s="56" t="s">
        <v>553</v>
      </c>
      <c r="C893" s="7">
        <f t="shared" si="107"/>
        <v>9745187.1199999992</v>
      </c>
      <c r="D893" s="26">
        <v>0</v>
      </c>
      <c r="E893" s="26">
        <v>0</v>
      </c>
      <c r="F893" s="26">
        <v>2951652.23</v>
      </c>
      <c r="G893" s="26">
        <v>1641611.54</v>
      </c>
      <c r="H893" s="26">
        <v>1220688.8999999999</v>
      </c>
      <c r="I893" s="26">
        <v>0</v>
      </c>
      <c r="J893" s="31">
        <v>0</v>
      </c>
      <c r="K893" s="26">
        <v>0</v>
      </c>
      <c r="L893" s="26">
        <v>1185</v>
      </c>
      <c r="M893" s="26">
        <v>3931234.4515999998</v>
      </c>
      <c r="N893" s="28">
        <v>0</v>
      </c>
      <c r="O893" s="26">
        <v>0</v>
      </c>
      <c r="P893" s="7">
        <v>0</v>
      </c>
      <c r="Q893" s="26">
        <v>0</v>
      </c>
      <c r="R893" s="7">
        <v>0</v>
      </c>
      <c r="S893" s="26">
        <v>0</v>
      </c>
      <c r="T893" s="25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</row>
    <row r="894" spans="1:37" s="78" customFormat="1" ht="12" hidden="1" x14ac:dyDescent="0.2">
      <c r="A894" s="57">
        <v>140</v>
      </c>
      <c r="B894" s="56" t="s">
        <v>554</v>
      </c>
      <c r="C894" s="7">
        <f t="shared" si="107"/>
        <v>6408871.3899999997</v>
      </c>
      <c r="D894" s="26">
        <v>0</v>
      </c>
      <c r="E894" s="26">
        <v>0</v>
      </c>
      <c r="F894" s="26">
        <v>1279298.7102000003</v>
      </c>
      <c r="G894" s="26">
        <v>630102.34980000008</v>
      </c>
      <c r="H894" s="26">
        <v>683623.64</v>
      </c>
      <c r="I894" s="26">
        <v>0</v>
      </c>
      <c r="J894" s="31">
        <v>0</v>
      </c>
      <c r="K894" s="26">
        <v>0</v>
      </c>
      <c r="L894" s="26">
        <v>1185</v>
      </c>
      <c r="M894" s="26">
        <v>3815846.69</v>
      </c>
      <c r="N894" s="28">
        <v>0</v>
      </c>
      <c r="O894" s="26">
        <v>0</v>
      </c>
      <c r="P894" s="7">
        <v>0</v>
      </c>
      <c r="Q894" s="26">
        <v>0</v>
      </c>
      <c r="R894" s="7">
        <v>0</v>
      </c>
      <c r="S894" s="26">
        <v>0</v>
      </c>
      <c r="T894" s="25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</row>
    <row r="895" spans="1:37" s="78" customFormat="1" ht="12" hidden="1" x14ac:dyDescent="0.2">
      <c r="A895" s="57">
        <v>141</v>
      </c>
      <c r="B895" s="56" t="s">
        <v>555</v>
      </c>
      <c r="C895" s="7">
        <f t="shared" si="107"/>
        <v>8250844.1699999999</v>
      </c>
      <c r="D895" s="26">
        <v>1758486.6220000002</v>
      </c>
      <c r="E895" s="26">
        <v>0</v>
      </c>
      <c r="F895" s="26">
        <v>1314954.18</v>
      </c>
      <c r="G895" s="26">
        <v>647664</v>
      </c>
      <c r="H895" s="26">
        <v>647692.39</v>
      </c>
      <c r="I895" s="26">
        <v>0</v>
      </c>
      <c r="J895" s="31">
        <v>0</v>
      </c>
      <c r="K895" s="26">
        <v>0</v>
      </c>
      <c r="L895" s="26">
        <v>1185</v>
      </c>
      <c r="M895" s="26">
        <v>3882046.98</v>
      </c>
      <c r="N895" s="28">
        <v>0</v>
      </c>
      <c r="O895" s="26">
        <v>0</v>
      </c>
      <c r="P895" s="7">
        <v>0</v>
      </c>
      <c r="Q895" s="26">
        <v>0</v>
      </c>
      <c r="R895" s="7">
        <v>0</v>
      </c>
      <c r="S895" s="26">
        <v>0</v>
      </c>
      <c r="T895" s="25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</row>
    <row r="896" spans="1:37" s="78" customFormat="1" ht="12" hidden="1" x14ac:dyDescent="0.2">
      <c r="A896" s="57">
        <v>142</v>
      </c>
      <c r="B896" s="56" t="s">
        <v>818</v>
      </c>
      <c r="C896" s="7">
        <f t="shared" si="107"/>
        <v>10636571.73</v>
      </c>
      <c r="D896" s="26">
        <v>0</v>
      </c>
      <c r="E896" s="26">
        <v>0</v>
      </c>
      <c r="F896" s="26">
        <v>0</v>
      </c>
      <c r="G896" s="26">
        <v>0</v>
      </c>
      <c r="H896" s="26">
        <v>0</v>
      </c>
      <c r="I896" s="26">
        <v>0</v>
      </c>
      <c r="J896" s="31">
        <v>6</v>
      </c>
      <c r="K896" s="26">
        <v>10636571.731199998</v>
      </c>
      <c r="L896" s="26">
        <v>0</v>
      </c>
      <c r="M896" s="26">
        <v>0</v>
      </c>
      <c r="N896" s="28">
        <v>0</v>
      </c>
      <c r="O896" s="26">
        <v>0</v>
      </c>
      <c r="P896" s="7">
        <v>0</v>
      </c>
      <c r="Q896" s="26">
        <v>0</v>
      </c>
      <c r="R896" s="7">
        <v>0</v>
      </c>
      <c r="S896" s="26">
        <v>0</v>
      </c>
      <c r="T896" s="25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</row>
    <row r="897" spans="1:37" s="78" customFormat="1" ht="12" hidden="1" x14ac:dyDescent="0.2">
      <c r="A897" s="57">
        <v>143</v>
      </c>
      <c r="B897" s="56" t="s">
        <v>557</v>
      </c>
      <c r="C897" s="7">
        <f t="shared" si="107"/>
        <v>10897820.82</v>
      </c>
      <c r="D897" s="26">
        <v>1751580.08</v>
      </c>
      <c r="E897" s="26">
        <v>0</v>
      </c>
      <c r="F897" s="26">
        <v>1357339.08</v>
      </c>
      <c r="G897" s="26">
        <v>668540.14</v>
      </c>
      <c r="H897" s="26">
        <v>648001.55000000005</v>
      </c>
      <c r="I897" s="26">
        <v>0</v>
      </c>
      <c r="J897" s="31">
        <v>0</v>
      </c>
      <c r="K897" s="26">
        <v>0</v>
      </c>
      <c r="L897" s="26">
        <v>1097</v>
      </c>
      <c r="M897" s="26">
        <v>3896891.7788</v>
      </c>
      <c r="N897" s="28">
        <v>0</v>
      </c>
      <c r="O897" s="26">
        <v>0</v>
      </c>
      <c r="P897" s="7">
        <v>2214</v>
      </c>
      <c r="Q897" s="26">
        <v>2575468.1899999995</v>
      </c>
      <c r="R897" s="7">
        <v>0</v>
      </c>
      <c r="S897" s="26">
        <v>0</v>
      </c>
      <c r="T897" s="25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</row>
    <row r="898" spans="1:37" s="78" customFormat="1" ht="12" hidden="1" customHeight="1" x14ac:dyDescent="0.2">
      <c r="A898" s="57">
        <v>144</v>
      </c>
      <c r="B898" s="56" t="s">
        <v>558</v>
      </c>
      <c r="C898" s="7">
        <f t="shared" si="107"/>
        <v>8054427.5700000003</v>
      </c>
      <c r="D898" s="26">
        <v>1723066.44</v>
      </c>
      <c r="E898" s="26">
        <v>0</v>
      </c>
      <c r="F898" s="26">
        <v>1287650.02</v>
      </c>
      <c r="G898" s="26">
        <v>634215.68000000005</v>
      </c>
      <c r="H898" s="26">
        <v>606939.91</v>
      </c>
      <c r="I898" s="26">
        <v>0</v>
      </c>
      <c r="J898" s="31">
        <v>0</v>
      </c>
      <c r="K898" s="26">
        <v>0</v>
      </c>
      <c r="L898" s="26">
        <v>1185</v>
      </c>
      <c r="M898" s="26">
        <v>3802555.52</v>
      </c>
      <c r="N898" s="28">
        <v>0</v>
      </c>
      <c r="O898" s="26">
        <v>0</v>
      </c>
      <c r="P898" s="7">
        <v>0</v>
      </c>
      <c r="Q898" s="26">
        <v>0</v>
      </c>
      <c r="R898" s="7">
        <v>0</v>
      </c>
      <c r="S898" s="26">
        <v>0</v>
      </c>
      <c r="T898" s="25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</row>
    <row r="899" spans="1:37" s="78" customFormat="1" ht="12" hidden="1" customHeight="1" x14ac:dyDescent="0.2">
      <c r="A899" s="57">
        <v>145</v>
      </c>
      <c r="B899" s="56" t="s">
        <v>561</v>
      </c>
      <c r="C899" s="7">
        <f t="shared" si="107"/>
        <v>15466380.84</v>
      </c>
      <c r="D899" s="26">
        <v>1751194.6400000001</v>
      </c>
      <c r="E899" s="26">
        <v>4959587.1100000003</v>
      </c>
      <c r="F899" s="26">
        <v>1020557.38</v>
      </c>
      <c r="G899" s="26">
        <v>502662.59</v>
      </c>
      <c r="H899" s="26">
        <v>665095.29</v>
      </c>
      <c r="I899" s="26">
        <v>0</v>
      </c>
      <c r="J899" s="31">
        <v>0</v>
      </c>
      <c r="K899" s="26">
        <v>0</v>
      </c>
      <c r="L899" s="26">
        <v>1185</v>
      </c>
      <c r="M899" s="26">
        <v>3902868.2699999996</v>
      </c>
      <c r="N899" s="28">
        <v>0</v>
      </c>
      <c r="O899" s="26">
        <v>0</v>
      </c>
      <c r="P899" s="7">
        <v>2213.6</v>
      </c>
      <c r="Q899" s="26">
        <v>2664415.5599999996</v>
      </c>
      <c r="R899" s="7">
        <v>0</v>
      </c>
      <c r="S899" s="26">
        <v>0</v>
      </c>
      <c r="T899" s="25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</row>
    <row r="900" spans="1:37" s="1" customFormat="1" hidden="1" x14ac:dyDescent="0.25">
      <c r="A900" s="171" t="s">
        <v>108</v>
      </c>
      <c r="B900" s="171"/>
      <c r="C900" s="8">
        <f>ROUND(SUM(D900+E900+F900+H900+I900+K900+M900+O900+Q900+G900),2)</f>
        <v>96350419.140000001</v>
      </c>
      <c r="D900" s="8">
        <f t="shared" ref="D900:S900" si="108">ROUND(SUM(D890:D899),2)</f>
        <v>10489672.390000001</v>
      </c>
      <c r="E900" s="8">
        <f t="shared" si="108"/>
        <v>4959587.1100000003</v>
      </c>
      <c r="F900" s="8">
        <f t="shared" si="108"/>
        <v>11769396.4</v>
      </c>
      <c r="G900" s="8">
        <f t="shared" si="108"/>
        <v>5984679.5599999996</v>
      </c>
      <c r="H900" s="8">
        <f>ROUND(SUM(H890:H899),2)</f>
        <v>5726937.1200000001</v>
      </c>
      <c r="I900" s="8">
        <f t="shared" si="108"/>
        <v>0</v>
      </c>
      <c r="J900" s="30">
        <f t="shared" si="108"/>
        <v>12</v>
      </c>
      <c r="K900" s="8">
        <f t="shared" si="108"/>
        <v>21213964.289999999</v>
      </c>
      <c r="L900" s="8">
        <f t="shared" si="108"/>
        <v>9392</v>
      </c>
      <c r="M900" s="8">
        <f t="shared" si="108"/>
        <v>30966298.52</v>
      </c>
      <c r="N900" s="8">
        <f t="shared" si="108"/>
        <v>0</v>
      </c>
      <c r="O900" s="8">
        <f t="shared" si="108"/>
        <v>0</v>
      </c>
      <c r="P900" s="8">
        <f t="shared" si="108"/>
        <v>4427.6000000000004</v>
      </c>
      <c r="Q900" s="8">
        <f t="shared" si="108"/>
        <v>5239883.75</v>
      </c>
      <c r="R900" s="8">
        <f t="shared" si="108"/>
        <v>0</v>
      </c>
      <c r="S900" s="8">
        <f t="shared" si="108"/>
        <v>0</v>
      </c>
      <c r="T900" s="25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</row>
    <row r="901" spans="1:37" s="2" customFormat="1" ht="15.75" hidden="1" x14ac:dyDescent="0.25">
      <c r="A901" s="162" t="s">
        <v>221</v>
      </c>
      <c r="B901" s="162"/>
      <c r="C901" s="162"/>
      <c r="D901" s="12"/>
      <c r="E901" s="12"/>
      <c r="F901" s="12"/>
      <c r="G901" s="12"/>
      <c r="H901" s="12"/>
      <c r="I901" s="12"/>
      <c r="J901" s="32"/>
      <c r="K901" s="12"/>
      <c r="L901" s="12"/>
      <c r="M901" s="12"/>
      <c r="N901" s="12"/>
      <c r="O901" s="12"/>
      <c r="P901" s="12"/>
      <c r="Q901" s="12"/>
      <c r="R901" s="12"/>
      <c r="S901" s="12"/>
      <c r="T901" s="25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</row>
    <row r="902" spans="1:37" s="102" customFormat="1" ht="12" hidden="1" x14ac:dyDescent="0.2">
      <c r="A902" s="57">
        <v>146</v>
      </c>
      <c r="B902" s="61" t="s">
        <v>562</v>
      </c>
      <c r="C902" s="7">
        <f t="shared" ref="C902:C934" si="109">ROUND(SUM(D902+E902+F902+G902+H902+I902+K902+M902+O902+Q902+S902),2)</f>
        <v>16499043.16</v>
      </c>
      <c r="D902" s="26">
        <v>0</v>
      </c>
      <c r="E902" s="26">
        <v>0</v>
      </c>
      <c r="F902" s="26">
        <v>0</v>
      </c>
      <c r="G902" s="26">
        <v>0</v>
      </c>
      <c r="H902" s="26">
        <v>0</v>
      </c>
      <c r="I902" s="26">
        <v>0</v>
      </c>
      <c r="J902" s="31">
        <v>0</v>
      </c>
      <c r="K902" s="26">
        <v>0</v>
      </c>
      <c r="L902" s="7">
        <v>1491.4</v>
      </c>
      <c r="M902" s="26">
        <v>5376683.2999999998</v>
      </c>
      <c r="N902" s="26">
        <v>1342</v>
      </c>
      <c r="O902" s="7">
        <v>335015.49</v>
      </c>
      <c r="P902" s="26">
        <v>2298</v>
      </c>
      <c r="Q902" s="7">
        <v>10787344.369999999</v>
      </c>
      <c r="R902" s="7">
        <v>0</v>
      </c>
      <c r="S902" s="26">
        <v>0</v>
      </c>
      <c r="T902" s="25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</row>
    <row r="903" spans="1:37" s="102" customFormat="1" ht="12" hidden="1" x14ac:dyDescent="0.2">
      <c r="A903" s="57">
        <v>147</v>
      </c>
      <c r="B903" s="61" t="s">
        <v>563</v>
      </c>
      <c r="C903" s="7">
        <f t="shared" si="109"/>
        <v>13817960.73</v>
      </c>
      <c r="D903" s="26">
        <v>0</v>
      </c>
      <c r="E903" s="7">
        <v>3897947.75</v>
      </c>
      <c r="F903" s="26">
        <v>0</v>
      </c>
      <c r="G903" s="26">
        <v>0</v>
      </c>
      <c r="H903" s="26">
        <v>0</v>
      </c>
      <c r="I903" s="26">
        <v>0</v>
      </c>
      <c r="J903" s="31">
        <v>0</v>
      </c>
      <c r="K903" s="26">
        <v>0</v>
      </c>
      <c r="L903" s="7">
        <v>0</v>
      </c>
      <c r="M903" s="26">
        <v>0</v>
      </c>
      <c r="N903" s="26">
        <v>942</v>
      </c>
      <c r="O903" s="7">
        <v>356324.59</v>
      </c>
      <c r="P903" s="26">
        <v>2562</v>
      </c>
      <c r="Q903" s="7">
        <v>9563688.3900000006</v>
      </c>
      <c r="R903" s="7">
        <v>0</v>
      </c>
      <c r="S903" s="26">
        <v>0</v>
      </c>
      <c r="T903" s="25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</row>
    <row r="904" spans="1:37" s="102" customFormat="1" ht="12" hidden="1" x14ac:dyDescent="0.2">
      <c r="A904" s="57">
        <v>148</v>
      </c>
      <c r="B904" s="61" t="s">
        <v>564</v>
      </c>
      <c r="C904" s="7">
        <f t="shared" si="109"/>
        <v>9563475.5099999998</v>
      </c>
      <c r="D904" s="26">
        <v>0</v>
      </c>
      <c r="E904" s="26">
        <v>0</v>
      </c>
      <c r="F904" s="26">
        <v>0</v>
      </c>
      <c r="G904" s="26">
        <v>0</v>
      </c>
      <c r="H904" s="26">
        <v>0</v>
      </c>
      <c r="I904" s="26">
        <v>0</v>
      </c>
      <c r="J904" s="31">
        <v>0</v>
      </c>
      <c r="K904" s="26">
        <v>0</v>
      </c>
      <c r="L904" s="7">
        <v>0</v>
      </c>
      <c r="M904" s="26">
        <v>0</v>
      </c>
      <c r="N904" s="26">
        <v>882</v>
      </c>
      <c r="O904" s="7">
        <v>400053.37</v>
      </c>
      <c r="P904" s="26">
        <v>2300</v>
      </c>
      <c r="Q904" s="7">
        <v>9163422.1400000006</v>
      </c>
      <c r="R904" s="7">
        <v>0</v>
      </c>
      <c r="S904" s="26">
        <v>0</v>
      </c>
      <c r="T904" s="25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</row>
    <row r="905" spans="1:37" s="102" customFormat="1" ht="12" hidden="1" x14ac:dyDescent="0.2">
      <c r="A905" s="57">
        <v>149</v>
      </c>
      <c r="B905" s="61" t="s">
        <v>565</v>
      </c>
      <c r="C905" s="7">
        <f t="shared" si="109"/>
        <v>10791926.890000001</v>
      </c>
      <c r="D905" s="26">
        <v>0</v>
      </c>
      <c r="E905" s="26">
        <v>0</v>
      </c>
      <c r="F905" s="26">
        <v>0</v>
      </c>
      <c r="G905" s="26">
        <v>0</v>
      </c>
      <c r="H905" s="26">
        <v>0</v>
      </c>
      <c r="I905" s="26">
        <v>0</v>
      </c>
      <c r="J905" s="31">
        <v>0</v>
      </c>
      <c r="K905" s="26">
        <v>0</v>
      </c>
      <c r="L905" s="7">
        <v>0</v>
      </c>
      <c r="M905" s="26">
        <v>0</v>
      </c>
      <c r="N905" s="26">
        <v>950</v>
      </c>
      <c r="O905" s="7">
        <v>432510.65</v>
      </c>
      <c r="P905" s="26">
        <v>2300</v>
      </c>
      <c r="Q905" s="7">
        <v>10359416.24</v>
      </c>
      <c r="R905" s="7">
        <v>0</v>
      </c>
      <c r="S905" s="26">
        <v>0</v>
      </c>
      <c r="T905" s="25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</row>
    <row r="906" spans="1:37" s="102" customFormat="1" ht="12" hidden="1" x14ac:dyDescent="0.2">
      <c r="A906" s="57">
        <v>150</v>
      </c>
      <c r="B906" s="61" t="s">
        <v>566</v>
      </c>
      <c r="C906" s="7">
        <f t="shared" si="109"/>
        <v>13044425.550000001</v>
      </c>
      <c r="D906" s="26">
        <v>0</v>
      </c>
      <c r="E906" s="26">
        <v>0</v>
      </c>
      <c r="F906" s="26">
        <v>0</v>
      </c>
      <c r="G906" s="26">
        <v>0</v>
      </c>
      <c r="H906" s="26">
        <v>0</v>
      </c>
      <c r="I906" s="26">
        <v>0</v>
      </c>
      <c r="J906" s="31">
        <v>0</v>
      </c>
      <c r="K906" s="26">
        <v>0</v>
      </c>
      <c r="L906" s="26">
        <v>1013</v>
      </c>
      <c r="M906" s="7">
        <v>3630447.29</v>
      </c>
      <c r="N906" s="28">
        <v>0</v>
      </c>
      <c r="O906" s="26">
        <v>0</v>
      </c>
      <c r="P906" s="26">
        <v>2562</v>
      </c>
      <c r="Q906" s="7">
        <v>9413978.2599999998</v>
      </c>
      <c r="R906" s="7">
        <v>0</v>
      </c>
      <c r="S906" s="26">
        <v>0</v>
      </c>
      <c r="T906" s="25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</row>
    <row r="907" spans="1:37" s="102" customFormat="1" ht="12" hidden="1" x14ac:dyDescent="0.2">
      <c r="A907" s="57">
        <v>151</v>
      </c>
      <c r="B907" s="61" t="s">
        <v>567</v>
      </c>
      <c r="C907" s="7">
        <f t="shared" si="109"/>
        <v>20356075.850000001</v>
      </c>
      <c r="D907" s="26">
        <v>0</v>
      </c>
      <c r="E907" s="26">
        <v>0</v>
      </c>
      <c r="F907" s="26">
        <v>0</v>
      </c>
      <c r="G907" s="26">
        <v>0</v>
      </c>
      <c r="H907" s="26">
        <v>0</v>
      </c>
      <c r="I907" s="26">
        <v>0</v>
      </c>
      <c r="J907" s="31">
        <v>0</v>
      </c>
      <c r="K907" s="26">
        <v>0</v>
      </c>
      <c r="L907" s="26">
        <v>2234.5</v>
      </c>
      <c r="M907" s="7">
        <v>9585319.7300000004</v>
      </c>
      <c r="N907" s="28">
        <v>0</v>
      </c>
      <c r="O907" s="26">
        <v>0</v>
      </c>
      <c r="P907" s="26">
        <v>2943.4</v>
      </c>
      <c r="Q907" s="7">
        <v>10770756.119999999</v>
      </c>
      <c r="R907" s="7">
        <v>0</v>
      </c>
      <c r="S907" s="26">
        <v>0</v>
      </c>
      <c r="T907" s="25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</row>
    <row r="908" spans="1:37" s="80" customFormat="1" ht="12" hidden="1" x14ac:dyDescent="0.2">
      <c r="A908" s="57">
        <v>152</v>
      </c>
      <c r="B908" s="34" t="s">
        <v>356</v>
      </c>
      <c r="C908" s="7">
        <f t="shared" si="109"/>
        <v>16140643.83</v>
      </c>
      <c r="D908" s="7">
        <v>0</v>
      </c>
      <c r="E908" s="7">
        <v>0</v>
      </c>
      <c r="F908" s="7">
        <v>0</v>
      </c>
      <c r="G908" s="7">
        <v>0</v>
      </c>
      <c r="H908" s="7">
        <v>0</v>
      </c>
      <c r="I908" s="7">
        <v>0</v>
      </c>
      <c r="J908" s="31">
        <v>0</v>
      </c>
      <c r="K908" s="7">
        <v>0</v>
      </c>
      <c r="L908" s="7">
        <v>1491.4</v>
      </c>
      <c r="M908" s="7">
        <v>6507273.4900000002</v>
      </c>
      <c r="N908" s="28">
        <v>0</v>
      </c>
      <c r="O908" s="7">
        <v>0</v>
      </c>
      <c r="P908" s="7">
        <v>3684.1</v>
      </c>
      <c r="Q908" s="7">
        <v>9633370.3399999999</v>
      </c>
      <c r="R908" s="7">
        <v>0</v>
      </c>
      <c r="S908" s="7">
        <v>0</v>
      </c>
      <c r="T908" s="25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</row>
    <row r="909" spans="1:37" s="80" customFormat="1" ht="12" hidden="1" x14ac:dyDescent="0.2">
      <c r="A909" s="57">
        <v>153</v>
      </c>
      <c r="B909" s="34" t="s">
        <v>357</v>
      </c>
      <c r="C909" s="7">
        <f t="shared" si="109"/>
        <v>16758671.560000001</v>
      </c>
      <c r="D909" s="7">
        <v>0</v>
      </c>
      <c r="E909" s="7">
        <v>0</v>
      </c>
      <c r="F909" s="7">
        <v>0</v>
      </c>
      <c r="G909" s="7">
        <v>0</v>
      </c>
      <c r="H909" s="7">
        <v>0</v>
      </c>
      <c r="I909" s="7">
        <v>0</v>
      </c>
      <c r="J909" s="31">
        <v>0</v>
      </c>
      <c r="K909" s="7">
        <v>0</v>
      </c>
      <c r="L909" s="7">
        <v>1815.3</v>
      </c>
      <c r="M909" s="7">
        <v>6560017.4400000004</v>
      </c>
      <c r="N909" s="28">
        <v>0</v>
      </c>
      <c r="O909" s="7">
        <v>0</v>
      </c>
      <c r="P909" s="7">
        <v>3699.5</v>
      </c>
      <c r="Q909" s="7">
        <v>10198654.119999999</v>
      </c>
      <c r="R909" s="7">
        <v>0</v>
      </c>
      <c r="S909" s="7">
        <v>0</v>
      </c>
      <c r="T909" s="25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</row>
    <row r="910" spans="1:37" s="102" customFormat="1" ht="12" hidden="1" x14ac:dyDescent="0.2">
      <c r="A910" s="57">
        <v>154</v>
      </c>
      <c r="B910" s="61" t="s">
        <v>568</v>
      </c>
      <c r="C910" s="7">
        <f t="shared" si="109"/>
        <v>14173586.949999999</v>
      </c>
      <c r="D910" s="26">
        <v>0</v>
      </c>
      <c r="E910" s="26">
        <v>0</v>
      </c>
      <c r="F910" s="26">
        <v>0</v>
      </c>
      <c r="G910" s="26">
        <v>0</v>
      </c>
      <c r="H910" s="26">
        <v>0</v>
      </c>
      <c r="I910" s="26">
        <v>0</v>
      </c>
      <c r="J910" s="31">
        <v>0</v>
      </c>
      <c r="K910" s="26">
        <v>0</v>
      </c>
      <c r="L910" s="7">
        <v>0</v>
      </c>
      <c r="M910" s="26">
        <v>0</v>
      </c>
      <c r="N910" s="26">
        <v>1127.5</v>
      </c>
      <c r="O910" s="7">
        <v>426165.38</v>
      </c>
      <c r="P910" s="26">
        <v>4472.3</v>
      </c>
      <c r="Q910" s="7">
        <v>13747421.57</v>
      </c>
      <c r="R910" s="7">
        <v>0</v>
      </c>
      <c r="S910" s="26">
        <v>0</v>
      </c>
      <c r="T910" s="25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</row>
    <row r="911" spans="1:37" s="102" customFormat="1" ht="12" hidden="1" x14ac:dyDescent="0.2">
      <c r="A911" s="57">
        <v>155</v>
      </c>
      <c r="B911" s="61" t="s">
        <v>569</v>
      </c>
      <c r="C911" s="7">
        <f t="shared" si="109"/>
        <v>22505029.719999999</v>
      </c>
      <c r="D911" s="7">
        <v>0</v>
      </c>
      <c r="E911" s="26">
        <v>0</v>
      </c>
      <c r="F911" s="26">
        <v>0</v>
      </c>
      <c r="G911" s="26">
        <v>0</v>
      </c>
      <c r="H911" s="26">
        <v>0</v>
      </c>
      <c r="I911" s="26">
        <v>0</v>
      </c>
      <c r="J911" s="31">
        <v>0</v>
      </c>
      <c r="K911" s="26">
        <v>0</v>
      </c>
      <c r="L911" s="7">
        <v>2336.5</v>
      </c>
      <c r="M911" s="26">
        <v>8059222.3499999996</v>
      </c>
      <c r="N911" s="36">
        <v>0</v>
      </c>
      <c r="O911" s="7">
        <v>0</v>
      </c>
      <c r="P911" s="26">
        <v>4802.6000000000004</v>
      </c>
      <c r="Q911" s="7">
        <v>14445807.369999999</v>
      </c>
      <c r="R911" s="7">
        <v>0</v>
      </c>
      <c r="S911" s="26">
        <v>0</v>
      </c>
      <c r="T911" s="25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</row>
    <row r="912" spans="1:37" s="102" customFormat="1" ht="12" hidden="1" x14ac:dyDescent="0.2">
      <c r="A912" s="57">
        <v>156</v>
      </c>
      <c r="B912" s="61" t="s">
        <v>570</v>
      </c>
      <c r="C912" s="7">
        <f t="shared" si="109"/>
        <v>19282872.300000001</v>
      </c>
      <c r="D912" s="7">
        <v>1680559.23</v>
      </c>
      <c r="E912" s="7">
        <v>4036176.49</v>
      </c>
      <c r="F912" s="26">
        <v>0</v>
      </c>
      <c r="G912" s="26">
        <v>0</v>
      </c>
      <c r="H912" s="26">
        <v>0</v>
      </c>
      <c r="I912" s="26">
        <v>0</v>
      </c>
      <c r="J912" s="31">
        <v>0</v>
      </c>
      <c r="K912" s="26">
        <v>0</v>
      </c>
      <c r="L912" s="7">
        <v>0</v>
      </c>
      <c r="M912" s="26">
        <v>0</v>
      </c>
      <c r="N912" s="26">
        <v>1239.3</v>
      </c>
      <c r="O912" s="7">
        <v>473187.88</v>
      </c>
      <c r="P912" s="26">
        <v>3014.9</v>
      </c>
      <c r="Q912" s="7">
        <v>13092948.699999999</v>
      </c>
      <c r="R912" s="7">
        <v>0</v>
      </c>
      <c r="S912" s="26">
        <v>0</v>
      </c>
      <c r="T912" s="25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</row>
    <row r="913" spans="1:37" s="102" customFormat="1" ht="12" hidden="1" x14ac:dyDescent="0.2">
      <c r="A913" s="57">
        <v>157</v>
      </c>
      <c r="B913" s="61" t="s">
        <v>571</v>
      </c>
      <c r="C913" s="7">
        <f t="shared" si="109"/>
        <v>20156912.98</v>
      </c>
      <c r="D913" s="7">
        <v>1938242.88</v>
      </c>
      <c r="E913" s="7">
        <v>4183724.1</v>
      </c>
      <c r="F913" s="26">
        <v>0</v>
      </c>
      <c r="G913" s="26">
        <v>0</v>
      </c>
      <c r="H913" s="26">
        <v>0</v>
      </c>
      <c r="I913" s="26">
        <v>0</v>
      </c>
      <c r="J913" s="31">
        <v>0</v>
      </c>
      <c r="K913" s="26">
        <v>0</v>
      </c>
      <c r="L913" s="7">
        <v>0</v>
      </c>
      <c r="M913" s="26">
        <v>0</v>
      </c>
      <c r="N913" s="28">
        <v>0</v>
      </c>
      <c r="O913" s="26">
        <v>0</v>
      </c>
      <c r="P913" s="26">
        <v>3329.4</v>
      </c>
      <c r="Q913" s="7">
        <v>14034946</v>
      </c>
      <c r="R913" s="7">
        <v>0</v>
      </c>
      <c r="S913" s="26">
        <v>0</v>
      </c>
      <c r="T913" s="25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</row>
    <row r="914" spans="1:37" s="102" customFormat="1" ht="12" hidden="1" x14ac:dyDescent="0.2">
      <c r="A914" s="57">
        <v>158</v>
      </c>
      <c r="B914" s="61" t="s">
        <v>572</v>
      </c>
      <c r="C914" s="7">
        <f t="shared" si="109"/>
        <v>23607558.960000001</v>
      </c>
      <c r="D914" s="26">
        <v>2017320.7200000002</v>
      </c>
      <c r="E914" s="26">
        <v>0</v>
      </c>
      <c r="F914" s="26">
        <v>0</v>
      </c>
      <c r="G914" s="26">
        <v>0</v>
      </c>
      <c r="H914" s="7">
        <v>0</v>
      </c>
      <c r="I914" s="26">
        <v>0</v>
      </c>
      <c r="J914" s="31">
        <v>0</v>
      </c>
      <c r="K914" s="26">
        <v>0</v>
      </c>
      <c r="L914" s="7">
        <v>0</v>
      </c>
      <c r="M914" s="26">
        <v>0</v>
      </c>
      <c r="N914" s="28">
        <v>0</v>
      </c>
      <c r="O914" s="26">
        <v>0</v>
      </c>
      <c r="P914" s="26">
        <v>5895.4</v>
      </c>
      <c r="Q914" s="7">
        <v>21590238.239999998</v>
      </c>
      <c r="R914" s="7">
        <v>0</v>
      </c>
      <c r="S914" s="26">
        <v>0</v>
      </c>
      <c r="T914" s="25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</row>
    <row r="915" spans="1:37" s="102" customFormat="1" ht="12" hidden="1" x14ac:dyDescent="0.2">
      <c r="A915" s="57">
        <v>159</v>
      </c>
      <c r="B915" s="61" t="s">
        <v>671</v>
      </c>
      <c r="C915" s="7">
        <f t="shared" si="109"/>
        <v>3364400.82</v>
      </c>
      <c r="D915" s="26">
        <v>0</v>
      </c>
      <c r="E915" s="7">
        <v>3364400.82</v>
      </c>
      <c r="F915" s="26">
        <v>0</v>
      </c>
      <c r="G915" s="26">
        <v>0</v>
      </c>
      <c r="H915" s="26">
        <v>0</v>
      </c>
      <c r="I915" s="26">
        <v>0</v>
      </c>
      <c r="J915" s="31">
        <v>0</v>
      </c>
      <c r="K915" s="26">
        <v>0</v>
      </c>
      <c r="L915" s="7">
        <v>0</v>
      </c>
      <c r="M915" s="26">
        <v>0</v>
      </c>
      <c r="N915" s="28">
        <v>0</v>
      </c>
      <c r="O915" s="26">
        <v>0</v>
      </c>
      <c r="P915" s="7">
        <v>0</v>
      </c>
      <c r="Q915" s="26">
        <v>0</v>
      </c>
      <c r="R915" s="7">
        <v>0</v>
      </c>
      <c r="S915" s="26">
        <v>0</v>
      </c>
      <c r="T915" s="25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</row>
    <row r="916" spans="1:37" s="102" customFormat="1" ht="12" hidden="1" x14ac:dyDescent="0.2">
      <c r="A916" s="57">
        <v>160</v>
      </c>
      <c r="B916" s="61" t="s">
        <v>573</v>
      </c>
      <c r="C916" s="7">
        <f t="shared" si="109"/>
        <v>41630255.189999998</v>
      </c>
      <c r="D916" s="26">
        <v>0</v>
      </c>
      <c r="E916" s="26">
        <v>0</v>
      </c>
      <c r="F916" s="26">
        <v>0</v>
      </c>
      <c r="G916" s="26">
        <v>0</v>
      </c>
      <c r="H916" s="26">
        <v>0</v>
      </c>
      <c r="I916" s="26">
        <v>0</v>
      </c>
      <c r="J916" s="31">
        <v>0</v>
      </c>
      <c r="K916" s="26">
        <v>0</v>
      </c>
      <c r="L916" s="26">
        <v>2858.7</v>
      </c>
      <c r="M916" s="7">
        <v>13055833.799999999</v>
      </c>
      <c r="N916" s="28">
        <v>0</v>
      </c>
      <c r="O916" s="26">
        <v>0</v>
      </c>
      <c r="P916" s="26">
        <v>8444.1</v>
      </c>
      <c r="Q916" s="7">
        <v>28574421.390000001</v>
      </c>
      <c r="R916" s="7">
        <v>0</v>
      </c>
      <c r="S916" s="26">
        <v>0</v>
      </c>
      <c r="T916" s="25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</row>
    <row r="917" spans="1:37" s="102" customFormat="1" ht="12" hidden="1" x14ac:dyDescent="0.2">
      <c r="A917" s="57">
        <v>161</v>
      </c>
      <c r="B917" s="61" t="s">
        <v>574</v>
      </c>
      <c r="C917" s="7">
        <f t="shared" si="109"/>
        <v>39588172.869999997</v>
      </c>
      <c r="D917" s="26">
        <v>0</v>
      </c>
      <c r="E917" s="26">
        <v>0</v>
      </c>
      <c r="F917" s="26">
        <v>0</v>
      </c>
      <c r="G917" s="26">
        <v>0</v>
      </c>
      <c r="H917" s="26">
        <v>0</v>
      </c>
      <c r="I917" s="26">
        <v>0</v>
      </c>
      <c r="J917" s="31">
        <v>0</v>
      </c>
      <c r="K917" s="26">
        <v>0</v>
      </c>
      <c r="L917" s="26">
        <v>2880.1</v>
      </c>
      <c r="M917" s="7">
        <v>12532076.970000001</v>
      </c>
      <c r="N917" s="28">
        <v>0</v>
      </c>
      <c r="O917" s="26">
        <v>0</v>
      </c>
      <c r="P917" s="26">
        <v>8389.1</v>
      </c>
      <c r="Q917" s="7">
        <v>27056095.899999999</v>
      </c>
      <c r="R917" s="7">
        <v>0</v>
      </c>
      <c r="S917" s="26">
        <v>0</v>
      </c>
      <c r="T917" s="25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</row>
    <row r="918" spans="1:37" s="102" customFormat="1" ht="12" hidden="1" x14ac:dyDescent="0.2">
      <c r="A918" s="57">
        <v>162</v>
      </c>
      <c r="B918" s="61" t="s">
        <v>575</v>
      </c>
      <c r="C918" s="7">
        <f t="shared" si="109"/>
        <v>4385471.5</v>
      </c>
      <c r="D918" s="26">
        <v>0</v>
      </c>
      <c r="E918" s="26">
        <v>0</v>
      </c>
      <c r="F918" s="26">
        <v>0</v>
      </c>
      <c r="G918" s="26">
        <v>0</v>
      </c>
      <c r="H918" s="26">
        <v>0</v>
      </c>
      <c r="I918" s="26">
        <v>0</v>
      </c>
      <c r="J918" s="31">
        <v>0</v>
      </c>
      <c r="K918" s="26">
        <v>0</v>
      </c>
      <c r="L918" s="26">
        <v>344</v>
      </c>
      <c r="M918" s="7">
        <v>3565487.1</v>
      </c>
      <c r="N918" s="28">
        <v>0</v>
      </c>
      <c r="O918" s="26">
        <v>0</v>
      </c>
      <c r="P918" s="26">
        <v>757.4</v>
      </c>
      <c r="Q918" s="7">
        <v>819984.4</v>
      </c>
      <c r="R918" s="7">
        <v>0</v>
      </c>
      <c r="S918" s="26">
        <v>0</v>
      </c>
      <c r="T918" s="25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</row>
    <row r="919" spans="1:37" s="102" customFormat="1" ht="12" hidden="1" x14ac:dyDescent="0.2">
      <c r="A919" s="57">
        <v>163</v>
      </c>
      <c r="B919" s="61" t="s">
        <v>576</v>
      </c>
      <c r="C919" s="7">
        <f t="shared" si="109"/>
        <v>2195827.3199999998</v>
      </c>
      <c r="D919" s="26">
        <v>0</v>
      </c>
      <c r="E919" s="7">
        <v>2195827.3199999998</v>
      </c>
      <c r="F919" s="26">
        <v>0</v>
      </c>
      <c r="G919" s="26">
        <v>0</v>
      </c>
      <c r="H919" s="26">
        <v>0</v>
      </c>
      <c r="I919" s="26">
        <v>0</v>
      </c>
      <c r="J919" s="31">
        <v>0</v>
      </c>
      <c r="K919" s="26">
        <v>0</v>
      </c>
      <c r="L919" s="7">
        <v>0</v>
      </c>
      <c r="M919" s="26">
        <v>0</v>
      </c>
      <c r="N919" s="28">
        <v>0</v>
      </c>
      <c r="O919" s="26">
        <v>0</v>
      </c>
      <c r="P919" s="7">
        <v>0</v>
      </c>
      <c r="Q919" s="26">
        <v>0</v>
      </c>
      <c r="R919" s="7">
        <v>0</v>
      </c>
      <c r="S919" s="26">
        <v>0</v>
      </c>
      <c r="T919" s="25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</row>
    <row r="920" spans="1:37" s="102" customFormat="1" ht="12" hidden="1" x14ac:dyDescent="0.2">
      <c r="A920" s="57">
        <v>164</v>
      </c>
      <c r="B920" s="61" t="s">
        <v>577</v>
      </c>
      <c r="C920" s="7">
        <f t="shared" si="109"/>
        <v>23547503.149999999</v>
      </c>
      <c r="D920" s="26">
        <v>0</v>
      </c>
      <c r="E920" s="7">
        <v>0</v>
      </c>
      <c r="F920" s="26">
        <v>0</v>
      </c>
      <c r="G920" s="26">
        <v>0</v>
      </c>
      <c r="H920" s="26">
        <v>0</v>
      </c>
      <c r="I920" s="26">
        <v>0</v>
      </c>
      <c r="J920" s="31">
        <v>0</v>
      </c>
      <c r="K920" s="26">
        <v>0</v>
      </c>
      <c r="L920" s="26">
        <v>1974</v>
      </c>
      <c r="M920" s="7">
        <v>6709676.2400000002</v>
      </c>
      <c r="N920" s="28">
        <v>0</v>
      </c>
      <c r="O920" s="26">
        <v>0</v>
      </c>
      <c r="P920" s="26">
        <v>5126</v>
      </c>
      <c r="Q920" s="7">
        <v>16837826.91</v>
      </c>
      <c r="R920" s="7">
        <v>0</v>
      </c>
      <c r="S920" s="26">
        <v>0</v>
      </c>
      <c r="T920" s="25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</row>
    <row r="921" spans="1:37" s="102" customFormat="1" ht="12" hidden="1" x14ac:dyDescent="0.2">
      <c r="A921" s="57">
        <v>165</v>
      </c>
      <c r="B921" s="61" t="s">
        <v>578</v>
      </c>
      <c r="C921" s="7">
        <f t="shared" si="109"/>
        <v>21937965.899999999</v>
      </c>
      <c r="D921" s="7">
        <v>1325843.5699999998</v>
      </c>
      <c r="E921" s="7">
        <v>5826901.6699999999</v>
      </c>
      <c r="F921" s="26">
        <v>0</v>
      </c>
      <c r="G921" s="26">
        <v>0</v>
      </c>
      <c r="H921" s="26">
        <v>0</v>
      </c>
      <c r="I921" s="26">
        <v>0</v>
      </c>
      <c r="J921" s="31">
        <v>0</v>
      </c>
      <c r="K921" s="26">
        <v>0</v>
      </c>
      <c r="L921" s="26">
        <v>1335.2</v>
      </c>
      <c r="M921" s="7">
        <v>5221528.7300000004</v>
      </c>
      <c r="N921" s="28">
        <v>0</v>
      </c>
      <c r="O921" s="26">
        <v>0</v>
      </c>
      <c r="P921" s="7">
        <v>3126.6</v>
      </c>
      <c r="Q921" s="26">
        <v>9563691.9299999997</v>
      </c>
      <c r="R921" s="7">
        <v>0</v>
      </c>
      <c r="S921" s="26">
        <v>0</v>
      </c>
      <c r="T921" s="25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</row>
    <row r="922" spans="1:37" s="80" customFormat="1" ht="12" hidden="1" x14ac:dyDescent="0.2">
      <c r="A922" s="57">
        <v>166</v>
      </c>
      <c r="B922" s="34" t="s">
        <v>367</v>
      </c>
      <c r="C922" s="7">
        <f t="shared" si="109"/>
        <v>13628037.720000001</v>
      </c>
      <c r="D922" s="7">
        <v>1015051.55</v>
      </c>
      <c r="E922" s="7">
        <v>3759008.78</v>
      </c>
      <c r="F922" s="7">
        <v>1887551.81</v>
      </c>
      <c r="G922" s="7">
        <v>929689.7</v>
      </c>
      <c r="H922" s="7">
        <v>1381254.01</v>
      </c>
      <c r="I922" s="7">
        <v>0</v>
      </c>
      <c r="J922" s="31">
        <v>0</v>
      </c>
      <c r="K922" s="7">
        <v>0</v>
      </c>
      <c r="L922" s="7">
        <v>1148</v>
      </c>
      <c r="M922" s="7">
        <v>4655481.87</v>
      </c>
      <c r="N922" s="28">
        <v>0</v>
      </c>
      <c r="O922" s="7">
        <v>0</v>
      </c>
      <c r="P922" s="7">
        <v>0</v>
      </c>
      <c r="Q922" s="7">
        <v>0</v>
      </c>
      <c r="R922" s="7">
        <v>0</v>
      </c>
      <c r="S922" s="7">
        <v>0</v>
      </c>
      <c r="T922" s="25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</row>
    <row r="923" spans="1:37" s="80" customFormat="1" ht="12" hidden="1" x14ac:dyDescent="0.2">
      <c r="A923" s="57">
        <v>167</v>
      </c>
      <c r="B923" s="34" t="s">
        <v>368</v>
      </c>
      <c r="C923" s="7">
        <f t="shared" si="109"/>
        <v>7953530.3200000003</v>
      </c>
      <c r="D923" s="7">
        <v>0</v>
      </c>
      <c r="E923" s="7">
        <v>3772884.25</v>
      </c>
      <c r="F923" s="7">
        <v>1893057.43</v>
      </c>
      <c r="G923" s="7">
        <v>932401.42</v>
      </c>
      <c r="H923" s="7">
        <v>1355187.22</v>
      </c>
      <c r="I923" s="7">
        <v>0</v>
      </c>
      <c r="J923" s="31">
        <v>0</v>
      </c>
      <c r="K923" s="7">
        <v>0</v>
      </c>
      <c r="L923" s="7">
        <v>0</v>
      </c>
      <c r="M923" s="7">
        <v>0</v>
      </c>
      <c r="N923" s="28">
        <v>0</v>
      </c>
      <c r="O923" s="7">
        <v>0</v>
      </c>
      <c r="P923" s="7">
        <v>0</v>
      </c>
      <c r="Q923" s="7">
        <v>0</v>
      </c>
      <c r="R923" s="7">
        <v>0</v>
      </c>
      <c r="S923" s="7">
        <v>0</v>
      </c>
      <c r="T923" s="25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</row>
    <row r="924" spans="1:37" s="102" customFormat="1" ht="12" hidden="1" x14ac:dyDescent="0.2">
      <c r="A924" s="57">
        <v>168</v>
      </c>
      <c r="B924" s="61" t="s">
        <v>369</v>
      </c>
      <c r="C924" s="7">
        <f t="shared" si="109"/>
        <v>14442774.6</v>
      </c>
      <c r="D924" s="7">
        <v>973820.25999999989</v>
      </c>
      <c r="E924" s="7">
        <v>3686107.8200000003</v>
      </c>
      <c r="F924" s="7">
        <v>2117530.89</v>
      </c>
      <c r="G924" s="7">
        <v>1042962.97</v>
      </c>
      <c r="H924" s="7">
        <v>1468385.33</v>
      </c>
      <c r="I924" s="7">
        <v>0</v>
      </c>
      <c r="J924" s="31">
        <v>0</v>
      </c>
      <c r="K924" s="7">
        <v>0</v>
      </c>
      <c r="L924" s="7">
        <v>1148</v>
      </c>
      <c r="M924" s="7">
        <v>4497053.18</v>
      </c>
      <c r="N924" s="26">
        <v>1044</v>
      </c>
      <c r="O924" s="7">
        <v>656914.15</v>
      </c>
      <c r="P924" s="7">
        <v>0</v>
      </c>
      <c r="Q924" s="7">
        <v>0</v>
      </c>
      <c r="R924" s="7">
        <v>0</v>
      </c>
      <c r="S924" s="7">
        <v>0</v>
      </c>
      <c r="T924" s="25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</row>
    <row r="925" spans="1:37" s="102" customFormat="1" ht="12" hidden="1" x14ac:dyDescent="0.2">
      <c r="A925" s="57">
        <v>169</v>
      </c>
      <c r="B925" s="61" t="s">
        <v>579</v>
      </c>
      <c r="C925" s="7">
        <f t="shared" si="109"/>
        <v>11175676.039999999</v>
      </c>
      <c r="D925" s="7">
        <v>1966093.39</v>
      </c>
      <c r="E925" s="7">
        <v>3685811.4299999997</v>
      </c>
      <c r="F925" s="26">
        <v>1787338.13</v>
      </c>
      <c r="G925" s="26">
        <v>880330.72</v>
      </c>
      <c r="H925" s="7">
        <v>1510485.2000000002</v>
      </c>
      <c r="I925" s="26">
        <v>0</v>
      </c>
      <c r="J925" s="31">
        <v>0</v>
      </c>
      <c r="K925" s="26">
        <v>0</v>
      </c>
      <c r="L925" s="7">
        <v>0</v>
      </c>
      <c r="M925" s="26">
        <v>0</v>
      </c>
      <c r="N925" s="7">
        <v>1030</v>
      </c>
      <c r="O925" s="26">
        <v>1345617.1700000002</v>
      </c>
      <c r="P925" s="7">
        <v>0</v>
      </c>
      <c r="Q925" s="26">
        <v>0</v>
      </c>
      <c r="R925" s="7">
        <v>0</v>
      </c>
      <c r="S925" s="26">
        <v>0</v>
      </c>
      <c r="T925" s="25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</row>
    <row r="926" spans="1:37" s="102" customFormat="1" ht="12" hidden="1" x14ac:dyDescent="0.2">
      <c r="A926" s="57">
        <v>170</v>
      </c>
      <c r="B926" s="146" t="s">
        <v>580</v>
      </c>
      <c r="C926" s="7">
        <f t="shared" si="109"/>
        <v>15802401.460000001</v>
      </c>
      <c r="D926" s="26">
        <v>0</v>
      </c>
      <c r="E926" s="26">
        <v>0</v>
      </c>
      <c r="F926" s="26">
        <v>520762.01</v>
      </c>
      <c r="G926" s="26">
        <v>256494.72</v>
      </c>
      <c r="H926" s="26">
        <v>405166.35</v>
      </c>
      <c r="I926" s="26">
        <v>0</v>
      </c>
      <c r="J926" s="31">
        <v>0</v>
      </c>
      <c r="K926" s="26">
        <v>0</v>
      </c>
      <c r="L926" s="7">
        <v>1028</v>
      </c>
      <c r="M926" s="26">
        <v>5193721.1500000004</v>
      </c>
      <c r="N926" s="28">
        <v>0</v>
      </c>
      <c r="O926" s="26">
        <v>0</v>
      </c>
      <c r="P926" s="26">
        <v>2562</v>
      </c>
      <c r="Q926" s="7">
        <v>9426257.2300000004</v>
      </c>
      <c r="R926" s="7">
        <v>0</v>
      </c>
      <c r="S926" s="26">
        <v>0</v>
      </c>
      <c r="T926" s="25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</row>
    <row r="927" spans="1:37" s="102" customFormat="1" ht="12" hidden="1" x14ac:dyDescent="0.2">
      <c r="A927" s="57">
        <v>171</v>
      </c>
      <c r="B927" s="61" t="s">
        <v>581</v>
      </c>
      <c r="C927" s="7">
        <f t="shared" si="109"/>
        <v>17695270.280000001</v>
      </c>
      <c r="D927" s="26">
        <v>0</v>
      </c>
      <c r="E927" s="26">
        <v>0</v>
      </c>
      <c r="F927" s="26">
        <v>0</v>
      </c>
      <c r="G927" s="26">
        <v>0</v>
      </c>
      <c r="H927" s="26">
        <v>0</v>
      </c>
      <c r="I927" s="26">
        <v>0</v>
      </c>
      <c r="J927" s="31">
        <v>0</v>
      </c>
      <c r="K927" s="26">
        <v>0</v>
      </c>
      <c r="L927" s="26">
        <v>1460</v>
      </c>
      <c r="M927" s="7">
        <v>4988502.16</v>
      </c>
      <c r="N927" s="28">
        <v>0</v>
      </c>
      <c r="O927" s="26">
        <v>0</v>
      </c>
      <c r="P927" s="26">
        <v>3844</v>
      </c>
      <c r="Q927" s="7">
        <v>12706768.119999999</v>
      </c>
      <c r="R927" s="7">
        <v>0</v>
      </c>
      <c r="S927" s="26">
        <v>0</v>
      </c>
      <c r="T927" s="25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</row>
    <row r="928" spans="1:37" s="102" customFormat="1" ht="12" hidden="1" x14ac:dyDescent="0.2">
      <c r="A928" s="57">
        <v>172</v>
      </c>
      <c r="B928" s="61" t="s">
        <v>582</v>
      </c>
      <c r="C928" s="7">
        <f t="shared" si="109"/>
        <v>9900644.5999999996</v>
      </c>
      <c r="D928" s="26">
        <v>987610.81</v>
      </c>
      <c r="E928" s="26">
        <v>3841900.06</v>
      </c>
      <c r="F928" s="26">
        <v>2392779.52</v>
      </c>
      <c r="G928" s="26">
        <v>1178533.1955012002</v>
      </c>
      <c r="H928" s="7">
        <v>1499821.01</v>
      </c>
      <c r="I928" s="26">
        <v>0</v>
      </c>
      <c r="J928" s="31">
        <v>0</v>
      </c>
      <c r="K928" s="26">
        <v>0</v>
      </c>
      <c r="L928" s="7">
        <v>0</v>
      </c>
      <c r="M928" s="26">
        <v>0</v>
      </c>
      <c r="N928" s="28">
        <v>0</v>
      </c>
      <c r="O928" s="26">
        <v>0</v>
      </c>
      <c r="P928" s="26">
        <v>0</v>
      </c>
      <c r="Q928" s="7">
        <v>0</v>
      </c>
      <c r="R928" s="7">
        <v>0</v>
      </c>
      <c r="S928" s="26">
        <v>0</v>
      </c>
      <c r="T928" s="25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</row>
    <row r="929" spans="1:37" s="102" customFormat="1" ht="12" hidden="1" x14ac:dyDescent="0.2">
      <c r="A929" s="57">
        <v>173</v>
      </c>
      <c r="B929" s="61" t="s">
        <v>584</v>
      </c>
      <c r="C929" s="7">
        <f t="shared" si="109"/>
        <v>14236787.25</v>
      </c>
      <c r="D929" s="26">
        <v>0</v>
      </c>
      <c r="E929" s="7">
        <v>0</v>
      </c>
      <c r="F929" s="26">
        <v>0</v>
      </c>
      <c r="G929" s="26">
        <v>0</v>
      </c>
      <c r="H929" s="26">
        <v>0</v>
      </c>
      <c r="I929" s="26">
        <v>0</v>
      </c>
      <c r="J929" s="31">
        <v>0</v>
      </c>
      <c r="K929" s="26">
        <v>0</v>
      </c>
      <c r="L929" s="7">
        <v>0</v>
      </c>
      <c r="M929" s="26">
        <v>0</v>
      </c>
      <c r="N929" s="36">
        <v>0</v>
      </c>
      <c r="O929" s="7">
        <v>0</v>
      </c>
      <c r="P929" s="7">
        <v>3084</v>
      </c>
      <c r="Q929" s="26">
        <v>14236787.25</v>
      </c>
      <c r="R929" s="7">
        <v>0</v>
      </c>
      <c r="S929" s="26">
        <v>0</v>
      </c>
      <c r="T929" s="25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</row>
    <row r="930" spans="1:37" s="102" customFormat="1" ht="12" hidden="1" x14ac:dyDescent="0.2">
      <c r="A930" s="57">
        <v>174</v>
      </c>
      <c r="B930" s="61" t="s">
        <v>585</v>
      </c>
      <c r="C930" s="7">
        <f t="shared" si="109"/>
        <v>15359640.34</v>
      </c>
      <c r="D930" s="26">
        <v>0</v>
      </c>
      <c r="E930" s="7">
        <v>7066839.830000001</v>
      </c>
      <c r="F930" s="26">
        <v>3930558.67</v>
      </c>
      <c r="G930" s="26">
        <v>1935946.82</v>
      </c>
      <c r="H930" s="26">
        <v>2426295.02</v>
      </c>
      <c r="I930" s="26">
        <v>0</v>
      </c>
      <c r="J930" s="31">
        <v>0</v>
      </c>
      <c r="K930" s="26">
        <v>0</v>
      </c>
      <c r="L930" s="7">
        <v>0</v>
      </c>
      <c r="M930" s="26">
        <v>0</v>
      </c>
      <c r="N930" s="36">
        <v>0</v>
      </c>
      <c r="O930" s="7">
        <v>0</v>
      </c>
      <c r="P930" s="7">
        <v>0</v>
      </c>
      <c r="Q930" s="26">
        <v>0</v>
      </c>
      <c r="R930" s="7">
        <v>0</v>
      </c>
      <c r="S930" s="26">
        <v>0</v>
      </c>
      <c r="T930" s="25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</row>
    <row r="931" spans="1:37" s="102" customFormat="1" ht="12" hidden="1" x14ac:dyDescent="0.2">
      <c r="A931" s="57">
        <v>175</v>
      </c>
      <c r="B931" s="61" t="s">
        <v>207</v>
      </c>
      <c r="C931" s="7">
        <f t="shared" si="109"/>
        <v>16794145.539999999</v>
      </c>
      <c r="D931" s="26">
        <v>0</v>
      </c>
      <c r="E931" s="7">
        <v>3636679.48</v>
      </c>
      <c r="F931" s="26">
        <v>0</v>
      </c>
      <c r="G931" s="26">
        <v>2752554.42</v>
      </c>
      <c r="H931" s="7">
        <v>896701.34000000008</v>
      </c>
      <c r="I931" s="26">
        <v>0</v>
      </c>
      <c r="J931" s="31">
        <v>0</v>
      </c>
      <c r="K931" s="26">
        <v>0</v>
      </c>
      <c r="L931" s="7">
        <v>0</v>
      </c>
      <c r="M931" s="26">
        <v>0</v>
      </c>
      <c r="N931" s="28">
        <v>0</v>
      </c>
      <c r="O931" s="26">
        <v>0</v>
      </c>
      <c r="P931" s="26">
        <v>2266.8000000000002</v>
      </c>
      <c r="Q931" s="7">
        <v>9508210.2999999989</v>
      </c>
      <c r="R931" s="7">
        <v>0</v>
      </c>
      <c r="S931" s="26">
        <v>0</v>
      </c>
      <c r="T931" s="25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</row>
    <row r="932" spans="1:37" s="102" customFormat="1" ht="12" hidden="1" x14ac:dyDescent="0.2">
      <c r="A932" s="57">
        <v>176</v>
      </c>
      <c r="B932" s="61" t="s">
        <v>213</v>
      </c>
      <c r="C932" s="7">
        <f t="shared" si="109"/>
        <v>9493299.1500000004</v>
      </c>
      <c r="D932" s="26">
        <v>0</v>
      </c>
      <c r="E932" s="26">
        <v>0</v>
      </c>
      <c r="F932" s="26">
        <v>0</v>
      </c>
      <c r="G932" s="26">
        <v>0</v>
      </c>
      <c r="H932" s="26">
        <v>0</v>
      </c>
      <c r="I932" s="26">
        <v>0</v>
      </c>
      <c r="J932" s="31">
        <v>0</v>
      </c>
      <c r="K932" s="26">
        <v>0</v>
      </c>
      <c r="L932" s="7">
        <v>0</v>
      </c>
      <c r="M932" s="26">
        <v>0</v>
      </c>
      <c r="N932" s="28">
        <v>0</v>
      </c>
      <c r="O932" s="26">
        <v>0</v>
      </c>
      <c r="P932" s="26">
        <v>2290</v>
      </c>
      <c r="Q932" s="26">
        <v>9493299.1500000004</v>
      </c>
      <c r="R932" s="7">
        <v>0</v>
      </c>
      <c r="S932" s="26">
        <v>0</v>
      </c>
      <c r="T932" s="25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</row>
    <row r="933" spans="1:37" s="102" customFormat="1" ht="12" hidden="1" x14ac:dyDescent="0.2">
      <c r="A933" s="57">
        <v>177</v>
      </c>
      <c r="B933" s="61" t="s">
        <v>381</v>
      </c>
      <c r="C933" s="7">
        <f t="shared" si="109"/>
        <v>20348241.02</v>
      </c>
      <c r="D933" s="7">
        <v>1283008.4000000001</v>
      </c>
      <c r="E933" s="7">
        <v>6315743.5899999999</v>
      </c>
      <c r="F933" s="26">
        <v>3042995.69</v>
      </c>
      <c r="G933" s="26">
        <v>1498788.92</v>
      </c>
      <c r="H933" s="7">
        <v>1839794.6400000001</v>
      </c>
      <c r="I933" s="26">
        <v>1573874.7</v>
      </c>
      <c r="J933" s="31">
        <v>0</v>
      </c>
      <c r="K933" s="26">
        <v>0</v>
      </c>
      <c r="L933" s="26">
        <v>1507</v>
      </c>
      <c r="M933" s="7">
        <v>4794035.08</v>
      </c>
      <c r="N933" s="28">
        <v>0</v>
      </c>
      <c r="O933" s="26">
        <v>0</v>
      </c>
      <c r="P933" s="7">
        <v>0</v>
      </c>
      <c r="Q933" s="26">
        <v>0</v>
      </c>
      <c r="R933" s="7">
        <v>0</v>
      </c>
      <c r="S933" s="26">
        <v>0</v>
      </c>
      <c r="T933" s="25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</row>
    <row r="934" spans="1:37" s="102" customFormat="1" ht="12" hidden="1" x14ac:dyDescent="0.2">
      <c r="A934" s="57">
        <v>178</v>
      </c>
      <c r="B934" s="61" t="s">
        <v>586</v>
      </c>
      <c r="C934" s="7">
        <f t="shared" si="109"/>
        <v>9367016.3399999999</v>
      </c>
      <c r="D934" s="26">
        <v>0</v>
      </c>
      <c r="E934" s="26">
        <v>0</v>
      </c>
      <c r="F934" s="26">
        <v>0</v>
      </c>
      <c r="G934" s="26">
        <v>0</v>
      </c>
      <c r="H934" s="26">
        <v>0</v>
      </c>
      <c r="I934" s="26">
        <v>0</v>
      </c>
      <c r="J934" s="31">
        <v>0</v>
      </c>
      <c r="K934" s="26">
        <v>0</v>
      </c>
      <c r="L934" s="7">
        <v>0</v>
      </c>
      <c r="M934" s="26">
        <v>0</v>
      </c>
      <c r="N934" s="28">
        <v>0</v>
      </c>
      <c r="O934" s="26">
        <v>0</v>
      </c>
      <c r="P934" s="26">
        <v>2300</v>
      </c>
      <c r="Q934" s="7">
        <v>9367016.3399999999</v>
      </c>
      <c r="R934" s="7">
        <v>0</v>
      </c>
      <c r="S934" s="26">
        <v>0</v>
      </c>
      <c r="T934" s="25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</row>
    <row r="935" spans="1:37" s="102" customFormat="1" ht="12" hidden="1" x14ac:dyDescent="0.2">
      <c r="A935" s="172" t="s">
        <v>388</v>
      </c>
      <c r="B935" s="172"/>
      <c r="C935" s="8">
        <f>ROUND(SUM(D935+E935+F935+H935+I935+K935+M935+O935+Q935+G935+S935),2)</f>
        <v>529545245.39999998</v>
      </c>
      <c r="D935" s="8">
        <f>ROUND(SUM(D902:D934),2)</f>
        <v>13187550.810000001</v>
      </c>
      <c r="E935" s="8">
        <f t="shared" ref="E935:S935" si="110">ROUND(SUM(E902:E934),2)</f>
        <v>59269953.390000001</v>
      </c>
      <c r="F935" s="8">
        <f t="shared" si="110"/>
        <v>17572574.149999999</v>
      </c>
      <c r="G935" s="8">
        <f t="shared" si="110"/>
        <v>11407702.890000001</v>
      </c>
      <c r="H935" s="8">
        <f>ROUND(SUM(H902:H934),2)</f>
        <v>12783090.119999999</v>
      </c>
      <c r="I935" s="8">
        <f t="shared" si="110"/>
        <v>1573874.7</v>
      </c>
      <c r="J935" s="83">
        <f t="shared" si="110"/>
        <v>0</v>
      </c>
      <c r="K935" s="8">
        <f t="shared" si="110"/>
        <v>0</v>
      </c>
      <c r="L935" s="8">
        <f t="shared" si="110"/>
        <v>26065.1</v>
      </c>
      <c r="M935" s="8">
        <f t="shared" si="110"/>
        <v>104932359.88</v>
      </c>
      <c r="N935" s="8">
        <f t="shared" si="110"/>
        <v>8556.7999999999993</v>
      </c>
      <c r="O935" s="8">
        <f t="shared" si="110"/>
        <v>4425788.68</v>
      </c>
      <c r="P935" s="8">
        <f t="shared" si="110"/>
        <v>86053.6</v>
      </c>
      <c r="Q935" s="8">
        <f t="shared" si="110"/>
        <v>304392350.77999997</v>
      </c>
      <c r="R935" s="150">
        <f t="shared" si="110"/>
        <v>0</v>
      </c>
      <c r="S935" s="8">
        <f t="shared" si="110"/>
        <v>0</v>
      </c>
      <c r="T935" s="25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</row>
    <row r="936" spans="1:37" s="2" customFormat="1" ht="15.75" hidden="1" x14ac:dyDescent="0.25">
      <c r="A936" s="162" t="s">
        <v>109</v>
      </c>
      <c r="B936" s="162"/>
      <c r="C936" s="162"/>
      <c r="D936" s="12"/>
      <c r="E936" s="12"/>
      <c r="F936" s="12"/>
      <c r="G936" s="12"/>
      <c r="H936" s="12"/>
      <c r="I936" s="12"/>
      <c r="J936" s="32"/>
      <c r="K936" s="12"/>
      <c r="L936" s="12"/>
      <c r="M936" s="12"/>
      <c r="N936" s="12"/>
      <c r="O936" s="12"/>
      <c r="P936" s="12"/>
      <c r="Q936" s="12"/>
      <c r="R936" s="12"/>
      <c r="S936" s="12"/>
      <c r="T936" s="25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</row>
    <row r="937" spans="1:37" s="50" customFormat="1" ht="12" hidden="1" x14ac:dyDescent="0.2">
      <c r="A937" s="51">
        <v>179</v>
      </c>
      <c r="B937" s="119" t="s">
        <v>792</v>
      </c>
      <c r="C937" s="7">
        <f>ROUND(SUM(D937+E937+F937+G937+H937+I937+K937+M937+O937+Q937+S937),2)</f>
        <v>1725883.43</v>
      </c>
      <c r="D937" s="7">
        <v>247572.77000000002</v>
      </c>
      <c r="E937" s="26">
        <v>0</v>
      </c>
      <c r="F937" s="26">
        <v>0</v>
      </c>
      <c r="G937" s="26">
        <v>0</v>
      </c>
      <c r="H937" s="26">
        <v>0</v>
      </c>
      <c r="I937" s="26">
        <v>0</v>
      </c>
      <c r="J937" s="31">
        <v>0</v>
      </c>
      <c r="K937" s="26">
        <v>0</v>
      </c>
      <c r="L937" s="7">
        <v>349</v>
      </c>
      <c r="M937" s="7">
        <v>1478310.66</v>
      </c>
      <c r="N937" s="28">
        <v>0</v>
      </c>
      <c r="O937" s="26">
        <v>0</v>
      </c>
      <c r="P937" s="7">
        <v>0</v>
      </c>
      <c r="Q937" s="26">
        <v>0</v>
      </c>
      <c r="R937" s="7">
        <v>0</v>
      </c>
      <c r="S937" s="26">
        <v>0</v>
      </c>
      <c r="T937" s="25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</row>
    <row r="938" spans="1:37" s="50" customFormat="1" ht="24" hidden="1" x14ac:dyDescent="0.2">
      <c r="A938" s="51">
        <v>180</v>
      </c>
      <c r="B938" s="119" t="s">
        <v>587</v>
      </c>
      <c r="C938" s="7">
        <f>ROUND(SUM(D938+E938+F938+G938+H938+I938+K938+M938+O938+Q938+S938),2)</f>
        <v>766989.18</v>
      </c>
      <c r="D938" s="7">
        <v>0</v>
      </c>
      <c r="E938" s="7">
        <v>766989.17999999993</v>
      </c>
      <c r="F938" s="7">
        <v>0</v>
      </c>
      <c r="G938" s="7">
        <v>0</v>
      </c>
      <c r="H938" s="26">
        <v>0</v>
      </c>
      <c r="I938" s="26">
        <v>0</v>
      </c>
      <c r="J938" s="31">
        <v>0</v>
      </c>
      <c r="K938" s="26">
        <v>0</v>
      </c>
      <c r="L938" s="7">
        <v>0</v>
      </c>
      <c r="M938" s="26">
        <v>0</v>
      </c>
      <c r="N938" s="28">
        <v>0</v>
      </c>
      <c r="O938" s="26">
        <v>0</v>
      </c>
      <c r="P938" s="7">
        <v>0</v>
      </c>
      <c r="Q938" s="26">
        <v>0</v>
      </c>
      <c r="R938" s="7">
        <v>0</v>
      </c>
      <c r="S938" s="26">
        <v>0</v>
      </c>
      <c r="T938" s="25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</row>
    <row r="939" spans="1:37" s="50" customFormat="1" ht="12" hidden="1" x14ac:dyDescent="0.2">
      <c r="A939" s="51">
        <v>181</v>
      </c>
      <c r="B939" s="119" t="s">
        <v>701</v>
      </c>
      <c r="C939" s="7">
        <f>ROUND(SUM(D939+E939+F939+G939+H939+I939+K939+M939+O939+Q939+S939),2)</f>
        <v>1917974.22</v>
      </c>
      <c r="D939" s="7">
        <v>0</v>
      </c>
      <c r="E939" s="7">
        <v>0</v>
      </c>
      <c r="F939" s="7">
        <v>0</v>
      </c>
      <c r="G939" s="7">
        <v>0</v>
      </c>
      <c r="H939" s="26">
        <v>0</v>
      </c>
      <c r="I939" s="26">
        <v>0</v>
      </c>
      <c r="J939" s="31">
        <v>0</v>
      </c>
      <c r="K939" s="26">
        <v>0</v>
      </c>
      <c r="L939" s="7">
        <v>0</v>
      </c>
      <c r="M939" s="26">
        <v>0</v>
      </c>
      <c r="N939" s="28">
        <v>0</v>
      </c>
      <c r="O939" s="26">
        <v>0</v>
      </c>
      <c r="P939" s="7">
        <v>610</v>
      </c>
      <c r="Q939" s="26">
        <v>1917974.22</v>
      </c>
      <c r="R939" s="7">
        <v>0</v>
      </c>
      <c r="S939" s="26">
        <v>0</v>
      </c>
      <c r="T939" s="25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</row>
    <row r="940" spans="1:37" s="50" customFormat="1" ht="24" hidden="1" x14ac:dyDescent="0.2">
      <c r="A940" s="51">
        <v>182</v>
      </c>
      <c r="B940" s="119" t="s">
        <v>652</v>
      </c>
      <c r="C940" s="7">
        <f>ROUND(SUM(D940+E940+F940+G940+H940+I940+K940+M940+O940+Q940+S940),2)</f>
        <v>1648959.62</v>
      </c>
      <c r="D940" s="7">
        <v>0</v>
      </c>
      <c r="E940" s="7">
        <v>0</v>
      </c>
      <c r="F940" s="7">
        <v>0</v>
      </c>
      <c r="G940" s="7">
        <v>0</v>
      </c>
      <c r="H940" s="7">
        <v>0</v>
      </c>
      <c r="I940" s="7">
        <v>0</v>
      </c>
      <c r="J940" s="31">
        <v>0</v>
      </c>
      <c r="K940" s="26">
        <v>0</v>
      </c>
      <c r="L940" s="7">
        <v>660</v>
      </c>
      <c r="M940" s="26">
        <v>1648959.62</v>
      </c>
      <c r="N940" s="28">
        <v>0</v>
      </c>
      <c r="O940" s="26">
        <v>0</v>
      </c>
      <c r="P940" s="7">
        <v>0</v>
      </c>
      <c r="Q940" s="26">
        <v>0</v>
      </c>
      <c r="R940" s="7">
        <v>0</v>
      </c>
      <c r="S940" s="26">
        <v>0</v>
      </c>
      <c r="T940" s="25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</row>
    <row r="941" spans="1:37" s="97" customFormat="1" ht="12.75" hidden="1" x14ac:dyDescent="0.2">
      <c r="A941" s="173" t="s">
        <v>114</v>
      </c>
      <c r="B941" s="174"/>
      <c r="C941" s="150">
        <f>ROUND(SUM(D941+E941+F941+H941+I941+K941+M941+O941+Q941+G941+S941),2)</f>
        <v>6059806.4500000002</v>
      </c>
      <c r="D941" s="150">
        <f t="shared" ref="D941:S941" si="111">ROUND(SUM(D937:D940),2)</f>
        <v>247572.77</v>
      </c>
      <c r="E941" s="150">
        <f t="shared" si="111"/>
        <v>766989.18</v>
      </c>
      <c r="F941" s="150">
        <f t="shared" si="111"/>
        <v>0</v>
      </c>
      <c r="G941" s="150">
        <f t="shared" si="111"/>
        <v>0</v>
      </c>
      <c r="H941" s="150">
        <f t="shared" si="111"/>
        <v>0</v>
      </c>
      <c r="I941" s="150">
        <f t="shared" si="111"/>
        <v>0</v>
      </c>
      <c r="J941" s="83">
        <f t="shared" si="111"/>
        <v>0</v>
      </c>
      <c r="K941" s="150">
        <f t="shared" si="111"/>
        <v>0</v>
      </c>
      <c r="L941" s="150">
        <f t="shared" si="111"/>
        <v>1009</v>
      </c>
      <c r="M941" s="150">
        <f t="shared" si="111"/>
        <v>3127270.28</v>
      </c>
      <c r="N941" s="150">
        <f t="shared" si="111"/>
        <v>0</v>
      </c>
      <c r="O941" s="150">
        <f t="shared" si="111"/>
        <v>0</v>
      </c>
      <c r="P941" s="150">
        <f t="shared" si="111"/>
        <v>610</v>
      </c>
      <c r="Q941" s="150">
        <f t="shared" si="111"/>
        <v>1917974.22</v>
      </c>
      <c r="R941" s="150">
        <f t="shared" si="111"/>
        <v>0</v>
      </c>
      <c r="S941" s="150">
        <f t="shared" si="111"/>
        <v>0</v>
      </c>
      <c r="T941" s="25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</row>
    <row r="942" spans="1:37" s="2" customFormat="1" ht="15.75" hidden="1" x14ac:dyDescent="0.25">
      <c r="A942" s="162" t="s">
        <v>129</v>
      </c>
      <c r="B942" s="162"/>
      <c r="C942" s="162"/>
      <c r="D942" s="12"/>
      <c r="E942" s="12"/>
      <c r="F942" s="12"/>
      <c r="G942" s="12"/>
      <c r="H942" s="12"/>
      <c r="I942" s="12"/>
      <c r="J942" s="32"/>
      <c r="K942" s="12"/>
      <c r="L942" s="12"/>
      <c r="M942" s="12"/>
      <c r="N942" s="12"/>
      <c r="O942" s="12"/>
      <c r="P942" s="12"/>
      <c r="Q942" s="12"/>
      <c r="R942" s="12"/>
      <c r="S942" s="12"/>
      <c r="T942" s="25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</row>
    <row r="943" spans="1:37" s="50" customFormat="1" ht="24" hidden="1" x14ac:dyDescent="0.2">
      <c r="A943" s="51">
        <v>183</v>
      </c>
      <c r="B943" s="34" t="s">
        <v>588</v>
      </c>
      <c r="C943" s="7">
        <f t="shared" ref="C943:C955" si="112">ROUND(SUM(D943+E943+F943+G943+H943+I943+K943+M943+O943+Q943+S943),2)</f>
        <v>1274868.27</v>
      </c>
      <c r="D943" s="7">
        <v>198448.5</v>
      </c>
      <c r="E943" s="7">
        <v>887051.53810000001</v>
      </c>
      <c r="F943" s="7">
        <v>126876.71603228</v>
      </c>
      <c r="G943" s="7">
        <v>62491.51685172</v>
      </c>
      <c r="H943" s="26">
        <v>0</v>
      </c>
      <c r="I943" s="26">
        <v>0</v>
      </c>
      <c r="J943" s="31">
        <v>0</v>
      </c>
      <c r="K943" s="26">
        <v>0</v>
      </c>
      <c r="L943" s="7">
        <v>0</v>
      </c>
      <c r="M943" s="26">
        <v>0</v>
      </c>
      <c r="N943" s="28">
        <v>0</v>
      </c>
      <c r="O943" s="26">
        <v>0</v>
      </c>
      <c r="P943" s="7">
        <v>0</v>
      </c>
      <c r="Q943" s="26">
        <v>0</v>
      </c>
      <c r="R943" s="7">
        <v>0</v>
      </c>
      <c r="S943" s="26">
        <v>0</v>
      </c>
      <c r="T943" s="25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</row>
    <row r="944" spans="1:37" s="50" customFormat="1" ht="24" hidden="1" x14ac:dyDescent="0.2">
      <c r="A944" s="51">
        <v>184</v>
      </c>
      <c r="B944" s="34" t="s">
        <v>803</v>
      </c>
      <c r="C944" s="7">
        <f t="shared" si="112"/>
        <v>6270296.0599999996</v>
      </c>
      <c r="D944" s="7">
        <v>0</v>
      </c>
      <c r="E944" s="26">
        <v>0</v>
      </c>
      <c r="F944" s="7">
        <v>0</v>
      </c>
      <c r="G944" s="7">
        <v>0</v>
      </c>
      <c r="H944" s="26">
        <v>0</v>
      </c>
      <c r="I944" s="26">
        <v>0</v>
      </c>
      <c r="J944" s="37">
        <v>0</v>
      </c>
      <c r="K944" s="26">
        <v>0</v>
      </c>
      <c r="L944" s="7">
        <v>0</v>
      </c>
      <c r="M944" s="26">
        <v>0</v>
      </c>
      <c r="N944" s="7">
        <v>0</v>
      </c>
      <c r="O944" s="26">
        <v>0</v>
      </c>
      <c r="P944" s="7">
        <v>1364.6</v>
      </c>
      <c r="Q944" s="26">
        <v>6270296.0599999996</v>
      </c>
      <c r="R944" s="7">
        <v>0</v>
      </c>
      <c r="S944" s="26">
        <v>0</v>
      </c>
      <c r="T944" s="25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</row>
    <row r="945" spans="1:37" s="50" customFormat="1" ht="24" hidden="1" x14ac:dyDescent="0.2">
      <c r="A945" s="51">
        <v>185</v>
      </c>
      <c r="B945" s="34" t="s">
        <v>625</v>
      </c>
      <c r="C945" s="7">
        <f t="shared" si="112"/>
        <v>3103877.15</v>
      </c>
      <c r="D945" s="7">
        <v>0</v>
      </c>
      <c r="E945" s="26">
        <v>1130990.08727</v>
      </c>
      <c r="F945" s="7">
        <v>452568.97</v>
      </c>
      <c r="G945" s="7">
        <v>222907.1</v>
      </c>
      <c r="H945" s="26">
        <v>474796.66</v>
      </c>
      <c r="I945" s="26">
        <v>0</v>
      </c>
      <c r="J945" s="37">
        <v>0</v>
      </c>
      <c r="K945" s="26">
        <v>0</v>
      </c>
      <c r="L945" s="7">
        <v>0</v>
      </c>
      <c r="M945" s="26">
        <v>0</v>
      </c>
      <c r="N945" s="7">
        <v>937</v>
      </c>
      <c r="O945" s="26">
        <v>822614.33311000001</v>
      </c>
      <c r="P945" s="7">
        <v>0</v>
      </c>
      <c r="Q945" s="26">
        <v>0</v>
      </c>
      <c r="R945" s="7">
        <v>0</v>
      </c>
      <c r="S945" s="26">
        <v>0</v>
      </c>
      <c r="T945" s="25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</row>
    <row r="946" spans="1:37" s="50" customFormat="1" ht="24" hidden="1" x14ac:dyDescent="0.2">
      <c r="A946" s="51">
        <v>186</v>
      </c>
      <c r="B946" s="34" t="s">
        <v>626</v>
      </c>
      <c r="C946" s="7">
        <f t="shared" si="112"/>
        <v>3066753.93</v>
      </c>
      <c r="D946" s="7">
        <v>140577.87000000002</v>
      </c>
      <c r="E946" s="26">
        <v>1505525.6600000001</v>
      </c>
      <c r="F946" s="7">
        <v>0</v>
      </c>
      <c r="G946" s="7">
        <v>0</v>
      </c>
      <c r="H946" s="26">
        <v>0</v>
      </c>
      <c r="I946" s="26">
        <v>0</v>
      </c>
      <c r="J946" s="37">
        <v>0</v>
      </c>
      <c r="K946" s="26">
        <v>0</v>
      </c>
      <c r="L946" s="7">
        <v>784</v>
      </c>
      <c r="M946" s="26">
        <v>1420650.4</v>
      </c>
      <c r="N946" s="28">
        <v>0</v>
      </c>
      <c r="O946" s="26">
        <v>0</v>
      </c>
      <c r="P946" s="7">
        <v>0</v>
      </c>
      <c r="Q946" s="26">
        <v>0</v>
      </c>
      <c r="R946" s="7">
        <v>0</v>
      </c>
      <c r="S946" s="26">
        <v>0</v>
      </c>
      <c r="T946" s="25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</row>
    <row r="947" spans="1:37" s="50" customFormat="1" ht="24" hidden="1" x14ac:dyDescent="0.2">
      <c r="A947" s="51">
        <v>187</v>
      </c>
      <c r="B947" s="61" t="s">
        <v>589</v>
      </c>
      <c r="C947" s="7">
        <f t="shared" si="112"/>
        <v>2100327.0099999998</v>
      </c>
      <c r="D947" s="7">
        <v>0</v>
      </c>
      <c r="E947" s="7">
        <v>606325.44000000006</v>
      </c>
      <c r="F947" s="7">
        <v>263766.09999999998</v>
      </c>
      <c r="G947" s="26">
        <v>129914.65</v>
      </c>
      <c r="H947" s="7">
        <v>255337.91999999998</v>
      </c>
      <c r="I947" s="26">
        <v>0</v>
      </c>
      <c r="J947" s="37">
        <v>0</v>
      </c>
      <c r="K947" s="26">
        <v>0</v>
      </c>
      <c r="L947" s="7">
        <v>512</v>
      </c>
      <c r="M947" s="26">
        <v>844982.89599999995</v>
      </c>
      <c r="N947" s="28">
        <v>0</v>
      </c>
      <c r="O947" s="26">
        <v>0</v>
      </c>
      <c r="P947" s="7">
        <v>0</v>
      </c>
      <c r="Q947" s="26">
        <v>0</v>
      </c>
      <c r="R947" s="7">
        <v>0</v>
      </c>
      <c r="S947" s="26">
        <v>0</v>
      </c>
      <c r="T947" s="25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</row>
    <row r="948" spans="1:37" s="50" customFormat="1" ht="12" hidden="1" x14ac:dyDescent="0.2">
      <c r="A948" s="51">
        <v>188</v>
      </c>
      <c r="B948" s="46" t="s">
        <v>628</v>
      </c>
      <c r="C948" s="7">
        <f t="shared" si="112"/>
        <v>6579715.4299999997</v>
      </c>
      <c r="D948" s="26">
        <v>0</v>
      </c>
      <c r="E948" s="26">
        <v>0</v>
      </c>
      <c r="F948" s="26">
        <v>0</v>
      </c>
      <c r="G948" s="26">
        <v>0</v>
      </c>
      <c r="H948" s="26">
        <v>0</v>
      </c>
      <c r="I948" s="26">
        <v>0</v>
      </c>
      <c r="J948" s="37">
        <v>0</v>
      </c>
      <c r="K948" s="26">
        <v>0</v>
      </c>
      <c r="L948" s="7">
        <v>1045.2</v>
      </c>
      <c r="M948" s="26">
        <v>4899059.96</v>
      </c>
      <c r="N948" s="28">
        <v>0</v>
      </c>
      <c r="O948" s="26">
        <v>0</v>
      </c>
      <c r="P948" s="7">
        <v>580</v>
      </c>
      <c r="Q948" s="26">
        <v>1680655.47</v>
      </c>
      <c r="R948" s="7">
        <v>0</v>
      </c>
      <c r="S948" s="26">
        <v>0</v>
      </c>
      <c r="T948" s="25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</row>
    <row r="949" spans="1:37" s="50" customFormat="1" ht="12" hidden="1" x14ac:dyDescent="0.2">
      <c r="A949" s="51">
        <v>189</v>
      </c>
      <c r="B949" s="74" t="s">
        <v>653</v>
      </c>
      <c r="C949" s="7">
        <f t="shared" si="112"/>
        <v>3580472.64</v>
      </c>
      <c r="D949" s="26">
        <v>0</v>
      </c>
      <c r="E949" s="26">
        <v>0</v>
      </c>
      <c r="F949" s="26">
        <v>0</v>
      </c>
      <c r="G949" s="26">
        <v>0</v>
      </c>
      <c r="H949" s="26">
        <v>0</v>
      </c>
      <c r="I949" s="26">
        <v>0</v>
      </c>
      <c r="J949" s="37">
        <v>0</v>
      </c>
      <c r="K949" s="26">
        <v>0</v>
      </c>
      <c r="L949" s="7">
        <v>1071.99</v>
      </c>
      <c r="M949" s="26">
        <v>3580472.64</v>
      </c>
      <c r="N949" s="28">
        <v>0</v>
      </c>
      <c r="O949" s="26">
        <v>0</v>
      </c>
      <c r="P949" s="7">
        <v>0</v>
      </c>
      <c r="Q949" s="26">
        <v>0</v>
      </c>
      <c r="R949" s="7">
        <v>0</v>
      </c>
      <c r="S949" s="26">
        <v>0</v>
      </c>
      <c r="T949" s="25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</row>
    <row r="950" spans="1:37" s="50" customFormat="1" ht="12" hidden="1" x14ac:dyDescent="0.2">
      <c r="A950" s="51">
        <v>190</v>
      </c>
      <c r="B950" s="34" t="s">
        <v>590</v>
      </c>
      <c r="C950" s="7">
        <f t="shared" si="112"/>
        <v>1324961.6100000001</v>
      </c>
      <c r="D950" s="7">
        <v>489495.77</v>
      </c>
      <c r="E950" s="26">
        <v>0</v>
      </c>
      <c r="F950" s="26">
        <v>0</v>
      </c>
      <c r="G950" s="26">
        <v>0</v>
      </c>
      <c r="H950" s="26">
        <v>0</v>
      </c>
      <c r="I950" s="26">
        <v>0</v>
      </c>
      <c r="J950" s="37">
        <v>0</v>
      </c>
      <c r="K950" s="26">
        <v>0</v>
      </c>
      <c r="L950" s="26">
        <v>0</v>
      </c>
      <c r="M950" s="26">
        <v>0</v>
      </c>
      <c r="N950" s="7">
        <v>903.2</v>
      </c>
      <c r="O950" s="7">
        <v>835465.84</v>
      </c>
      <c r="P950" s="7">
        <v>0</v>
      </c>
      <c r="Q950" s="26">
        <v>0</v>
      </c>
      <c r="R950" s="7">
        <v>0</v>
      </c>
      <c r="S950" s="26">
        <v>0</v>
      </c>
      <c r="T950" s="25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</row>
    <row r="951" spans="1:37" s="50" customFormat="1" ht="12" hidden="1" x14ac:dyDescent="0.2">
      <c r="A951" s="51">
        <v>191</v>
      </c>
      <c r="B951" s="34" t="s">
        <v>591</v>
      </c>
      <c r="C951" s="7">
        <f t="shared" si="112"/>
        <v>6254372.8799999999</v>
      </c>
      <c r="D951" s="7">
        <v>0</v>
      </c>
      <c r="E951" s="7">
        <v>2123067.2999999998</v>
      </c>
      <c r="F951" s="26">
        <v>0</v>
      </c>
      <c r="G951" s="26">
        <v>277053.17</v>
      </c>
      <c r="H951" s="26">
        <v>0</v>
      </c>
      <c r="I951" s="26">
        <v>0</v>
      </c>
      <c r="J951" s="37">
        <v>0</v>
      </c>
      <c r="K951" s="26">
        <v>0</v>
      </c>
      <c r="L951" s="7">
        <v>0</v>
      </c>
      <c r="M951" s="26">
        <v>0</v>
      </c>
      <c r="N951" s="28">
        <v>0</v>
      </c>
      <c r="O951" s="26">
        <v>0</v>
      </c>
      <c r="P951" s="7">
        <v>993.1</v>
      </c>
      <c r="Q951" s="7">
        <v>3091815.78</v>
      </c>
      <c r="R951" s="7">
        <v>1523.1</v>
      </c>
      <c r="S951" s="26">
        <v>762436.62999999989</v>
      </c>
      <c r="T951" s="25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</row>
    <row r="952" spans="1:37" s="50" customFormat="1" ht="12" hidden="1" x14ac:dyDescent="0.2">
      <c r="A952" s="51">
        <v>192</v>
      </c>
      <c r="B952" s="34" t="s">
        <v>592</v>
      </c>
      <c r="C952" s="7">
        <f t="shared" si="112"/>
        <v>4437546.59</v>
      </c>
      <c r="D952" s="26">
        <v>0</v>
      </c>
      <c r="E952" s="7">
        <v>726307.96</v>
      </c>
      <c r="F952" s="7">
        <v>0</v>
      </c>
      <c r="G952" s="26">
        <v>0</v>
      </c>
      <c r="H952" s="7">
        <v>322142.63</v>
      </c>
      <c r="I952" s="26">
        <v>0</v>
      </c>
      <c r="J952" s="37">
        <v>0</v>
      </c>
      <c r="K952" s="26">
        <v>0</v>
      </c>
      <c r="L952" s="7">
        <v>0</v>
      </c>
      <c r="M952" s="26">
        <v>0</v>
      </c>
      <c r="N952" s="7">
        <v>883.9</v>
      </c>
      <c r="O952" s="7">
        <v>3389096</v>
      </c>
      <c r="P952" s="7">
        <v>0</v>
      </c>
      <c r="Q952" s="26">
        <v>0</v>
      </c>
      <c r="R952" s="7">
        <v>0</v>
      </c>
      <c r="S952" s="26">
        <v>0</v>
      </c>
      <c r="T952" s="25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</row>
    <row r="953" spans="1:37" s="50" customFormat="1" ht="12" hidden="1" x14ac:dyDescent="0.2">
      <c r="A953" s="51">
        <v>193</v>
      </c>
      <c r="B953" s="34" t="s">
        <v>799</v>
      </c>
      <c r="C953" s="7">
        <f t="shared" si="112"/>
        <v>3763400.74</v>
      </c>
      <c r="D953" s="26">
        <v>278062.51</v>
      </c>
      <c r="E953" s="7">
        <v>2217127.0194100002</v>
      </c>
      <c r="F953" s="7">
        <v>442246</v>
      </c>
      <c r="G953" s="26">
        <v>217822.66</v>
      </c>
      <c r="H953" s="7">
        <v>608142.55220000003</v>
      </c>
      <c r="I953" s="26">
        <v>0</v>
      </c>
      <c r="J953" s="37">
        <v>0</v>
      </c>
      <c r="K953" s="26">
        <v>0</v>
      </c>
      <c r="L953" s="7">
        <v>0</v>
      </c>
      <c r="M953" s="26">
        <v>0</v>
      </c>
      <c r="N953" s="28">
        <v>0</v>
      </c>
      <c r="O953" s="7">
        <v>0</v>
      </c>
      <c r="P953" s="7">
        <v>0</v>
      </c>
      <c r="Q953" s="26">
        <v>0</v>
      </c>
      <c r="R953" s="7">
        <v>0</v>
      </c>
      <c r="S953" s="26">
        <v>0</v>
      </c>
      <c r="T953" s="25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</row>
    <row r="954" spans="1:37" s="50" customFormat="1" ht="12" hidden="1" x14ac:dyDescent="0.2">
      <c r="A954" s="51">
        <v>194</v>
      </c>
      <c r="B954" s="34" t="s">
        <v>797</v>
      </c>
      <c r="C954" s="7">
        <f t="shared" si="112"/>
        <v>970328.13</v>
      </c>
      <c r="D954" s="7">
        <v>0</v>
      </c>
      <c r="E954" s="7">
        <v>970328.13</v>
      </c>
      <c r="F954" s="7">
        <v>0</v>
      </c>
      <c r="G954" s="7">
        <v>0</v>
      </c>
      <c r="H954" s="7">
        <v>0</v>
      </c>
      <c r="I954" s="26">
        <v>0</v>
      </c>
      <c r="J954" s="37">
        <v>0</v>
      </c>
      <c r="K954" s="26">
        <v>0</v>
      </c>
      <c r="L954" s="7">
        <v>0</v>
      </c>
      <c r="M954" s="26">
        <v>0</v>
      </c>
      <c r="N954" s="28">
        <v>0</v>
      </c>
      <c r="O954" s="26">
        <v>0</v>
      </c>
      <c r="P954" s="7">
        <v>0</v>
      </c>
      <c r="Q954" s="26">
        <v>0</v>
      </c>
      <c r="R954" s="7">
        <v>0</v>
      </c>
      <c r="S954" s="26">
        <v>0</v>
      </c>
      <c r="T954" s="25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</row>
    <row r="955" spans="1:37" s="50" customFormat="1" ht="12" hidden="1" x14ac:dyDescent="0.2">
      <c r="A955" s="51">
        <v>195</v>
      </c>
      <c r="B955" s="34" t="s">
        <v>697</v>
      </c>
      <c r="C955" s="7">
        <f t="shared" si="112"/>
        <v>2191771.46</v>
      </c>
      <c r="D955" s="26">
        <v>0</v>
      </c>
      <c r="E955" s="26">
        <v>0</v>
      </c>
      <c r="F955" s="26">
        <v>0</v>
      </c>
      <c r="G955" s="26">
        <v>0</v>
      </c>
      <c r="H955" s="26">
        <v>0</v>
      </c>
      <c r="I955" s="26">
        <v>0</v>
      </c>
      <c r="J955" s="37">
        <v>0</v>
      </c>
      <c r="K955" s="26">
        <v>0</v>
      </c>
      <c r="L955" s="26">
        <v>729</v>
      </c>
      <c r="M955" s="26">
        <v>2191771.4627400003</v>
      </c>
      <c r="N955" s="28">
        <v>0</v>
      </c>
      <c r="O955" s="7">
        <v>0</v>
      </c>
      <c r="P955" s="26">
        <v>0</v>
      </c>
      <c r="Q955" s="26">
        <v>0</v>
      </c>
      <c r="R955" s="26">
        <v>0</v>
      </c>
      <c r="S955" s="26">
        <v>0</v>
      </c>
      <c r="T955" s="25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</row>
    <row r="956" spans="1:37" s="97" customFormat="1" ht="12" hidden="1" x14ac:dyDescent="0.2">
      <c r="A956" s="163" t="s">
        <v>130</v>
      </c>
      <c r="B956" s="164"/>
      <c r="C956" s="150">
        <f>ROUND(SUM(D956+E956+F956+H956+I956+K956+M956+O956+Q956+G956+S956),2)</f>
        <v>44918691.899999999</v>
      </c>
      <c r="D956" s="150">
        <f t="shared" ref="D956:S956" si="113">ROUND(SUM(D943:D955),2)</f>
        <v>1106584.6499999999</v>
      </c>
      <c r="E956" s="150">
        <f t="shared" si="113"/>
        <v>10166723.130000001</v>
      </c>
      <c r="F956" s="150">
        <f t="shared" si="113"/>
        <v>1285457.79</v>
      </c>
      <c r="G956" s="150">
        <f t="shared" si="113"/>
        <v>910189.1</v>
      </c>
      <c r="H956" s="150">
        <f>ROUND(SUM(H943:H955),2)</f>
        <v>1660419.76</v>
      </c>
      <c r="I956" s="150">
        <f t="shared" si="113"/>
        <v>0</v>
      </c>
      <c r="J956" s="83">
        <f t="shared" si="113"/>
        <v>0</v>
      </c>
      <c r="K956" s="150">
        <f t="shared" si="113"/>
        <v>0</v>
      </c>
      <c r="L956" s="150">
        <f t="shared" si="113"/>
        <v>4142.1899999999996</v>
      </c>
      <c r="M956" s="150">
        <f t="shared" si="113"/>
        <v>12936937.359999999</v>
      </c>
      <c r="N956" s="150">
        <f t="shared" si="113"/>
        <v>2724.1</v>
      </c>
      <c r="O956" s="150">
        <f t="shared" si="113"/>
        <v>5047176.17</v>
      </c>
      <c r="P956" s="150">
        <f t="shared" si="113"/>
        <v>2937.7</v>
      </c>
      <c r="Q956" s="150">
        <f t="shared" si="113"/>
        <v>11042767.310000001</v>
      </c>
      <c r="R956" s="150">
        <f t="shared" si="113"/>
        <v>1523.1</v>
      </c>
      <c r="S956" s="150">
        <f t="shared" si="113"/>
        <v>762436.63</v>
      </c>
      <c r="T956" s="25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</row>
    <row r="957" spans="1:37" s="2" customFormat="1" hidden="1" x14ac:dyDescent="0.25">
      <c r="A957" s="165" t="s">
        <v>137</v>
      </c>
      <c r="B957" s="165"/>
      <c r="C957" s="165"/>
      <c r="D957" s="12"/>
      <c r="E957" s="12"/>
      <c r="F957" s="12"/>
      <c r="G957" s="12"/>
      <c r="H957" s="12"/>
      <c r="I957" s="12"/>
      <c r="J957" s="31"/>
      <c r="K957" s="12"/>
      <c r="L957" s="12"/>
      <c r="M957" s="12"/>
      <c r="N957" s="12"/>
      <c r="O957" s="12"/>
      <c r="P957" s="12"/>
      <c r="Q957" s="12"/>
      <c r="R957" s="12"/>
      <c r="S957" s="12"/>
      <c r="T957" s="25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</row>
    <row r="958" spans="1:37" s="88" customFormat="1" ht="12" hidden="1" customHeight="1" x14ac:dyDescent="0.2">
      <c r="A958" s="120">
        <v>196</v>
      </c>
      <c r="B958" s="90" t="s">
        <v>627</v>
      </c>
      <c r="C958" s="7">
        <f>ROUND(SUM(D958+E958+F958+G958+H958+I958+K958+M958+O958+Q958+S958),2)</f>
        <v>3142878.21</v>
      </c>
      <c r="D958" s="107">
        <v>0</v>
      </c>
      <c r="E958" s="26">
        <v>0</v>
      </c>
      <c r="F958" s="26">
        <v>1624879.4774999998</v>
      </c>
      <c r="G958" s="26">
        <v>800313.77249999985</v>
      </c>
      <c r="H958" s="26">
        <v>717684.96</v>
      </c>
      <c r="I958" s="107">
        <v>0</v>
      </c>
      <c r="J958" s="31">
        <v>0</v>
      </c>
      <c r="K958" s="26">
        <v>0</v>
      </c>
      <c r="L958" s="7">
        <v>0</v>
      </c>
      <c r="M958" s="26">
        <v>0</v>
      </c>
      <c r="N958" s="89">
        <v>0</v>
      </c>
      <c r="O958" s="108">
        <v>0</v>
      </c>
      <c r="P958" s="7">
        <v>0</v>
      </c>
      <c r="Q958" s="26">
        <v>0</v>
      </c>
      <c r="R958" s="7">
        <v>0</v>
      </c>
      <c r="S958" s="26">
        <v>0</v>
      </c>
      <c r="T958" s="25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</row>
    <row r="959" spans="1:37" s="88" customFormat="1" ht="12" hidden="1" customHeight="1" x14ac:dyDescent="0.2">
      <c r="A959" s="120">
        <v>197</v>
      </c>
      <c r="B959" s="90" t="s">
        <v>135</v>
      </c>
      <c r="C959" s="7">
        <f>ROUND(SUM(D959+E959+F959+G959+H959+I959+K959+M959+O959+Q959+S959),2)</f>
        <v>2447957.0099999998</v>
      </c>
      <c r="D959" s="26">
        <v>0</v>
      </c>
      <c r="E959" s="26">
        <v>0</v>
      </c>
      <c r="F959" s="26">
        <v>0</v>
      </c>
      <c r="G959" s="26">
        <v>0</v>
      </c>
      <c r="H959" s="26">
        <v>0</v>
      </c>
      <c r="I959" s="107">
        <v>944073.4</v>
      </c>
      <c r="J959" s="31">
        <v>0</v>
      </c>
      <c r="K959" s="26">
        <v>0</v>
      </c>
      <c r="L959" s="7">
        <v>0</v>
      </c>
      <c r="M959" s="26">
        <v>0</v>
      </c>
      <c r="N959" s="108">
        <v>685</v>
      </c>
      <c r="O959" s="108">
        <v>1503883.61</v>
      </c>
      <c r="P959" s="7">
        <v>0</v>
      </c>
      <c r="Q959" s="26">
        <v>0</v>
      </c>
      <c r="R959" s="7">
        <v>0</v>
      </c>
      <c r="S959" s="26">
        <v>0</v>
      </c>
      <c r="T959" s="25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</row>
    <row r="960" spans="1:37" s="88" customFormat="1" ht="12" hidden="1" x14ac:dyDescent="0.2">
      <c r="A960" s="120">
        <v>198</v>
      </c>
      <c r="B960" s="90" t="s">
        <v>594</v>
      </c>
      <c r="C960" s="7">
        <f>ROUND(SUM(D960+E960+F960+G960+H960+I960+K960+M960+O960+Q960+S960),2)</f>
        <v>8288928.46</v>
      </c>
      <c r="D960" s="26">
        <v>0</v>
      </c>
      <c r="E960" s="26">
        <v>0</v>
      </c>
      <c r="F960" s="26">
        <v>0</v>
      </c>
      <c r="G960" s="26">
        <v>0</v>
      </c>
      <c r="H960" s="26">
        <v>0</v>
      </c>
      <c r="I960" s="26">
        <v>0</v>
      </c>
      <c r="J960" s="31">
        <v>0</v>
      </c>
      <c r="K960" s="26">
        <v>0</v>
      </c>
      <c r="L960" s="7">
        <v>2360</v>
      </c>
      <c r="M960" s="26">
        <v>8288928.46</v>
      </c>
      <c r="N960" s="28">
        <v>0</v>
      </c>
      <c r="O960" s="26">
        <v>0</v>
      </c>
      <c r="P960" s="7">
        <v>0</v>
      </c>
      <c r="Q960" s="26">
        <v>0</v>
      </c>
      <c r="R960" s="7">
        <v>0</v>
      </c>
      <c r="S960" s="26">
        <v>0</v>
      </c>
      <c r="T960" s="25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</row>
    <row r="961" spans="1:37" s="88" customFormat="1" ht="12" hidden="1" x14ac:dyDescent="0.2">
      <c r="A961" s="120">
        <v>199</v>
      </c>
      <c r="B961" s="90" t="s">
        <v>813</v>
      </c>
      <c r="C961" s="7">
        <f>ROUND(SUM(D961+E961+F961+G961+H961+I961+K961+M961+O961+Q961+S961),2)</f>
        <v>1475893.51</v>
      </c>
      <c r="D961" s="26">
        <v>0</v>
      </c>
      <c r="E961" s="26">
        <v>0</v>
      </c>
      <c r="F961" s="26">
        <v>1475893.51</v>
      </c>
      <c r="G961" s="26">
        <v>0</v>
      </c>
      <c r="H961" s="26">
        <v>0</v>
      </c>
      <c r="I961" s="26">
        <v>0</v>
      </c>
      <c r="J961" s="31">
        <v>0</v>
      </c>
      <c r="K961" s="26">
        <v>0</v>
      </c>
      <c r="L961" s="7">
        <v>0</v>
      </c>
      <c r="M961" s="26">
        <v>0</v>
      </c>
      <c r="N961" s="28">
        <v>0</v>
      </c>
      <c r="O961" s="26">
        <v>0</v>
      </c>
      <c r="P961" s="7">
        <v>0</v>
      </c>
      <c r="Q961" s="26">
        <v>0</v>
      </c>
      <c r="R961" s="7">
        <v>0</v>
      </c>
      <c r="S961" s="26">
        <v>0</v>
      </c>
      <c r="T961" s="25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</row>
    <row r="962" spans="1:37" s="88" customFormat="1" ht="12" hidden="1" x14ac:dyDescent="0.2">
      <c r="A962" s="120">
        <v>200</v>
      </c>
      <c r="B962" s="90" t="s">
        <v>595</v>
      </c>
      <c r="C962" s="7">
        <f>ROUND(SUM(D962+E962+F962+G962+H962+I962+K962+M962+O962+Q962+S962),2)</f>
        <v>8633402.0299999993</v>
      </c>
      <c r="D962" s="107">
        <v>1039662.65</v>
      </c>
      <c r="E962" s="107">
        <v>2853355.21</v>
      </c>
      <c r="F962" s="26">
        <v>0</v>
      </c>
      <c r="G962" s="26">
        <v>0</v>
      </c>
      <c r="H962" s="107">
        <v>497544.85</v>
      </c>
      <c r="I962" s="26">
        <v>0</v>
      </c>
      <c r="J962" s="31">
        <v>0</v>
      </c>
      <c r="K962" s="26">
        <v>0</v>
      </c>
      <c r="L962" s="108">
        <v>1272.53</v>
      </c>
      <c r="M962" s="108">
        <v>4242839.32</v>
      </c>
      <c r="N962" s="28">
        <v>0</v>
      </c>
      <c r="O962" s="26">
        <v>0</v>
      </c>
      <c r="P962" s="7">
        <v>0</v>
      </c>
      <c r="Q962" s="26">
        <v>0</v>
      </c>
      <c r="R962" s="7">
        <v>0</v>
      </c>
      <c r="S962" s="26">
        <v>0</v>
      </c>
      <c r="T962" s="25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</row>
    <row r="963" spans="1:37" s="1" customFormat="1" hidden="1" x14ac:dyDescent="0.25">
      <c r="A963" s="167" t="s">
        <v>138</v>
      </c>
      <c r="B963" s="167"/>
      <c r="C963" s="8">
        <f>ROUND(SUM(D963+E963+F963+H963+I963+K963+M963+O963+Q963+G963),2)</f>
        <v>23989059.219999999</v>
      </c>
      <c r="D963" s="8">
        <f>ROUND(SUM(D958:D962),2)</f>
        <v>1039662.65</v>
      </c>
      <c r="E963" s="8">
        <f t="shared" ref="E963:S963" si="114">ROUND(SUM(E958:E962),2)</f>
        <v>2853355.21</v>
      </c>
      <c r="F963" s="8">
        <f t="shared" si="114"/>
        <v>3100772.99</v>
      </c>
      <c r="G963" s="8">
        <f t="shared" si="114"/>
        <v>800313.77</v>
      </c>
      <c r="H963" s="8">
        <f t="shared" si="114"/>
        <v>1215229.81</v>
      </c>
      <c r="I963" s="8">
        <f t="shared" si="114"/>
        <v>944073.4</v>
      </c>
      <c r="J963" s="83">
        <f t="shared" si="114"/>
        <v>0</v>
      </c>
      <c r="K963" s="8">
        <f t="shared" si="114"/>
        <v>0</v>
      </c>
      <c r="L963" s="8">
        <f t="shared" si="114"/>
        <v>3632.53</v>
      </c>
      <c r="M963" s="8">
        <f>ROUND(SUM(M958:M962),2)</f>
        <v>12531767.779999999</v>
      </c>
      <c r="N963" s="8">
        <f t="shared" si="114"/>
        <v>685</v>
      </c>
      <c r="O963" s="8">
        <f t="shared" si="114"/>
        <v>1503883.61</v>
      </c>
      <c r="P963" s="8">
        <f t="shared" si="114"/>
        <v>0</v>
      </c>
      <c r="Q963" s="8">
        <f t="shared" si="114"/>
        <v>0</v>
      </c>
      <c r="R963" s="150">
        <f t="shared" si="114"/>
        <v>0</v>
      </c>
      <c r="S963" s="8">
        <f t="shared" si="114"/>
        <v>0</v>
      </c>
      <c r="T963" s="25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</row>
    <row r="964" spans="1:37" s="2" customFormat="1" hidden="1" x14ac:dyDescent="0.25">
      <c r="A964" s="165" t="s">
        <v>169</v>
      </c>
      <c r="B964" s="165"/>
      <c r="C964" s="165"/>
      <c r="D964" s="12"/>
      <c r="E964" s="12"/>
      <c r="F964" s="12"/>
      <c r="G964" s="12"/>
      <c r="H964" s="12"/>
      <c r="I964" s="12"/>
      <c r="J964" s="32"/>
      <c r="K964" s="12"/>
      <c r="L964" s="12"/>
      <c r="M964" s="12"/>
      <c r="N964" s="12"/>
      <c r="O964" s="12"/>
      <c r="P964" s="12"/>
      <c r="Q964" s="12"/>
      <c r="R964" s="12"/>
      <c r="S964" s="12"/>
      <c r="T964" s="25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</row>
    <row r="965" spans="1:37" s="50" customFormat="1" ht="12" hidden="1" x14ac:dyDescent="0.2">
      <c r="A965" s="51">
        <v>201</v>
      </c>
      <c r="B965" s="65" t="s">
        <v>835</v>
      </c>
      <c r="C965" s="7">
        <f>ROUND(SUM(D965+E965+F965+G965+H965+I965+K965+M965+O965+Q965+S965),2)</f>
        <v>1718180.9</v>
      </c>
      <c r="D965" s="7">
        <v>0</v>
      </c>
      <c r="E965" s="7">
        <v>0</v>
      </c>
      <c r="F965" s="7">
        <v>0</v>
      </c>
      <c r="G965" s="7">
        <v>0</v>
      </c>
      <c r="H965" s="7">
        <v>0</v>
      </c>
      <c r="I965" s="7">
        <v>0</v>
      </c>
      <c r="J965" s="31">
        <v>0</v>
      </c>
      <c r="K965" s="7">
        <v>0</v>
      </c>
      <c r="L965" s="7">
        <v>610</v>
      </c>
      <c r="M965" s="7">
        <v>1718180.9</v>
      </c>
      <c r="N965" s="28">
        <v>0</v>
      </c>
      <c r="O965" s="7">
        <v>0</v>
      </c>
      <c r="P965" s="7">
        <v>0</v>
      </c>
      <c r="Q965" s="7">
        <v>0</v>
      </c>
      <c r="R965" s="7">
        <v>0</v>
      </c>
      <c r="S965" s="7">
        <v>0</v>
      </c>
      <c r="T965" s="25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</row>
    <row r="966" spans="1:37" s="50" customFormat="1" ht="12" hidden="1" x14ac:dyDescent="0.2">
      <c r="A966" s="51">
        <v>202</v>
      </c>
      <c r="B966" s="65" t="s">
        <v>145</v>
      </c>
      <c r="C966" s="7">
        <f t="shared" ref="C966:C997" si="115">ROUND(SUM(D966+E966+F966+G966+H966+I966+K966+M966+O966+Q966+S966),2)</f>
        <v>589601.16</v>
      </c>
      <c r="D966" s="7">
        <v>0</v>
      </c>
      <c r="E966" s="7">
        <v>589601.15787599992</v>
      </c>
      <c r="F966" s="7">
        <v>0</v>
      </c>
      <c r="G966" s="7">
        <v>0</v>
      </c>
      <c r="H966" s="7">
        <v>0</v>
      </c>
      <c r="I966" s="7">
        <v>0</v>
      </c>
      <c r="J966" s="31">
        <v>0</v>
      </c>
      <c r="K966" s="7">
        <v>0</v>
      </c>
      <c r="L966" s="7">
        <v>0</v>
      </c>
      <c r="M966" s="7">
        <v>0</v>
      </c>
      <c r="N966" s="28">
        <v>0</v>
      </c>
      <c r="O966" s="7">
        <v>0</v>
      </c>
      <c r="P966" s="7">
        <v>0</v>
      </c>
      <c r="Q966" s="7">
        <v>0</v>
      </c>
      <c r="R966" s="7">
        <v>0</v>
      </c>
      <c r="S966" s="7">
        <v>0</v>
      </c>
      <c r="T966" s="25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</row>
    <row r="967" spans="1:37" s="50" customFormat="1" ht="12" hidden="1" x14ac:dyDescent="0.2">
      <c r="A967" s="51">
        <v>203</v>
      </c>
      <c r="B967" s="65" t="s">
        <v>703</v>
      </c>
      <c r="C967" s="7">
        <f t="shared" si="115"/>
        <v>5899724.9299999997</v>
      </c>
      <c r="D967" s="7">
        <v>0</v>
      </c>
      <c r="E967" s="7">
        <v>0</v>
      </c>
      <c r="F967" s="7">
        <v>0</v>
      </c>
      <c r="G967" s="7">
        <v>0</v>
      </c>
      <c r="H967" s="26">
        <v>0</v>
      </c>
      <c r="I967" s="26">
        <v>0</v>
      </c>
      <c r="J967" s="37">
        <v>0</v>
      </c>
      <c r="K967" s="26">
        <v>0</v>
      </c>
      <c r="L967" s="26">
        <v>1020</v>
      </c>
      <c r="M967" s="26">
        <v>5899724.9299999997</v>
      </c>
      <c r="N967" s="36">
        <v>0</v>
      </c>
      <c r="O967" s="26">
        <v>0</v>
      </c>
      <c r="P967" s="7">
        <v>0</v>
      </c>
      <c r="Q967" s="26">
        <v>0</v>
      </c>
      <c r="R967" s="7">
        <v>0</v>
      </c>
      <c r="S967" s="26">
        <v>0</v>
      </c>
      <c r="T967" s="25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</row>
    <row r="968" spans="1:37" s="50" customFormat="1" ht="12" hidden="1" x14ac:dyDescent="0.2">
      <c r="A968" s="51">
        <v>204</v>
      </c>
      <c r="B968" s="65" t="s">
        <v>429</v>
      </c>
      <c r="C968" s="7">
        <f t="shared" si="115"/>
        <v>3200182.66</v>
      </c>
      <c r="D968" s="7">
        <v>0</v>
      </c>
      <c r="E968" s="7">
        <v>0</v>
      </c>
      <c r="F968" s="7">
        <v>0</v>
      </c>
      <c r="G968" s="7">
        <v>0</v>
      </c>
      <c r="H968" s="26">
        <v>0</v>
      </c>
      <c r="I968" s="26">
        <v>0</v>
      </c>
      <c r="J968" s="37">
        <v>0</v>
      </c>
      <c r="K968" s="26">
        <v>0</v>
      </c>
      <c r="L968" s="26">
        <v>670</v>
      </c>
      <c r="M968" s="26">
        <v>3200182.66</v>
      </c>
      <c r="N968" s="36">
        <v>0</v>
      </c>
      <c r="O968" s="26">
        <v>0</v>
      </c>
      <c r="P968" s="7">
        <v>0</v>
      </c>
      <c r="Q968" s="26">
        <v>0</v>
      </c>
      <c r="R968" s="7">
        <v>0</v>
      </c>
      <c r="S968" s="26">
        <v>0</v>
      </c>
      <c r="T968" s="25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</row>
    <row r="969" spans="1:37" s="50" customFormat="1" ht="12" hidden="1" x14ac:dyDescent="0.2">
      <c r="A969" s="51">
        <v>205</v>
      </c>
      <c r="B969" s="65" t="s">
        <v>459</v>
      </c>
      <c r="C969" s="7">
        <f t="shared" si="115"/>
        <v>4273501.72</v>
      </c>
      <c r="D969" s="7">
        <v>0</v>
      </c>
      <c r="E969" s="7">
        <v>2130258.4353839997</v>
      </c>
      <c r="F969" s="7">
        <v>0</v>
      </c>
      <c r="G969" s="7">
        <v>142643.71944000002</v>
      </c>
      <c r="H969" s="26">
        <v>312190.40850399999</v>
      </c>
      <c r="I969" s="26">
        <v>0</v>
      </c>
      <c r="J969" s="37">
        <v>0</v>
      </c>
      <c r="K969" s="26">
        <v>0</v>
      </c>
      <c r="L969" s="26">
        <v>0</v>
      </c>
      <c r="M969" s="26">
        <v>0</v>
      </c>
      <c r="N969" s="26">
        <v>622.70000000000005</v>
      </c>
      <c r="O969" s="7">
        <v>1688409.1537000001</v>
      </c>
      <c r="P969" s="7">
        <v>0</v>
      </c>
      <c r="Q969" s="26">
        <v>0</v>
      </c>
      <c r="R969" s="7">
        <v>0</v>
      </c>
      <c r="S969" s="26">
        <v>0</v>
      </c>
      <c r="T969" s="25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</row>
    <row r="970" spans="1:37" s="50" customFormat="1" ht="12" hidden="1" x14ac:dyDescent="0.2">
      <c r="A970" s="51">
        <v>206</v>
      </c>
      <c r="B970" s="65" t="s">
        <v>460</v>
      </c>
      <c r="C970" s="7">
        <f t="shared" si="115"/>
        <v>1941720.92</v>
      </c>
      <c r="D970" s="7">
        <v>184743.67872799997</v>
      </c>
      <c r="E970" s="7">
        <v>0</v>
      </c>
      <c r="F970" s="7">
        <v>0</v>
      </c>
      <c r="G970" s="7">
        <v>0</v>
      </c>
      <c r="H970" s="26">
        <v>0</v>
      </c>
      <c r="I970" s="26">
        <v>0</v>
      </c>
      <c r="J970" s="37">
        <v>0</v>
      </c>
      <c r="K970" s="26">
        <v>0</v>
      </c>
      <c r="L970" s="26">
        <v>629</v>
      </c>
      <c r="M970" s="26">
        <v>1756977.2389239999</v>
      </c>
      <c r="N970" s="36">
        <v>0</v>
      </c>
      <c r="O970" s="26">
        <v>0</v>
      </c>
      <c r="P970" s="7">
        <v>0</v>
      </c>
      <c r="Q970" s="26">
        <v>0</v>
      </c>
      <c r="R970" s="7">
        <v>0</v>
      </c>
      <c r="S970" s="26">
        <v>0</v>
      </c>
      <c r="T970" s="25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</row>
    <row r="971" spans="1:37" s="50" customFormat="1" ht="12" hidden="1" x14ac:dyDescent="0.2">
      <c r="A971" s="51">
        <v>207</v>
      </c>
      <c r="B971" s="65" t="s">
        <v>461</v>
      </c>
      <c r="C971" s="7">
        <f t="shared" si="115"/>
        <v>1870162.74</v>
      </c>
      <c r="D971" s="7">
        <v>0</v>
      </c>
      <c r="E971" s="7">
        <v>0</v>
      </c>
      <c r="F971" s="7">
        <v>0</v>
      </c>
      <c r="G971" s="7">
        <v>0</v>
      </c>
      <c r="H971" s="26">
        <v>0</v>
      </c>
      <c r="I971" s="26">
        <v>0</v>
      </c>
      <c r="J971" s="37">
        <v>0</v>
      </c>
      <c r="K971" s="26">
        <v>0</v>
      </c>
      <c r="L971" s="26">
        <v>622</v>
      </c>
      <c r="M971" s="26">
        <v>1564983.8499999999</v>
      </c>
      <c r="N971" s="36">
        <v>0</v>
      </c>
      <c r="O971" s="26">
        <v>0</v>
      </c>
      <c r="P971" s="7">
        <v>0</v>
      </c>
      <c r="Q971" s="26">
        <v>0</v>
      </c>
      <c r="R971" s="7">
        <v>474</v>
      </c>
      <c r="S971" s="26">
        <v>305178.88999999996</v>
      </c>
      <c r="T971" s="25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</row>
    <row r="972" spans="1:37" s="50" customFormat="1" ht="12" hidden="1" x14ac:dyDescent="0.2">
      <c r="A972" s="51">
        <v>208</v>
      </c>
      <c r="B972" s="65" t="s">
        <v>462</v>
      </c>
      <c r="C972" s="7">
        <f t="shared" si="115"/>
        <v>1931989.8</v>
      </c>
      <c r="D972" s="7">
        <v>0</v>
      </c>
      <c r="E972" s="7">
        <v>0</v>
      </c>
      <c r="F972" s="7">
        <v>0</v>
      </c>
      <c r="G972" s="7">
        <v>52441.892404000006</v>
      </c>
      <c r="H972" s="26">
        <v>0</v>
      </c>
      <c r="I972" s="26">
        <v>0</v>
      </c>
      <c r="J972" s="37">
        <v>0</v>
      </c>
      <c r="K972" s="26">
        <v>0</v>
      </c>
      <c r="L972" s="26">
        <v>630</v>
      </c>
      <c r="M972" s="26">
        <v>1879547.9053239999</v>
      </c>
      <c r="N972" s="36">
        <v>0</v>
      </c>
      <c r="O972" s="26">
        <v>0</v>
      </c>
      <c r="P972" s="7">
        <v>0</v>
      </c>
      <c r="Q972" s="26">
        <v>0</v>
      </c>
      <c r="R972" s="7">
        <v>0</v>
      </c>
      <c r="S972" s="26">
        <v>0</v>
      </c>
      <c r="T972" s="25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</row>
    <row r="973" spans="1:37" s="50" customFormat="1" ht="12" hidden="1" x14ac:dyDescent="0.2">
      <c r="A973" s="51">
        <v>209</v>
      </c>
      <c r="B973" s="65" t="s">
        <v>463</v>
      </c>
      <c r="C973" s="7">
        <f t="shared" si="115"/>
        <v>2982667.63</v>
      </c>
      <c r="D973" s="7">
        <v>0</v>
      </c>
      <c r="E973" s="7">
        <v>0</v>
      </c>
      <c r="F973" s="7">
        <v>0</v>
      </c>
      <c r="G973" s="7">
        <v>222311.43</v>
      </c>
      <c r="H973" s="26">
        <v>0</v>
      </c>
      <c r="I973" s="26">
        <v>0</v>
      </c>
      <c r="J973" s="37">
        <v>0</v>
      </c>
      <c r="K973" s="26">
        <v>0</v>
      </c>
      <c r="L973" s="26">
        <v>980</v>
      </c>
      <c r="M973" s="26">
        <v>2760356.2</v>
      </c>
      <c r="N973" s="36">
        <v>0</v>
      </c>
      <c r="O973" s="26">
        <v>0</v>
      </c>
      <c r="P973" s="7">
        <v>0</v>
      </c>
      <c r="Q973" s="26">
        <v>0</v>
      </c>
      <c r="R973" s="7">
        <v>0</v>
      </c>
      <c r="S973" s="26">
        <v>0</v>
      </c>
      <c r="T973" s="25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</row>
    <row r="974" spans="1:37" s="50" customFormat="1" ht="12" hidden="1" x14ac:dyDescent="0.2">
      <c r="A974" s="51">
        <v>210</v>
      </c>
      <c r="B974" s="65" t="s">
        <v>464</v>
      </c>
      <c r="C974" s="7">
        <f t="shared" si="115"/>
        <v>1439088.96</v>
      </c>
      <c r="D974" s="7">
        <v>225920.87</v>
      </c>
      <c r="E974" s="7">
        <v>1009918.01</v>
      </c>
      <c r="F974" s="7">
        <v>0</v>
      </c>
      <c r="G974" s="7">
        <v>106720.24</v>
      </c>
      <c r="H974" s="26">
        <v>96529.840000000011</v>
      </c>
      <c r="I974" s="26">
        <v>0</v>
      </c>
      <c r="J974" s="37">
        <v>0</v>
      </c>
      <c r="K974" s="26">
        <v>0</v>
      </c>
      <c r="L974" s="26">
        <v>0</v>
      </c>
      <c r="M974" s="26">
        <v>0</v>
      </c>
      <c r="N974" s="36">
        <v>0</v>
      </c>
      <c r="O974" s="26">
        <v>0</v>
      </c>
      <c r="P974" s="7">
        <v>0</v>
      </c>
      <c r="Q974" s="26">
        <v>0</v>
      </c>
      <c r="R974" s="7">
        <v>0</v>
      </c>
      <c r="S974" s="26">
        <v>0</v>
      </c>
      <c r="T974" s="25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</row>
    <row r="975" spans="1:37" s="50" customFormat="1" ht="12" hidden="1" x14ac:dyDescent="0.2">
      <c r="A975" s="51">
        <v>211</v>
      </c>
      <c r="B975" s="65" t="s">
        <v>437</v>
      </c>
      <c r="C975" s="7">
        <f t="shared" si="115"/>
        <v>96699.77</v>
      </c>
      <c r="D975" s="7">
        <v>96699.76999999999</v>
      </c>
      <c r="E975" s="7">
        <v>0</v>
      </c>
      <c r="F975" s="7">
        <v>0</v>
      </c>
      <c r="G975" s="7">
        <v>0</v>
      </c>
      <c r="H975" s="26">
        <v>0</v>
      </c>
      <c r="I975" s="26">
        <v>0</v>
      </c>
      <c r="J975" s="37">
        <v>0</v>
      </c>
      <c r="K975" s="26">
        <v>0</v>
      </c>
      <c r="L975" s="26">
        <v>0</v>
      </c>
      <c r="M975" s="26">
        <v>0</v>
      </c>
      <c r="N975" s="36">
        <v>0</v>
      </c>
      <c r="O975" s="26">
        <v>0</v>
      </c>
      <c r="P975" s="7">
        <v>0</v>
      </c>
      <c r="Q975" s="26">
        <v>0</v>
      </c>
      <c r="R975" s="7">
        <v>0</v>
      </c>
      <c r="S975" s="26">
        <v>0</v>
      </c>
      <c r="T975" s="25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</row>
    <row r="976" spans="1:37" s="50" customFormat="1" ht="12" hidden="1" x14ac:dyDescent="0.2">
      <c r="A976" s="51">
        <v>212</v>
      </c>
      <c r="B976" s="65" t="s">
        <v>438</v>
      </c>
      <c r="C976" s="7">
        <f t="shared" si="115"/>
        <v>97263.84</v>
      </c>
      <c r="D976" s="7">
        <v>97263.8364</v>
      </c>
      <c r="E976" s="7">
        <v>0</v>
      </c>
      <c r="F976" s="7">
        <v>0</v>
      </c>
      <c r="G976" s="7">
        <v>0</v>
      </c>
      <c r="H976" s="26">
        <v>0</v>
      </c>
      <c r="I976" s="26">
        <v>0</v>
      </c>
      <c r="J976" s="37">
        <v>0</v>
      </c>
      <c r="K976" s="26">
        <v>0</v>
      </c>
      <c r="L976" s="26">
        <v>0</v>
      </c>
      <c r="M976" s="26">
        <v>0</v>
      </c>
      <c r="N976" s="36">
        <v>0</v>
      </c>
      <c r="O976" s="26">
        <v>0</v>
      </c>
      <c r="P976" s="7">
        <v>0</v>
      </c>
      <c r="Q976" s="26">
        <v>0</v>
      </c>
      <c r="R976" s="7">
        <v>0</v>
      </c>
      <c r="S976" s="26">
        <v>0</v>
      </c>
      <c r="T976" s="25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</row>
    <row r="977" spans="1:37" s="27" customFormat="1" ht="12" hidden="1" x14ac:dyDescent="0.2">
      <c r="A977" s="51">
        <v>213</v>
      </c>
      <c r="B977" s="65" t="s">
        <v>658</v>
      </c>
      <c r="C977" s="7">
        <f t="shared" si="115"/>
        <v>1890300.93</v>
      </c>
      <c r="D977" s="7">
        <v>278829.27</v>
      </c>
      <c r="E977" s="7">
        <v>0</v>
      </c>
      <c r="F977" s="7">
        <v>0</v>
      </c>
      <c r="G977" s="7">
        <v>0</v>
      </c>
      <c r="H977" s="7">
        <v>0</v>
      </c>
      <c r="I977" s="7">
        <v>0</v>
      </c>
      <c r="J977" s="37">
        <v>0</v>
      </c>
      <c r="K977" s="26">
        <v>0</v>
      </c>
      <c r="L977" s="26">
        <v>609.4</v>
      </c>
      <c r="M977" s="7">
        <v>1611471.66</v>
      </c>
      <c r="N977" s="28">
        <v>0</v>
      </c>
      <c r="O977" s="26">
        <v>0</v>
      </c>
      <c r="P977" s="7">
        <v>0</v>
      </c>
      <c r="Q977" s="26">
        <v>0</v>
      </c>
      <c r="R977" s="7">
        <v>0</v>
      </c>
      <c r="S977" s="26">
        <v>0</v>
      </c>
      <c r="T977" s="25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</row>
    <row r="978" spans="1:37" s="50" customFormat="1" ht="12" hidden="1" x14ac:dyDescent="0.2">
      <c r="A978" s="51">
        <v>214</v>
      </c>
      <c r="B978" s="65" t="s">
        <v>465</v>
      </c>
      <c r="C978" s="7">
        <f t="shared" si="115"/>
        <v>1903245.74</v>
      </c>
      <c r="D978" s="107">
        <v>0</v>
      </c>
      <c r="E978" s="107">
        <v>0</v>
      </c>
      <c r="F978" s="107">
        <v>0</v>
      </c>
      <c r="G978" s="107">
        <v>0</v>
      </c>
      <c r="H978" s="26">
        <v>0</v>
      </c>
      <c r="I978" s="26">
        <v>0</v>
      </c>
      <c r="J978" s="37">
        <v>0</v>
      </c>
      <c r="K978" s="26">
        <v>0</v>
      </c>
      <c r="L978" s="26">
        <v>633</v>
      </c>
      <c r="M978" s="26">
        <v>1738528.7772679999</v>
      </c>
      <c r="N978" s="36">
        <v>0</v>
      </c>
      <c r="O978" s="26">
        <v>0</v>
      </c>
      <c r="P978" s="7">
        <v>0</v>
      </c>
      <c r="Q978" s="26">
        <v>0</v>
      </c>
      <c r="R978" s="7">
        <v>50</v>
      </c>
      <c r="S978" s="26">
        <v>164716.96716399997</v>
      </c>
      <c r="T978" s="25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</row>
    <row r="979" spans="1:37" s="50" customFormat="1" ht="12" hidden="1" x14ac:dyDescent="0.2">
      <c r="A979" s="51">
        <v>215</v>
      </c>
      <c r="B979" s="65" t="s">
        <v>466</v>
      </c>
      <c r="C979" s="7">
        <f t="shared" si="115"/>
        <v>2078021.49</v>
      </c>
      <c r="D979" s="107">
        <v>159308.75</v>
      </c>
      <c r="E979" s="107">
        <v>0</v>
      </c>
      <c r="F979" s="107">
        <v>0</v>
      </c>
      <c r="G979" s="107">
        <v>0</v>
      </c>
      <c r="H979" s="26">
        <v>197715.15</v>
      </c>
      <c r="I979" s="26">
        <v>0</v>
      </c>
      <c r="J979" s="37">
        <v>0</v>
      </c>
      <c r="K979" s="26">
        <v>0</v>
      </c>
      <c r="L979" s="26">
        <v>611</v>
      </c>
      <c r="M979" s="26">
        <v>1720997.59</v>
      </c>
      <c r="N979" s="36">
        <v>0</v>
      </c>
      <c r="O979" s="26">
        <v>0</v>
      </c>
      <c r="P979" s="7">
        <v>0</v>
      </c>
      <c r="Q979" s="26">
        <v>0</v>
      </c>
      <c r="R979" s="7">
        <v>0</v>
      </c>
      <c r="S979" s="26">
        <v>0</v>
      </c>
      <c r="T979" s="25"/>
      <c r="U979" s="6"/>
      <c r="V979" s="6"/>
      <c r="W979" s="6"/>
      <c r="X979" s="49"/>
      <c r="Y979" s="49"/>
      <c r="Z979" s="49"/>
      <c r="AA979" s="49"/>
      <c r="AB979" s="49"/>
      <c r="AC979" s="49"/>
      <c r="AD979" s="49"/>
      <c r="AE979" s="49"/>
      <c r="AF979" s="49"/>
      <c r="AG979" s="49"/>
      <c r="AH979" s="49"/>
      <c r="AI979" s="49"/>
      <c r="AJ979" s="49"/>
      <c r="AK979" s="49"/>
    </row>
    <row r="980" spans="1:37" s="50" customFormat="1" ht="12" hidden="1" x14ac:dyDescent="0.2">
      <c r="A980" s="51">
        <v>216</v>
      </c>
      <c r="B980" s="65" t="s">
        <v>467</v>
      </c>
      <c r="C980" s="7">
        <f t="shared" si="115"/>
        <v>3024058.74</v>
      </c>
      <c r="D980" s="107">
        <v>0</v>
      </c>
      <c r="E980" s="107">
        <v>0</v>
      </c>
      <c r="F980" s="107">
        <v>0</v>
      </c>
      <c r="G980" s="107">
        <v>0</v>
      </c>
      <c r="H980" s="26">
        <v>263702.53999999998</v>
      </c>
      <c r="I980" s="26">
        <v>0</v>
      </c>
      <c r="J980" s="37">
        <v>0</v>
      </c>
      <c r="K980" s="26">
        <v>0</v>
      </c>
      <c r="L980" s="26">
        <v>980</v>
      </c>
      <c r="M980" s="26">
        <v>2760356.2</v>
      </c>
      <c r="N980" s="36">
        <v>0</v>
      </c>
      <c r="O980" s="26">
        <v>0</v>
      </c>
      <c r="P980" s="7">
        <v>0</v>
      </c>
      <c r="Q980" s="26">
        <v>0</v>
      </c>
      <c r="R980" s="7">
        <v>0</v>
      </c>
      <c r="S980" s="26">
        <v>0</v>
      </c>
      <c r="T980" s="25"/>
      <c r="U980" s="6"/>
      <c r="V980" s="6"/>
      <c r="W980" s="6"/>
      <c r="X980" s="49"/>
      <c r="Y980" s="49"/>
      <c r="Z980" s="49"/>
      <c r="AA980" s="49"/>
      <c r="AB980" s="49"/>
      <c r="AC980" s="49"/>
      <c r="AD980" s="49"/>
      <c r="AE980" s="49"/>
      <c r="AF980" s="49"/>
      <c r="AG980" s="49"/>
      <c r="AH980" s="49"/>
      <c r="AI980" s="49"/>
      <c r="AJ980" s="49"/>
      <c r="AK980" s="49"/>
    </row>
    <row r="981" spans="1:37" s="60" customFormat="1" ht="12" hidden="1" x14ac:dyDescent="0.2">
      <c r="A981" s="51">
        <v>217</v>
      </c>
      <c r="B981" s="61" t="s">
        <v>152</v>
      </c>
      <c r="C981" s="7">
        <f t="shared" si="115"/>
        <v>340556.35</v>
      </c>
      <c r="D981" s="107">
        <v>340556.35251199995</v>
      </c>
      <c r="E981" s="26">
        <v>0</v>
      </c>
      <c r="F981" s="26">
        <v>0</v>
      </c>
      <c r="G981" s="26">
        <v>0</v>
      </c>
      <c r="H981" s="26">
        <v>0</v>
      </c>
      <c r="I981" s="26">
        <v>0</v>
      </c>
      <c r="J981" s="37">
        <v>0</v>
      </c>
      <c r="K981" s="26">
        <v>0</v>
      </c>
      <c r="L981" s="26">
        <v>0</v>
      </c>
      <c r="M981" s="26">
        <v>0</v>
      </c>
      <c r="N981" s="36">
        <v>0</v>
      </c>
      <c r="O981" s="26">
        <v>0</v>
      </c>
      <c r="P981" s="7">
        <v>0</v>
      </c>
      <c r="Q981" s="26">
        <v>0</v>
      </c>
      <c r="R981" s="7">
        <v>0</v>
      </c>
      <c r="S981" s="26">
        <v>0</v>
      </c>
      <c r="T981" s="25"/>
      <c r="U981" s="6"/>
      <c r="V981" s="6"/>
      <c r="W981" s="6"/>
      <c r="X981" s="59"/>
      <c r="Y981" s="59"/>
      <c r="Z981" s="59"/>
      <c r="AA981" s="59"/>
      <c r="AB981" s="59"/>
      <c r="AC981" s="59"/>
      <c r="AD981" s="59"/>
      <c r="AE981" s="59"/>
      <c r="AF981" s="59"/>
      <c r="AG981" s="59"/>
      <c r="AH981" s="59"/>
      <c r="AI981" s="59"/>
      <c r="AJ981" s="59"/>
      <c r="AK981" s="59"/>
    </row>
    <row r="982" spans="1:37" s="50" customFormat="1" ht="12" hidden="1" x14ac:dyDescent="0.2">
      <c r="A982" s="51">
        <v>218</v>
      </c>
      <c r="B982" s="65" t="s">
        <v>468</v>
      </c>
      <c r="C982" s="7">
        <f t="shared" si="115"/>
        <v>1557074.04</v>
      </c>
      <c r="D982" s="107">
        <v>253595.73</v>
      </c>
      <c r="E982" s="107">
        <v>879986.83</v>
      </c>
      <c r="F982" s="107">
        <v>0</v>
      </c>
      <c r="G982" s="107">
        <v>204370.2</v>
      </c>
      <c r="H982" s="26">
        <v>219121.28</v>
      </c>
      <c r="I982" s="26">
        <v>0</v>
      </c>
      <c r="J982" s="37">
        <v>0</v>
      </c>
      <c r="K982" s="26">
        <v>0</v>
      </c>
      <c r="L982" s="26">
        <v>0</v>
      </c>
      <c r="M982" s="26">
        <v>0</v>
      </c>
      <c r="N982" s="36">
        <v>0</v>
      </c>
      <c r="O982" s="26">
        <v>0</v>
      </c>
      <c r="P982" s="7">
        <v>0</v>
      </c>
      <c r="Q982" s="26">
        <v>0</v>
      </c>
      <c r="R982" s="7">
        <v>0</v>
      </c>
      <c r="S982" s="26">
        <v>0</v>
      </c>
      <c r="T982" s="25"/>
      <c r="U982" s="6"/>
      <c r="V982" s="6"/>
      <c r="W982" s="6"/>
      <c r="X982" s="49"/>
      <c r="Y982" s="49"/>
      <c r="Z982" s="49"/>
      <c r="AA982" s="49"/>
      <c r="AB982" s="49"/>
      <c r="AC982" s="49"/>
      <c r="AD982" s="49"/>
      <c r="AE982" s="49"/>
      <c r="AF982" s="49"/>
      <c r="AG982" s="49"/>
      <c r="AH982" s="49"/>
      <c r="AI982" s="49"/>
      <c r="AJ982" s="49"/>
      <c r="AK982" s="49"/>
    </row>
    <row r="983" spans="1:37" s="50" customFormat="1" ht="12" hidden="1" x14ac:dyDescent="0.2">
      <c r="A983" s="51">
        <v>219</v>
      </c>
      <c r="B983" s="65" t="s">
        <v>469</v>
      </c>
      <c r="C983" s="7">
        <f t="shared" si="115"/>
        <v>1213908.44</v>
      </c>
      <c r="D983" s="107">
        <v>310144.74999999994</v>
      </c>
      <c r="E983" s="107">
        <v>739049.77</v>
      </c>
      <c r="F983" s="107">
        <v>0</v>
      </c>
      <c r="G983" s="107">
        <v>164713.91999999998</v>
      </c>
      <c r="H983" s="26">
        <v>0</v>
      </c>
      <c r="I983" s="26">
        <v>0</v>
      </c>
      <c r="J983" s="37">
        <v>0</v>
      </c>
      <c r="K983" s="26">
        <v>0</v>
      </c>
      <c r="L983" s="26">
        <v>0</v>
      </c>
      <c r="M983" s="26">
        <v>0</v>
      </c>
      <c r="N983" s="36">
        <v>0</v>
      </c>
      <c r="O983" s="26">
        <v>0</v>
      </c>
      <c r="P983" s="7">
        <v>0</v>
      </c>
      <c r="Q983" s="26">
        <v>0</v>
      </c>
      <c r="R983" s="7">
        <v>0</v>
      </c>
      <c r="S983" s="26">
        <v>0</v>
      </c>
      <c r="T983" s="25"/>
      <c r="U983" s="6"/>
      <c r="V983" s="6"/>
      <c r="W983" s="6"/>
      <c r="X983" s="49"/>
      <c r="Y983" s="49"/>
      <c r="Z983" s="49"/>
      <c r="AA983" s="49"/>
      <c r="AB983" s="49"/>
      <c r="AC983" s="49"/>
      <c r="AD983" s="49"/>
      <c r="AE983" s="49"/>
      <c r="AF983" s="49"/>
      <c r="AG983" s="49"/>
      <c r="AH983" s="49"/>
      <c r="AI983" s="49"/>
      <c r="AJ983" s="49"/>
      <c r="AK983" s="49"/>
    </row>
    <row r="984" spans="1:37" s="60" customFormat="1" ht="12" hidden="1" x14ac:dyDescent="0.2">
      <c r="A984" s="51">
        <v>220</v>
      </c>
      <c r="B984" s="65" t="s">
        <v>155</v>
      </c>
      <c r="C984" s="7">
        <f t="shared" si="115"/>
        <v>763557.95</v>
      </c>
      <c r="D984" s="7">
        <v>0</v>
      </c>
      <c r="E984" s="7">
        <v>763557.9515640001</v>
      </c>
      <c r="F984" s="26">
        <v>0</v>
      </c>
      <c r="G984" s="7">
        <v>0</v>
      </c>
      <c r="H984" s="7">
        <v>0</v>
      </c>
      <c r="I984" s="26">
        <v>0</v>
      </c>
      <c r="J984" s="37">
        <v>0</v>
      </c>
      <c r="K984" s="26">
        <v>0</v>
      </c>
      <c r="L984" s="26">
        <v>0</v>
      </c>
      <c r="M984" s="26">
        <v>0</v>
      </c>
      <c r="N984" s="36">
        <v>0</v>
      </c>
      <c r="O984" s="26">
        <v>0</v>
      </c>
      <c r="P984" s="7">
        <v>0</v>
      </c>
      <c r="Q984" s="26">
        <v>0</v>
      </c>
      <c r="R984" s="7">
        <v>0</v>
      </c>
      <c r="S984" s="26">
        <v>0</v>
      </c>
      <c r="T984" s="25"/>
      <c r="U984" s="6"/>
      <c r="V984" s="6"/>
      <c r="W984" s="6"/>
      <c r="X984" s="59"/>
      <c r="Y984" s="59"/>
      <c r="Z984" s="59"/>
      <c r="AA984" s="59"/>
      <c r="AB984" s="59"/>
      <c r="AC984" s="59"/>
      <c r="AD984" s="59"/>
      <c r="AE984" s="59"/>
      <c r="AF984" s="59"/>
      <c r="AG984" s="59"/>
      <c r="AH984" s="59"/>
      <c r="AI984" s="59"/>
      <c r="AJ984" s="59"/>
      <c r="AK984" s="59"/>
    </row>
    <row r="985" spans="1:37" s="50" customFormat="1" ht="12" hidden="1" x14ac:dyDescent="0.2">
      <c r="A985" s="51">
        <v>221</v>
      </c>
      <c r="B985" s="65" t="s">
        <v>470</v>
      </c>
      <c r="C985" s="7">
        <f t="shared" si="115"/>
        <v>2067549.58</v>
      </c>
      <c r="D985" s="107">
        <v>307439.68887200003</v>
      </c>
      <c r="E985" s="107">
        <v>0</v>
      </c>
      <c r="F985" s="107">
        <v>0</v>
      </c>
      <c r="G985" s="107">
        <v>0</v>
      </c>
      <c r="H985" s="26">
        <v>0</v>
      </c>
      <c r="I985" s="26">
        <v>0</v>
      </c>
      <c r="J985" s="37">
        <v>0</v>
      </c>
      <c r="K985" s="26">
        <v>0</v>
      </c>
      <c r="L985" s="26">
        <v>670</v>
      </c>
      <c r="M985" s="26">
        <v>1760109.8939400001</v>
      </c>
      <c r="N985" s="36">
        <v>0</v>
      </c>
      <c r="O985" s="26">
        <v>0</v>
      </c>
      <c r="P985" s="7">
        <v>0</v>
      </c>
      <c r="Q985" s="26">
        <v>0</v>
      </c>
      <c r="R985" s="7">
        <v>0</v>
      </c>
      <c r="S985" s="26">
        <v>0</v>
      </c>
      <c r="T985" s="25"/>
      <c r="U985" s="6"/>
      <c r="V985" s="6"/>
      <c r="W985" s="6"/>
      <c r="X985" s="49"/>
      <c r="Y985" s="49"/>
      <c r="Z985" s="49"/>
      <c r="AA985" s="49"/>
      <c r="AB985" s="49"/>
      <c r="AC985" s="49"/>
      <c r="AD985" s="49"/>
      <c r="AE985" s="49"/>
      <c r="AF985" s="49"/>
      <c r="AG985" s="49"/>
      <c r="AH985" s="49"/>
      <c r="AI985" s="49"/>
      <c r="AJ985" s="49"/>
      <c r="AK985" s="49"/>
    </row>
    <row r="986" spans="1:37" s="50" customFormat="1" ht="12" hidden="1" x14ac:dyDescent="0.2">
      <c r="A986" s="51">
        <v>222</v>
      </c>
      <c r="B986" s="65" t="s">
        <v>471</v>
      </c>
      <c r="C986" s="7">
        <f t="shared" si="115"/>
        <v>1058541.02</v>
      </c>
      <c r="D986" s="107">
        <v>170913.80000000002</v>
      </c>
      <c r="E986" s="107">
        <v>693895.24000000011</v>
      </c>
      <c r="F986" s="107">
        <v>0</v>
      </c>
      <c r="G986" s="107">
        <v>127284.14</v>
      </c>
      <c r="H986" s="26">
        <v>66447.839999999997</v>
      </c>
      <c r="I986" s="26">
        <v>0</v>
      </c>
      <c r="J986" s="37">
        <v>0</v>
      </c>
      <c r="K986" s="26">
        <v>0</v>
      </c>
      <c r="L986" s="26">
        <v>0</v>
      </c>
      <c r="M986" s="26">
        <v>0</v>
      </c>
      <c r="N986" s="36">
        <v>0</v>
      </c>
      <c r="O986" s="26">
        <v>0</v>
      </c>
      <c r="P986" s="7">
        <v>0</v>
      </c>
      <c r="Q986" s="26">
        <v>0</v>
      </c>
      <c r="R986" s="7">
        <v>0</v>
      </c>
      <c r="S986" s="26">
        <v>0</v>
      </c>
      <c r="T986" s="25"/>
      <c r="U986" s="6"/>
      <c r="V986" s="6"/>
      <c r="W986" s="6"/>
      <c r="X986" s="49"/>
      <c r="Y986" s="49"/>
      <c r="Z986" s="49"/>
      <c r="AA986" s="49"/>
      <c r="AB986" s="49"/>
      <c r="AC986" s="49"/>
      <c r="AD986" s="49"/>
      <c r="AE986" s="49"/>
      <c r="AF986" s="49"/>
      <c r="AG986" s="49"/>
      <c r="AH986" s="49"/>
      <c r="AI986" s="49"/>
      <c r="AJ986" s="49"/>
      <c r="AK986" s="49"/>
    </row>
    <row r="987" spans="1:37" s="50" customFormat="1" ht="12" hidden="1" x14ac:dyDescent="0.2">
      <c r="A987" s="51">
        <v>223</v>
      </c>
      <c r="B987" s="65" t="s">
        <v>472</v>
      </c>
      <c r="C987" s="7">
        <f t="shared" si="115"/>
        <v>210310.55</v>
      </c>
      <c r="D987" s="107">
        <v>210310.55</v>
      </c>
      <c r="E987" s="107">
        <v>0</v>
      </c>
      <c r="F987" s="107">
        <v>0</v>
      </c>
      <c r="G987" s="107">
        <v>0</v>
      </c>
      <c r="H987" s="26">
        <v>0</v>
      </c>
      <c r="I987" s="26">
        <v>0</v>
      </c>
      <c r="J987" s="37">
        <v>0</v>
      </c>
      <c r="K987" s="26">
        <v>0</v>
      </c>
      <c r="L987" s="26">
        <v>0</v>
      </c>
      <c r="M987" s="26">
        <v>0</v>
      </c>
      <c r="N987" s="36">
        <v>0</v>
      </c>
      <c r="O987" s="26">
        <v>0</v>
      </c>
      <c r="P987" s="7">
        <v>0</v>
      </c>
      <c r="Q987" s="26">
        <v>0</v>
      </c>
      <c r="R987" s="7">
        <v>0</v>
      </c>
      <c r="S987" s="26">
        <v>0</v>
      </c>
      <c r="T987" s="25"/>
      <c r="U987" s="6"/>
      <c r="V987" s="6"/>
      <c r="W987" s="6"/>
      <c r="X987" s="49"/>
      <c r="Y987" s="49"/>
      <c r="Z987" s="49"/>
      <c r="AA987" s="49"/>
      <c r="AB987" s="49"/>
      <c r="AC987" s="49"/>
      <c r="AD987" s="49"/>
      <c r="AE987" s="49"/>
      <c r="AF987" s="49"/>
      <c r="AG987" s="49"/>
      <c r="AH987" s="49"/>
      <c r="AI987" s="49"/>
      <c r="AJ987" s="49"/>
      <c r="AK987" s="49"/>
    </row>
    <row r="988" spans="1:37" s="50" customFormat="1" ht="12" hidden="1" x14ac:dyDescent="0.2">
      <c r="A988" s="51">
        <v>224</v>
      </c>
      <c r="B988" s="65" t="s">
        <v>473</v>
      </c>
      <c r="C988" s="7">
        <f t="shared" si="115"/>
        <v>221567.97</v>
      </c>
      <c r="D988" s="107">
        <v>221567.97011599998</v>
      </c>
      <c r="E988" s="107">
        <v>0</v>
      </c>
      <c r="F988" s="107">
        <v>0</v>
      </c>
      <c r="G988" s="107">
        <v>0</v>
      </c>
      <c r="H988" s="26">
        <v>0</v>
      </c>
      <c r="I988" s="26">
        <v>0</v>
      </c>
      <c r="J988" s="37">
        <v>0</v>
      </c>
      <c r="K988" s="26">
        <v>0</v>
      </c>
      <c r="L988" s="26">
        <v>0</v>
      </c>
      <c r="M988" s="26">
        <v>0</v>
      </c>
      <c r="N988" s="36">
        <v>0</v>
      </c>
      <c r="O988" s="26">
        <v>0</v>
      </c>
      <c r="P988" s="7">
        <v>0</v>
      </c>
      <c r="Q988" s="26">
        <v>0</v>
      </c>
      <c r="R988" s="7">
        <v>0</v>
      </c>
      <c r="S988" s="26">
        <v>0</v>
      </c>
      <c r="T988" s="25"/>
      <c r="U988" s="6"/>
      <c r="V988" s="6"/>
      <c r="W988" s="6"/>
      <c r="X988" s="49"/>
      <c r="Y988" s="49"/>
      <c r="Z988" s="49"/>
      <c r="AA988" s="49"/>
      <c r="AB988" s="49"/>
      <c r="AC988" s="49"/>
      <c r="AD988" s="49"/>
      <c r="AE988" s="49"/>
      <c r="AF988" s="49"/>
      <c r="AG988" s="49"/>
      <c r="AH988" s="49"/>
      <c r="AI988" s="49"/>
      <c r="AJ988" s="49"/>
      <c r="AK988" s="49"/>
    </row>
    <row r="989" spans="1:37" s="50" customFormat="1" ht="12" hidden="1" x14ac:dyDescent="0.2">
      <c r="A989" s="51">
        <v>225</v>
      </c>
      <c r="B989" s="65" t="s">
        <v>156</v>
      </c>
      <c r="C989" s="7">
        <f t="shared" si="115"/>
        <v>112579.26</v>
      </c>
      <c r="D989" s="107">
        <v>112579.26</v>
      </c>
      <c r="E989" s="107">
        <v>0</v>
      </c>
      <c r="F989" s="107">
        <v>0</v>
      </c>
      <c r="G989" s="107">
        <v>0</v>
      </c>
      <c r="H989" s="26">
        <v>0</v>
      </c>
      <c r="I989" s="26">
        <v>0</v>
      </c>
      <c r="J989" s="37">
        <v>0</v>
      </c>
      <c r="K989" s="26">
        <v>0</v>
      </c>
      <c r="L989" s="26">
        <v>0</v>
      </c>
      <c r="M989" s="26">
        <v>0</v>
      </c>
      <c r="N989" s="36">
        <v>0</v>
      </c>
      <c r="O989" s="26">
        <v>0</v>
      </c>
      <c r="P989" s="7">
        <v>0</v>
      </c>
      <c r="Q989" s="26">
        <v>0</v>
      </c>
      <c r="R989" s="7">
        <v>0</v>
      </c>
      <c r="S989" s="26">
        <v>0</v>
      </c>
      <c r="T989" s="25"/>
      <c r="U989" s="6"/>
      <c r="V989" s="6"/>
      <c r="W989" s="6"/>
      <c r="X989" s="49"/>
      <c r="Y989" s="49"/>
      <c r="Z989" s="49"/>
      <c r="AA989" s="49"/>
      <c r="AB989" s="49"/>
      <c r="AC989" s="49"/>
      <c r="AD989" s="49"/>
      <c r="AE989" s="49"/>
      <c r="AF989" s="49"/>
      <c r="AG989" s="49"/>
      <c r="AH989" s="49"/>
      <c r="AI989" s="49"/>
      <c r="AJ989" s="49"/>
      <c r="AK989" s="49"/>
    </row>
    <row r="990" spans="1:37" s="50" customFormat="1" ht="12" hidden="1" x14ac:dyDescent="0.2">
      <c r="A990" s="51">
        <v>226</v>
      </c>
      <c r="B990" s="65" t="s">
        <v>339</v>
      </c>
      <c r="C990" s="7">
        <f t="shared" si="115"/>
        <v>2718813.7</v>
      </c>
      <c r="D990" s="107">
        <v>523194.29</v>
      </c>
      <c r="E990" s="107">
        <v>0</v>
      </c>
      <c r="F990" s="107">
        <v>0</v>
      </c>
      <c r="G990" s="107">
        <v>0</v>
      </c>
      <c r="H990" s="26">
        <v>0</v>
      </c>
      <c r="I990" s="26">
        <v>0</v>
      </c>
      <c r="J990" s="37">
        <v>0</v>
      </c>
      <c r="K990" s="26">
        <v>0</v>
      </c>
      <c r="L990" s="26">
        <v>887.3</v>
      </c>
      <c r="M990" s="26">
        <v>2195619.41</v>
      </c>
      <c r="N990" s="36">
        <v>0</v>
      </c>
      <c r="O990" s="26">
        <v>0</v>
      </c>
      <c r="P990" s="7">
        <v>0</v>
      </c>
      <c r="Q990" s="26">
        <v>0</v>
      </c>
      <c r="R990" s="7">
        <v>0</v>
      </c>
      <c r="S990" s="26">
        <v>0</v>
      </c>
      <c r="T990" s="25"/>
      <c r="U990" s="6"/>
      <c r="V990" s="6"/>
      <c r="W990" s="6"/>
      <c r="X990" s="49"/>
      <c r="Y990" s="49"/>
      <c r="Z990" s="49"/>
      <c r="AA990" s="49"/>
      <c r="AB990" s="49"/>
      <c r="AC990" s="49"/>
      <c r="AD990" s="49"/>
      <c r="AE990" s="49"/>
      <c r="AF990" s="49"/>
      <c r="AG990" s="49"/>
      <c r="AH990" s="49"/>
      <c r="AI990" s="49"/>
      <c r="AJ990" s="49"/>
      <c r="AK990" s="49"/>
    </row>
    <row r="991" spans="1:37" s="50" customFormat="1" ht="12" hidden="1" x14ac:dyDescent="0.2">
      <c r="A991" s="51">
        <v>227</v>
      </c>
      <c r="B991" s="65" t="s">
        <v>340</v>
      </c>
      <c r="C991" s="7">
        <f t="shared" si="115"/>
        <v>2638727.8199999998</v>
      </c>
      <c r="D991" s="107">
        <v>511985.73</v>
      </c>
      <c r="E991" s="107">
        <v>0</v>
      </c>
      <c r="F991" s="107">
        <v>0</v>
      </c>
      <c r="G991" s="107">
        <v>0</v>
      </c>
      <c r="H991" s="26">
        <v>0</v>
      </c>
      <c r="I991" s="26">
        <v>0</v>
      </c>
      <c r="J991" s="37">
        <v>0</v>
      </c>
      <c r="K991" s="26">
        <v>0</v>
      </c>
      <c r="L991" s="26">
        <v>857</v>
      </c>
      <c r="M991" s="26">
        <v>2126742.09</v>
      </c>
      <c r="N991" s="36">
        <v>0</v>
      </c>
      <c r="O991" s="26">
        <v>0</v>
      </c>
      <c r="P991" s="7">
        <v>0</v>
      </c>
      <c r="Q991" s="26">
        <v>0</v>
      </c>
      <c r="R991" s="7">
        <v>0</v>
      </c>
      <c r="S991" s="26">
        <v>0</v>
      </c>
      <c r="T991" s="25"/>
      <c r="U991" s="6"/>
      <c r="V991" s="6"/>
      <c r="W991" s="6"/>
      <c r="X991" s="49"/>
      <c r="Y991" s="49"/>
      <c r="Z991" s="49"/>
      <c r="AA991" s="49"/>
      <c r="AB991" s="49"/>
      <c r="AC991" s="49"/>
      <c r="AD991" s="49"/>
      <c r="AE991" s="49"/>
      <c r="AF991" s="49"/>
      <c r="AG991" s="49"/>
      <c r="AH991" s="49"/>
      <c r="AI991" s="49"/>
      <c r="AJ991" s="49"/>
      <c r="AK991" s="49"/>
    </row>
    <row r="992" spans="1:37" s="50" customFormat="1" ht="12" hidden="1" x14ac:dyDescent="0.2">
      <c r="A992" s="51">
        <v>228</v>
      </c>
      <c r="B992" s="65" t="s">
        <v>474</v>
      </c>
      <c r="C992" s="7">
        <f t="shared" si="115"/>
        <v>1237683.05</v>
      </c>
      <c r="D992" s="107">
        <v>0</v>
      </c>
      <c r="E992" s="107">
        <v>817223.84</v>
      </c>
      <c r="F992" s="107">
        <v>0</v>
      </c>
      <c r="G992" s="107">
        <v>286600.39999999997</v>
      </c>
      <c r="H992" s="26">
        <v>133858.81000000003</v>
      </c>
      <c r="I992" s="26">
        <v>0</v>
      </c>
      <c r="J992" s="37">
        <v>0</v>
      </c>
      <c r="K992" s="26">
        <v>0</v>
      </c>
      <c r="L992" s="26">
        <v>0</v>
      </c>
      <c r="M992" s="26">
        <v>0</v>
      </c>
      <c r="N992" s="36">
        <v>0</v>
      </c>
      <c r="O992" s="26">
        <v>0</v>
      </c>
      <c r="P992" s="7">
        <v>0</v>
      </c>
      <c r="Q992" s="26">
        <v>0</v>
      </c>
      <c r="R992" s="7">
        <v>0</v>
      </c>
      <c r="S992" s="26">
        <v>0</v>
      </c>
      <c r="T992" s="25"/>
      <c r="U992" s="6"/>
      <c r="V992" s="6"/>
      <c r="W992" s="6"/>
      <c r="X992" s="49"/>
      <c r="Y992" s="49"/>
      <c r="Z992" s="49"/>
      <c r="AA992" s="49"/>
      <c r="AB992" s="49"/>
      <c r="AC992" s="49"/>
      <c r="AD992" s="49"/>
      <c r="AE992" s="49"/>
      <c r="AF992" s="49"/>
      <c r="AG992" s="49"/>
      <c r="AH992" s="49"/>
      <c r="AI992" s="49"/>
      <c r="AJ992" s="49"/>
      <c r="AK992" s="49"/>
    </row>
    <row r="993" spans="1:37" s="50" customFormat="1" ht="12" hidden="1" x14ac:dyDescent="0.2">
      <c r="A993" s="51">
        <v>229</v>
      </c>
      <c r="B993" s="65" t="s">
        <v>164</v>
      </c>
      <c r="C993" s="7">
        <f t="shared" si="115"/>
        <v>109789.68</v>
      </c>
      <c r="D993" s="107">
        <v>109789.68083199998</v>
      </c>
      <c r="E993" s="107">
        <v>0</v>
      </c>
      <c r="F993" s="107">
        <v>0</v>
      </c>
      <c r="G993" s="107">
        <v>0</v>
      </c>
      <c r="H993" s="26">
        <v>0</v>
      </c>
      <c r="I993" s="26">
        <v>0</v>
      </c>
      <c r="J993" s="37">
        <v>0</v>
      </c>
      <c r="K993" s="26">
        <v>0</v>
      </c>
      <c r="L993" s="26">
        <v>0</v>
      </c>
      <c r="M993" s="26">
        <v>0</v>
      </c>
      <c r="N993" s="36">
        <v>0</v>
      </c>
      <c r="O993" s="26">
        <v>0</v>
      </c>
      <c r="P993" s="7">
        <v>0</v>
      </c>
      <c r="Q993" s="26">
        <v>0</v>
      </c>
      <c r="R993" s="7">
        <v>0</v>
      </c>
      <c r="S993" s="26">
        <v>0</v>
      </c>
      <c r="T993" s="25"/>
      <c r="U993" s="6"/>
      <c r="V993" s="6"/>
      <c r="W993" s="6"/>
      <c r="X993" s="49"/>
      <c r="Y993" s="49"/>
      <c r="Z993" s="49"/>
      <c r="AA993" s="49"/>
      <c r="AB993" s="49"/>
      <c r="AC993" s="49"/>
      <c r="AD993" s="49"/>
      <c r="AE993" s="49"/>
      <c r="AF993" s="49"/>
      <c r="AG993" s="49"/>
      <c r="AH993" s="49"/>
      <c r="AI993" s="49"/>
      <c r="AJ993" s="49"/>
      <c r="AK993" s="49"/>
    </row>
    <row r="994" spans="1:37" s="50" customFormat="1" ht="12" hidden="1" x14ac:dyDescent="0.2">
      <c r="A994" s="51">
        <v>230</v>
      </c>
      <c r="B994" s="65" t="s">
        <v>475</v>
      </c>
      <c r="C994" s="7">
        <f t="shared" si="115"/>
        <v>3121213.39</v>
      </c>
      <c r="D994" s="107">
        <v>0</v>
      </c>
      <c r="E994" s="107">
        <v>0</v>
      </c>
      <c r="F994" s="107">
        <v>0</v>
      </c>
      <c r="G994" s="107">
        <v>0</v>
      </c>
      <c r="H994" s="26">
        <v>166092.17000000001</v>
      </c>
      <c r="I994" s="26">
        <v>0</v>
      </c>
      <c r="J994" s="37">
        <v>0</v>
      </c>
      <c r="K994" s="26">
        <v>0</v>
      </c>
      <c r="L994" s="26">
        <v>1014</v>
      </c>
      <c r="M994" s="26">
        <v>2955121.22</v>
      </c>
      <c r="N994" s="36">
        <v>0</v>
      </c>
      <c r="O994" s="26">
        <v>0</v>
      </c>
      <c r="P994" s="7">
        <v>0</v>
      </c>
      <c r="Q994" s="26">
        <v>0</v>
      </c>
      <c r="R994" s="7">
        <v>0</v>
      </c>
      <c r="S994" s="26">
        <v>0</v>
      </c>
      <c r="T994" s="25"/>
      <c r="U994" s="6"/>
      <c r="V994" s="6"/>
      <c r="W994" s="6"/>
      <c r="X994" s="49"/>
      <c r="Y994" s="49"/>
      <c r="Z994" s="49"/>
      <c r="AA994" s="49"/>
      <c r="AB994" s="49"/>
      <c r="AC994" s="49"/>
      <c r="AD994" s="49"/>
      <c r="AE994" s="49"/>
      <c r="AF994" s="49"/>
      <c r="AG994" s="49"/>
      <c r="AH994" s="49"/>
      <c r="AI994" s="49"/>
      <c r="AJ994" s="49"/>
      <c r="AK994" s="49"/>
    </row>
    <row r="995" spans="1:37" s="50" customFormat="1" ht="12" hidden="1" x14ac:dyDescent="0.2">
      <c r="A995" s="51">
        <v>231</v>
      </c>
      <c r="B995" s="65" t="s">
        <v>476</v>
      </c>
      <c r="C995" s="7">
        <f t="shared" si="115"/>
        <v>1417871.71</v>
      </c>
      <c r="D995" s="107">
        <v>249737.856416</v>
      </c>
      <c r="E995" s="107">
        <v>926372.355476</v>
      </c>
      <c r="F995" s="107">
        <v>0</v>
      </c>
      <c r="G995" s="107">
        <v>166066.85207200001</v>
      </c>
      <c r="H995" s="26">
        <v>75694.646607999995</v>
      </c>
      <c r="I995" s="26">
        <v>0</v>
      </c>
      <c r="J995" s="37">
        <v>0</v>
      </c>
      <c r="K995" s="26">
        <v>0</v>
      </c>
      <c r="L995" s="26">
        <v>0</v>
      </c>
      <c r="M995" s="26">
        <v>0</v>
      </c>
      <c r="N995" s="36">
        <v>0</v>
      </c>
      <c r="O995" s="26">
        <v>0</v>
      </c>
      <c r="P995" s="7">
        <v>0</v>
      </c>
      <c r="Q995" s="26">
        <v>0</v>
      </c>
      <c r="R995" s="7">
        <v>0</v>
      </c>
      <c r="S995" s="26">
        <v>0</v>
      </c>
      <c r="T995" s="25"/>
      <c r="U995" s="6"/>
      <c r="V995" s="6"/>
      <c r="W995" s="6"/>
      <c r="X995" s="49"/>
      <c r="Y995" s="49"/>
      <c r="Z995" s="49"/>
      <c r="AA995" s="49"/>
      <c r="AB995" s="49"/>
      <c r="AC995" s="49"/>
      <c r="AD995" s="49"/>
      <c r="AE995" s="49"/>
      <c r="AF995" s="49"/>
      <c r="AG995" s="49"/>
      <c r="AH995" s="49"/>
      <c r="AI995" s="49"/>
      <c r="AJ995" s="49"/>
      <c r="AK995" s="49"/>
    </row>
    <row r="996" spans="1:37" s="50" customFormat="1" ht="12" hidden="1" x14ac:dyDescent="0.2">
      <c r="A996" s="51">
        <v>232</v>
      </c>
      <c r="B996" s="65" t="s">
        <v>477</v>
      </c>
      <c r="C996" s="7">
        <f t="shared" si="115"/>
        <v>3268619.59</v>
      </c>
      <c r="D996" s="107">
        <v>0</v>
      </c>
      <c r="E996" s="107">
        <v>0</v>
      </c>
      <c r="F996" s="107">
        <v>0</v>
      </c>
      <c r="G996" s="107">
        <v>0</v>
      </c>
      <c r="H996" s="26">
        <v>0</v>
      </c>
      <c r="I996" s="26">
        <v>0</v>
      </c>
      <c r="J996" s="37">
        <v>0</v>
      </c>
      <c r="K996" s="26">
        <v>0</v>
      </c>
      <c r="L996" s="26">
        <v>0</v>
      </c>
      <c r="M996" s="26">
        <v>0</v>
      </c>
      <c r="N996" s="36">
        <v>0</v>
      </c>
      <c r="O996" s="26">
        <v>0</v>
      </c>
      <c r="P996" s="7">
        <v>729.6</v>
      </c>
      <c r="Q996" s="26">
        <v>2954099.8</v>
      </c>
      <c r="R996" s="7">
        <v>70</v>
      </c>
      <c r="S996" s="26">
        <v>314519.78999999998</v>
      </c>
      <c r="T996" s="25"/>
      <c r="U996" s="6"/>
      <c r="V996" s="6"/>
      <c r="W996" s="6"/>
      <c r="X996" s="49"/>
      <c r="Y996" s="49"/>
      <c r="Z996" s="49"/>
      <c r="AA996" s="49"/>
      <c r="AB996" s="49"/>
      <c r="AC996" s="49"/>
      <c r="AD996" s="49"/>
      <c r="AE996" s="49"/>
      <c r="AF996" s="49"/>
      <c r="AG996" s="49"/>
      <c r="AH996" s="49"/>
      <c r="AI996" s="49"/>
      <c r="AJ996" s="49"/>
      <c r="AK996" s="49"/>
    </row>
    <row r="997" spans="1:37" s="50" customFormat="1" ht="12" hidden="1" x14ac:dyDescent="0.2">
      <c r="A997" s="51">
        <v>233</v>
      </c>
      <c r="B997" s="65" t="s">
        <v>478</v>
      </c>
      <c r="C997" s="7">
        <f t="shared" si="115"/>
        <v>1911173.74</v>
      </c>
      <c r="D997" s="107">
        <v>0</v>
      </c>
      <c r="E997" s="107">
        <v>159380.18</v>
      </c>
      <c r="F997" s="107">
        <v>0</v>
      </c>
      <c r="G997" s="107">
        <v>0</v>
      </c>
      <c r="H997" s="107">
        <v>0</v>
      </c>
      <c r="I997" s="107">
        <v>0</v>
      </c>
      <c r="J997" s="147">
        <v>0</v>
      </c>
      <c r="K997" s="107">
        <v>0</v>
      </c>
      <c r="L997" s="107">
        <v>0</v>
      </c>
      <c r="M997" s="107">
        <v>1751793.5599999998</v>
      </c>
      <c r="N997" s="107">
        <v>0</v>
      </c>
      <c r="O997" s="107">
        <v>0</v>
      </c>
      <c r="P997" s="107">
        <v>0</v>
      </c>
      <c r="Q997" s="107">
        <v>0</v>
      </c>
      <c r="R997" s="107">
        <v>0</v>
      </c>
      <c r="S997" s="107">
        <v>0</v>
      </c>
      <c r="T997" s="25"/>
      <c r="U997" s="6"/>
      <c r="V997" s="6"/>
      <c r="W997" s="6"/>
      <c r="X997" s="49"/>
      <c r="Y997" s="49"/>
      <c r="Z997" s="49"/>
      <c r="AA997" s="49"/>
      <c r="AB997" s="49"/>
      <c r="AC997" s="49"/>
      <c r="AD997" s="49"/>
      <c r="AE997" s="49"/>
      <c r="AF997" s="49"/>
      <c r="AG997" s="49"/>
      <c r="AH997" s="49"/>
      <c r="AI997" s="49"/>
      <c r="AJ997" s="49"/>
      <c r="AK997" s="49"/>
    </row>
    <row r="998" spans="1:37" s="97" customFormat="1" ht="12.75" hidden="1" x14ac:dyDescent="0.2">
      <c r="A998" s="173" t="s">
        <v>170</v>
      </c>
      <c r="B998" s="174"/>
      <c r="C998" s="150">
        <f>ROUND(SUM(D998+E998+F998+H998+I998+K998+M998+O998+Q998+G998+S998),2)</f>
        <v>58905949.770000003</v>
      </c>
      <c r="D998" s="150">
        <f>ROUND(SUM(D965:D997),2)</f>
        <v>4364581.83</v>
      </c>
      <c r="E998" s="150">
        <f t="shared" ref="E998:S998" si="116">ROUND(SUM(E965:E997),2)</f>
        <v>8709243.7699999996</v>
      </c>
      <c r="F998" s="150">
        <f t="shared" si="116"/>
        <v>0</v>
      </c>
      <c r="G998" s="150">
        <f t="shared" si="116"/>
        <v>1473152.79</v>
      </c>
      <c r="H998" s="150">
        <f t="shared" si="116"/>
        <v>1531352.69</v>
      </c>
      <c r="I998" s="150">
        <f t="shared" si="116"/>
        <v>0</v>
      </c>
      <c r="J998" s="83">
        <f t="shared" si="116"/>
        <v>0</v>
      </c>
      <c r="K998" s="150">
        <f t="shared" si="116"/>
        <v>0</v>
      </c>
      <c r="L998" s="150">
        <f t="shared" si="116"/>
        <v>11422.7</v>
      </c>
      <c r="M998" s="150">
        <f>ROUND(SUM(M965:M997),2)</f>
        <v>37400694.090000004</v>
      </c>
      <c r="N998" s="150">
        <f t="shared" si="116"/>
        <v>622.70000000000005</v>
      </c>
      <c r="O998" s="150">
        <f t="shared" si="116"/>
        <v>1688409.15</v>
      </c>
      <c r="P998" s="150">
        <f t="shared" si="116"/>
        <v>729.6</v>
      </c>
      <c r="Q998" s="150">
        <f t="shared" si="116"/>
        <v>2954099.8</v>
      </c>
      <c r="R998" s="150">
        <f t="shared" si="116"/>
        <v>594</v>
      </c>
      <c r="S998" s="150">
        <f t="shared" si="116"/>
        <v>784415.65</v>
      </c>
      <c r="T998" s="25"/>
      <c r="U998" s="6"/>
      <c r="V998" s="6"/>
      <c r="W998" s="6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</row>
    <row r="999" spans="1:37" s="2" customFormat="1" ht="15.75" hidden="1" x14ac:dyDescent="0.25">
      <c r="A999" s="168" t="s">
        <v>175</v>
      </c>
      <c r="B999" s="169"/>
      <c r="C999" s="170"/>
      <c r="D999" s="12"/>
      <c r="E999" s="12"/>
      <c r="F999" s="12"/>
      <c r="G999" s="12"/>
      <c r="H999" s="12"/>
      <c r="I999" s="12"/>
      <c r="J999" s="32"/>
      <c r="K999" s="12"/>
      <c r="L999" s="12"/>
      <c r="M999" s="12"/>
      <c r="N999" s="12"/>
      <c r="O999" s="12"/>
      <c r="P999" s="12"/>
      <c r="Q999" s="12"/>
      <c r="R999" s="12"/>
      <c r="S999" s="12"/>
      <c r="T999" s="25"/>
      <c r="U999" s="6"/>
      <c r="V999" s="6"/>
      <c r="W999" s="6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</row>
    <row r="1000" spans="1:37" s="54" customFormat="1" ht="12" hidden="1" x14ac:dyDescent="0.2">
      <c r="A1000" s="37">
        <v>234</v>
      </c>
      <c r="B1000" s="74" t="s">
        <v>483</v>
      </c>
      <c r="C1000" s="7">
        <f t="shared" ref="C1000:C1005" si="117">ROUND(SUM(D1000+E1000+F1000+G1000+H1000+I1000+K1000+M1000+O1000+Q1000+S1000),2)</f>
        <v>8774640.5199999996</v>
      </c>
      <c r="D1000" s="26">
        <v>0</v>
      </c>
      <c r="E1000" s="26">
        <v>6605932.8399999999</v>
      </c>
      <c r="F1000" s="26">
        <v>1089355.5058000002</v>
      </c>
      <c r="G1000" s="26">
        <v>536548.23420000006</v>
      </c>
      <c r="H1000" s="26">
        <v>188958.55000000002</v>
      </c>
      <c r="I1000" s="26">
        <v>353845.38999999996</v>
      </c>
      <c r="J1000" s="37">
        <v>0</v>
      </c>
      <c r="K1000" s="7">
        <v>0</v>
      </c>
      <c r="L1000" s="26">
        <v>0</v>
      </c>
      <c r="M1000" s="26">
        <v>0</v>
      </c>
      <c r="N1000" s="28">
        <v>0</v>
      </c>
      <c r="O1000" s="26">
        <v>0</v>
      </c>
      <c r="P1000" s="26">
        <v>0</v>
      </c>
      <c r="Q1000" s="26">
        <v>0</v>
      </c>
      <c r="R1000" s="26">
        <v>0</v>
      </c>
      <c r="S1000" s="7">
        <v>0</v>
      </c>
      <c r="T1000" s="25"/>
      <c r="U1000" s="6"/>
      <c r="V1000" s="6"/>
      <c r="W1000" s="6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</row>
    <row r="1001" spans="1:37" s="54" customFormat="1" ht="12" hidden="1" x14ac:dyDescent="0.2">
      <c r="A1001" s="37">
        <v>235</v>
      </c>
      <c r="B1001" s="74" t="s">
        <v>484</v>
      </c>
      <c r="C1001" s="7">
        <f t="shared" si="117"/>
        <v>4210045.3899999997</v>
      </c>
      <c r="D1001" s="26">
        <v>518279.57</v>
      </c>
      <c r="E1001" s="26">
        <v>0</v>
      </c>
      <c r="F1001" s="26">
        <v>0</v>
      </c>
      <c r="G1001" s="26">
        <v>0</v>
      </c>
      <c r="H1001" s="26">
        <v>119032.28</v>
      </c>
      <c r="I1001" s="26">
        <v>0</v>
      </c>
      <c r="J1001" s="37">
        <v>0</v>
      </c>
      <c r="K1001" s="7">
        <v>0</v>
      </c>
      <c r="L1001" s="26">
        <v>780</v>
      </c>
      <c r="M1001" s="7">
        <v>3572733.54</v>
      </c>
      <c r="N1001" s="28">
        <v>0</v>
      </c>
      <c r="O1001" s="26">
        <v>0</v>
      </c>
      <c r="P1001" s="26">
        <v>0</v>
      </c>
      <c r="Q1001" s="26">
        <v>0</v>
      </c>
      <c r="R1001" s="26">
        <v>0</v>
      </c>
      <c r="S1001" s="7">
        <v>0</v>
      </c>
      <c r="T1001" s="25"/>
      <c r="U1001" s="6"/>
      <c r="V1001" s="6"/>
      <c r="W1001" s="6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</row>
    <row r="1002" spans="1:37" s="54" customFormat="1" ht="12" hidden="1" x14ac:dyDescent="0.2">
      <c r="A1002" s="37">
        <v>236</v>
      </c>
      <c r="B1002" s="74" t="s">
        <v>485</v>
      </c>
      <c r="C1002" s="7">
        <f t="shared" si="117"/>
        <v>6394147.21</v>
      </c>
      <c r="D1002" s="26">
        <v>0</v>
      </c>
      <c r="E1002" s="26">
        <v>0</v>
      </c>
      <c r="F1002" s="26">
        <v>1075990.44</v>
      </c>
      <c r="G1002" s="26">
        <v>529965.43999999994</v>
      </c>
      <c r="H1002" s="26">
        <v>0</v>
      </c>
      <c r="I1002" s="26">
        <v>0</v>
      </c>
      <c r="J1002" s="37">
        <v>0</v>
      </c>
      <c r="K1002" s="7">
        <v>0</v>
      </c>
      <c r="L1002" s="26">
        <v>1120</v>
      </c>
      <c r="M1002" s="7">
        <v>4788191.33</v>
      </c>
      <c r="N1002" s="28">
        <v>0</v>
      </c>
      <c r="O1002" s="26">
        <v>0</v>
      </c>
      <c r="P1002" s="26">
        <v>0</v>
      </c>
      <c r="Q1002" s="26">
        <v>0</v>
      </c>
      <c r="R1002" s="26">
        <v>0</v>
      </c>
      <c r="S1002" s="7">
        <v>0</v>
      </c>
      <c r="T1002" s="25"/>
      <c r="U1002" s="6"/>
      <c r="V1002" s="6"/>
      <c r="W1002" s="6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</row>
    <row r="1003" spans="1:37" s="54" customFormat="1" ht="12" hidden="1" x14ac:dyDescent="0.2">
      <c r="A1003" s="37">
        <v>237</v>
      </c>
      <c r="B1003" s="74" t="s">
        <v>327</v>
      </c>
      <c r="C1003" s="7">
        <f t="shared" si="117"/>
        <v>941998.72</v>
      </c>
      <c r="D1003" s="26">
        <v>941998.72</v>
      </c>
      <c r="E1003" s="26">
        <v>0</v>
      </c>
      <c r="F1003" s="26">
        <v>0</v>
      </c>
      <c r="G1003" s="26">
        <v>0</v>
      </c>
      <c r="H1003" s="26">
        <v>0</v>
      </c>
      <c r="I1003" s="7">
        <v>0</v>
      </c>
      <c r="J1003" s="37">
        <v>0</v>
      </c>
      <c r="K1003" s="7">
        <v>0</v>
      </c>
      <c r="L1003" s="26">
        <v>0</v>
      </c>
      <c r="M1003" s="7">
        <v>0</v>
      </c>
      <c r="N1003" s="36">
        <v>0</v>
      </c>
      <c r="O1003" s="26">
        <v>0</v>
      </c>
      <c r="P1003" s="26">
        <v>0</v>
      </c>
      <c r="Q1003" s="26">
        <v>0</v>
      </c>
      <c r="R1003" s="26">
        <v>0</v>
      </c>
      <c r="S1003" s="7">
        <v>0</v>
      </c>
      <c r="T1003" s="25"/>
      <c r="U1003" s="6"/>
      <c r="V1003" s="6"/>
      <c r="W1003" s="6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</row>
    <row r="1004" spans="1:37" s="54" customFormat="1" ht="12" hidden="1" x14ac:dyDescent="0.2">
      <c r="A1004" s="37">
        <v>238</v>
      </c>
      <c r="B1004" s="43" t="s">
        <v>488</v>
      </c>
      <c r="C1004" s="7">
        <f t="shared" si="117"/>
        <v>1050220.24</v>
      </c>
      <c r="D1004" s="26">
        <v>153823.49</v>
      </c>
      <c r="E1004" s="26">
        <v>693678.66</v>
      </c>
      <c r="F1004" s="26">
        <v>135821.12</v>
      </c>
      <c r="G1004" s="26">
        <v>66896.97</v>
      </c>
      <c r="H1004" s="26">
        <v>0</v>
      </c>
      <c r="I1004" s="7">
        <v>0</v>
      </c>
      <c r="J1004" s="37">
        <v>0</v>
      </c>
      <c r="K1004" s="7">
        <v>0</v>
      </c>
      <c r="L1004" s="26">
        <v>0</v>
      </c>
      <c r="M1004" s="7">
        <v>0</v>
      </c>
      <c r="N1004" s="28">
        <v>0</v>
      </c>
      <c r="O1004" s="26">
        <v>0</v>
      </c>
      <c r="P1004" s="26">
        <v>0</v>
      </c>
      <c r="Q1004" s="26">
        <v>0</v>
      </c>
      <c r="R1004" s="26">
        <v>0</v>
      </c>
      <c r="S1004" s="7">
        <v>0</v>
      </c>
      <c r="T1004" s="25"/>
      <c r="U1004" s="6"/>
      <c r="V1004" s="6"/>
      <c r="W1004" s="6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</row>
    <row r="1005" spans="1:37" s="54" customFormat="1" ht="12" hidden="1" x14ac:dyDescent="0.2">
      <c r="A1005" s="37">
        <v>239</v>
      </c>
      <c r="B1005" s="74" t="s">
        <v>489</v>
      </c>
      <c r="C1005" s="7">
        <f t="shared" si="117"/>
        <v>1434771.73</v>
      </c>
      <c r="D1005" s="26">
        <v>0</v>
      </c>
      <c r="E1005" s="7">
        <v>0</v>
      </c>
      <c r="F1005" s="26">
        <v>0</v>
      </c>
      <c r="G1005" s="26">
        <v>0</v>
      </c>
      <c r="H1005" s="26">
        <v>177371.72</v>
      </c>
      <c r="I1005" s="7">
        <v>0</v>
      </c>
      <c r="J1005" s="37">
        <v>0</v>
      </c>
      <c r="K1005" s="7">
        <v>0</v>
      </c>
      <c r="L1005" s="26">
        <v>211.14</v>
      </c>
      <c r="M1005" s="7">
        <v>1257400.01</v>
      </c>
      <c r="N1005" s="36">
        <v>0</v>
      </c>
      <c r="O1005" s="26">
        <v>0</v>
      </c>
      <c r="P1005" s="26">
        <v>0</v>
      </c>
      <c r="Q1005" s="26">
        <v>0</v>
      </c>
      <c r="R1005" s="26">
        <v>0</v>
      </c>
      <c r="S1005" s="26">
        <v>0</v>
      </c>
      <c r="T1005" s="25"/>
      <c r="U1005" s="6"/>
      <c r="V1005" s="6"/>
      <c r="W1005" s="6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</row>
    <row r="1006" spans="1:37" s="3" customFormat="1" ht="12.75" hidden="1" x14ac:dyDescent="0.2">
      <c r="A1006" s="167" t="s">
        <v>596</v>
      </c>
      <c r="B1006" s="167"/>
      <c r="C1006" s="8">
        <f>D1006+E1006+F1006+H1006+I1006+K1006+M1006+O1006+Q1006+G1006</f>
        <v>22805823.810000002</v>
      </c>
      <c r="D1006" s="8">
        <f>SUM(D1000:D1005)</f>
        <v>1614101.78</v>
      </c>
      <c r="E1006" s="8">
        <f t="shared" ref="E1006:S1006" si="118">SUM(E1000:E1005)</f>
        <v>7299611.5</v>
      </c>
      <c r="F1006" s="8">
        <f t="shared" si="118"/>
        <v>2301167.0658</v>
      </c>
      <c r="G1006" s="8">
        <f t="shared" si="118"/>
        <v>1133410.6442</v>
      </c>
      <c r="H1006" s="8">
        <f t="shared" si="118"/>
        <v>485362.55000000005</v>
      </c>
      <c r="I1006" s="8">
        <f t="shared" si="118"/>
        <v>353845.38999999996</v>
      </c>
      <c r="J1006" s="30">
        <f t="shared" si="118"/>
        <v>0</v>
      </c>
      <c r="K1006" s="8">
        <f t="shared" si="118"/>
        <v>0</v>
      </c>
      <c r="L1006" s="8">
        <f t="shared" si="118"/>
        <v>2111.14</v>
      </c>
      <c r="M1006" s="8">
        <f t="shared" si="118"/>
        <v>9618324.8800000008</v>
      </c>
      <c r="N1006" s="8">
        <f t="shared" si="118"/>
        <v>0</v>
      </c>
      <c r="O1006" s="8">
        <f t="shared" si="118"/>
        <v>0</v>
      </c>
      <c r="P1006" s="8">
        <f t="shared" si="118"/>
        <v>0</v>
      </c>
      <c r="Q1006" s="8">
        <f t="shared" si="118"/>
        <v>0</v>
      </c>
      <c r="R1006" s="8">
        <f t="shared" si="118"/>
        <v>0</v>
      </c>
      <c r="S1006" s="8">
        <f t="shared" si="118"/>
        <v>0</v>
      </c>
      <c r="T1006" s="25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</row>
    <row r="1007" spans="1:37" hidden="1" x14ac:dyDescent="0.25"/>
    <row r="1008" spans="1:37" hidden="1" x14ac:dyDescent="0.25"/>
  </sheetData>
  <autoFilter ref="A6:IT724"/>
  <sortState ref="A8:T1006">
    <sortCondition ref="A580"/>
  </sortState>
  <mergeCells count="148">
    <mergeCell ref="A2:S2"/>
    <mergeCell ref="A3:A6"/>
    <mergeCell ref="B3:B6"/>
    <mergeCell ref="C3:C5"/>
    <mergeCell ref="D3:S3"/>
    <mergeCell ref="R4:S5"/>
    <mergeCell ref="A10:B10"/>
    <mergeCell ref="A27:B27"/>
    <mergeCell ref="A180:C180"/>
    <mergeCell ref="A175:B175"/>
    <mergeCell ref="A179:B179"/>
    <mergeCell ref="A156:B156"/>
    <mergeCell ref="A140:B140"/>
    <mergeCell ref="A52:C52"/>
    <mergeCell ref="A14:B14"/>
    <mergeCell ref="A103:C103"/>
    <mergeCell ref="A113:B113"/>
    <mergeCell ref="D4:I4"/>
    <mergeCell ref="A157:C157"/>
    <mergeCell ref="A168:B168"/>
    <mergeCell ref="A169:C169"/>
    <mergeCell ref="A56:B56"/>
    <mergeCell ref="A32:B32"/>
    <mergeCell ref="J4:K5"/>
    <mergeCell ref="A11:C11"/>
    <mergeCell ref="A9:S9"/>
    <mergeCell ref="A51:B51"/>
    <mergeCell ref="A57:C57"/>
    <mergeCell ref="A276:C276"/>
    <mergeCell ref="A188:C188"/>
    <mergeCell ref="A288:B288"/>
    <mergeCell ref="A33:C33"/>
    <mergeCell ref="A28:C28"/>
    <mergeCell ref="A147:C147"/>
    <mergeCell ref="L4:M5"/>
    <mergeCell ref="N4:O5"/>
    <mergeCell ref="P4:Q5"/>
    <mergeCell ref="A537:B537"/>
    <mergeCell ref="A578:C578"/>
    <mergeCell ref="A622:B622"/>
    <mergeCell ref="A102:B102"/>
    <mergeCell ref="A89:C89"/>
    <mergeCell ref="A146:B146"/>
    <mergeCell ref="A275:B275"/>
    <mergeCell ref="A141:C141"/>
    <mergeCell ref="A176:C176"/>
    <mergeCell ref="A187:B187"/>
    <mergeCell ref="A416:B416"/>
    <mergeCell ref="A445:C445"/>
    <mergeCell ref="A379:C379"/>
    <mergeCell ref="A397:B397"/>
    <mergeCell ref="A398:C398"/>
    <mergeCell ref="A403:B403"/>
    <mergeCell ref="A404:C404"/>
    <mergeCell ref="A444:B444"/>
    <mergeCell ref="A372:C372"/>
    <mergeCell ref="A88:B88"/>
    <mergeCell ref="A15:C15"/>
    <mergeCell ref="A456:B456"/>
    <mergeCell ref="A457:C457"/>
    <mergeCell ref="A520:B520"/>
    <mergeCell ref="A521:C521"/>
    <mergeCell ref="A528:B528"/>
    <mergeCell ref="A529:C529"/>
    <mergeCell ref="A660:C660"/>
    <mergeCell ref="A701:B701"/>
    <mergeCell ref="A702:C702"/>
    <mergeCell ref="A564:B564"/>
    <mergeCell ref="A565:C565"/>
    <mergeCell ref="A577:B577"/>
    <mergeCell ref="A359:B359"/>
    <mergeCell ref="A360:C360"/>
    <mergeCell ref="A364:B364"/>
    <mergeCell ref="A365:C365"/>
    <mergeCell ref="A371:B371"/>
    <mergeCell ref="A417:C417"/>
    <mergeCell ref="A114:C114"/>
    <mergeCell ref="A346:C346"/>
    <mergeCell ref="A239:B239"/>
    <mergeCell ref="A240:C240"/>
    <mergeCell ref="A248:B248"/>
    <mergeCell ref="A345:B345"/>
    <mergeCell ref="A249:C249"/>
    <mergeCell ref="A351:B351"/>
    <mergeCell ref="A352:C352"/>
    <mergeCell ref="A357:B357"/>
    <mergeCell ref="A358:S358"/>
    <mergeCell ref="A378:B378"/>
    <mergeCell ref="A289:C289"/>
    <mergeCell ref="A865:B865"/>
    <mergeCell ref="A866:C866"/>
    <mergeCell ref="A875:B875"/>
    <mergeCell ref="A704:B704"/>
    <mergeCell ref="A705:C705"/>
    <mergeCell ref="A723:B723"/>
    <mergeCell ref="A724:S724"/>
    <mergeCell ref="A725:B725"/>
    <mergeCell ref="A726:C726"/>
    <mergeCell ref="A730:B730"/>
    <mergeCell ref="A731:C731"/>
    <mergeCell ref="D1:G1"/>
    <mergeCell ref="A750:C750"/>
    <mergeCell ref="A759:B759"/>
    <mergeCell ref="A760:C760"/>
    <mergeCell ref="A765:B765"/>
    <mergeCell ref="A783:B783"/>
    <mergeCell ref="A863:C863"/>
    <mergeCell ref="A855:B855"/>
    <mergeCell ref="A856:C856"/>
    <mergeCell ref="A862:B862"/>
    <mergeCell ref="A852:C852"/>
    <mergeCell ref="A851:B851"/>
    <mergeCell ref="A766:C766"/>
    <mergeCell ref="A637:B637"/>
    <mergeCell ref="A638:C638"/>
    <mergeCell ref="A649:B649"/>
    <mergeCell ref="A650:C650"/>
    <mergeCell ref="A659:B659"/>
    <mergeCell ref="A623:C623"/>
    <mergeCell ref="A538:C538"/>
    <mergeCell ref="A542:B542"/>
    <mergeCell ref="A543:C543"/>
    <mergeCell ref="A554:B554"/>
    <mergeCell ref="A555:C555"/>
    <mergeCell ref="A876:C876"/>
    <mergeCell ref="A784:C784"/>
    <mergeCell ref="A810:B810"/>
    <mergeCell ref="A811:C811"/>
    <mergeCell ref="A818:B818"/>
    <mergeCell ref="A819:C819"/>
    <mergeCell ref="A743:B743"/>
    <mergeCell ref="A1006:B1006"/>
    <mergeCell ref="A942:C942"/>
    <mergeCell ref="A956:B956"/>
    <mergeCell ref="A957:C957"/>
    <mergeCell ref="A963:B963"/>
    <mergeCell ref="A964:C964"/>
    <mergeCell ref="A999:C999"/>
    <mergeCell ref="A888:B888"/>
    <mergeCell ref="A889:C889"/>
    <mergeCell ref="A900:B900"/>
    <mergeCell ref="A901:C901"/>
    <mergeCell ref="A935:B935"/>
    <mergeCell ref="A936:C936"/>
    <mergeCell ref="A941:B941"/>
    <mergeCell ref="A744:C744"/>
    <mergeCell ref="A749:B749"/>
    <mergeCell ref="A998:B998"/>
  </mergeCells>
  <phoneticPr fontId="12" type="noConversion"/>
  <pageMargins left="0" right="0" top="0.15748031496062992" bottom="0.15748031496062992" header="0.11811023622047245" footer="0.11811023622047245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2014 -2016 с учетом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2017-04-07T10:51:44Z</dcterms:modified>
</cp:coreProperties>
</file>