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200" windowHeight="11490"/>
  </bookViews>
  <sheets>
    <sheet name="февраль" sheetId="33" r:id="rId1"/>
    <sheet name="ведомственная" sheetId="36" state="hidden" r:id="rId2"/>
  </sheets>
  <definedNames>
    <definedName name="_xlnm._FilterDatabase" localSheetId="0" hidden="1">февраль!$A$3:$AD$3</definedName>
    <definedName name="_xlnm.Print_Titles" localSheetId="0">февраль!$1:$2</definedName>
  </definedNames>
  <calcPr calcId="145621"/>
</workbook>
</file>

<file path=xl/calcChain.xml><?xml version="1.0" encoding="utf-8"?>
<calcChain xmlns="http://schemas.openxmlformats.org/spreadsheetml/2006/main">
  <c r="Y47" i="33" l="1"/>
  <c r="Y48" i="33"/>
  <c r="Y49" i="33"/>
  <c r="Y50" i="33"/>
  <c r="Y51" i="33"/>
  <c r="Y53" i="33"/>
  <c r="Y54" i="33"/>
  <c r="Y5" i="33"/>
  <c r="Y6" i="33"/>
  <c r="Y7" i="33"/>
  <c r="Y8" i="33"/>
  <c r="Y9" i="33"/>
  <c r="Y10" i="33"/>
  <c r="Y11" i="33"/>
  <c r="Y13" i="33"/>
  <c r="Y14" i="33"/>
  <c r="Y15" i="33"/>
  <c r="Y17" i="33"/>
  <c r="Y18" i="33"/>
  <c r="Y19" i="33"/>
  <c r="Y20" i="33"/>
  <c r="Y23" i="33"/>
  <c r="Y25" i="33"/>
  <c r="Y26" i="33"/>
  <c r="Y27" i="33"/>
  <c r="Y28" i="33"/>
  <c r="Y29" i="33"/>
  <c r="Y30" i="33"/>
  <c r="Y31" i="33"/>
  <c r="Y32" i="33"/>
  <c r="Y34" i="33"/>
  <c r="Y35" i="33"/>
  <c r="Y36" i="33"/>
  <c r="Y38" i="33"/>
  <c r="Y39" i="33"/>
  <c r="AA39" i="33" l="1"/>
  <c r="P26" i="33" l="1"/>
  <c r="P27" i="33"/>
  <c r="P28" i="33"/>
  <c r="P29" i="33"/>
  <c r="P30" i="33"/>
  <c r="P31" i="33"/>
  <c r="P25" i="33"/>
  <c r="Q24" i="33"/>
  <c r="R24" i="33"/>
  <c r="S24" i="33"/>
  <c r="P23" i="33"/>
  <c r="P22" i="33" s="1"/>
  <c r="Q22" i="33"/>
  <c r="R22" i="33"/>
  <c r="S22" i="33"/>
  <c r="W4" i="33"/>
  <c r="P18" i="33"/>
  <c r="P19" i="33"/>
  <c r="P20" i="33"/>
  <c r="P17" i="33"/>
  <c r="Q16" i="33"/>
  <c r="R16" i="33"/>
  <c r="S16" i="33"/>
  <c r="M46" i="33"/>
  <c r="N46" i="33"/>
  <c r="O46" i="33"/>
  <c r="Q46" i="33"/>
  <c r="R46" i="33"/>
  <c r="S46" i="33"/>
  <c r="U46" i="33"/>
  <c r="Y46" i="33" s="1"/>
  <c r="V46" i="33"/>
  <c r="W46" i="33"/>
  <c r="Q62" i="33"/>
  <c r="R62" i="33"/>
  <c r="S62" i="33"/>
  <c r="Q60" i="33"/>
  <c r="R60" i="33"/>
  <c r="S60" i="33"/>
  <c r="T55" i="33"/>
  <c r="T56" i="33"/>
  <c r="T57" i="33"/>
  <c r="T58" i="33"/>
  <c r="T59" i="33"/>
  <c r="T54" i="33"/>
  <c r="P55" i="33"/>
  <c r="P56" i="33"/>
  <c r="P57" i="33"/>
  <c r="P58" i="33"/>
  <c r="P59" i="33"/>
  <c r="L55" i="33"/>
  <c r="L56" i="33"/>
  <c r="L57" i="33"/>
  <c r="L58" i="33"/>
  <c r="L59" i="33"/>
  <c r="P51" i="33"/>
  <c r="P44" i="33"/>
  <c r="P45" i="33"/>
  <c r="P47" i="33"/>
  <c r="P48" i="33"/>
  <c r="P49" i="33"/>
  <c r="P50" i="33"/>
  <c r="P52" i="33"/>
  <c r="P53" i="33"/>
  <c r="P54" i="33"/>
  <c r="P61" i="33"/>
  <c r="P60" i="33" s="1"/>
  <c r="P63" i="33"/>
  <c r="P64" i="33"/>
  <c r="Q41" i="33"/>
  <c r="R41" i="33"/>
  <c r="S41" i="33"/>
  <c r="P43" i="33"/>
  <c r="P42" i="33"/>
  <c r="Q37" i="33"/>
  <c r="R37" i="33"/>
  <c r="S37" i="33"/>
  <c r="P38" i="33"/>
  <c r="P39" i="33"/>
  <c r="T34" i="33"/>
  <c r="T35" i="33"/>
  <c r="T36" i="33"/>
  <c r="R33" i="33"/>
  <c r="S33" i="33"/>
  <c r="Q33" i="33"/>
  <c r="P34" i="33"/>
  <c r="P35" i="33"/>
  <c r="P36" i="33"/>
  <c r="O33" i="33"/>
  <c r="S40" i="33" l="1"/>
  <c r="X59" i="33"/>
  <c r="X57" i="33"/>
  <c r="X55" i="33"/>
  <c r="P37" i="33"/>
  <c r="X58" i="33"/>
  <c r="X56" i="33"/>
  <c r="Q40" i="33"/>
  <c r="R40" i="33"/>
  <c r="P41" i="33"/>
  <c r="P24" i="33"/>
  <c r="P21" i="33" s="1"/>
  <c r="P46" i="33"/>
  <c r="P16" i="33"/>
  <c r="S21" i="33"/>
  <c r="Q21" i="33"/>
  <c r="R21" i="33"/>
  <c r="P62" i="33"/>
  <c r="P33" i="33"/>
  <c r="P40" i="33" l="1"/>
  <c r="T13" i="33" l="1"/>
  <c r="L25" i="33" l="1"/>
  <c r="AA54" i="33" l="1"/>
  <c r="T31" i="33" l="1"/>
  <c r="G4" i="33"/>
  <c r="H4" i="33"/>
  <c r="I4" i="33"/>
  <c r="J4" i="33"/>
  <c r="K4" i="33"/>
  <c r="M4" i="33"/>
  <c r="N4" i="33"/>
  <c r="O4" i="33"/>
  <c r="U4" i="33"/>
  <c r="V4" i="33"/>
  <c r="T11" i="33"/>
  <c r="L11" i="33"/>
  <c r="D12" i="33"/>
  <c r="E12" i="33"/>
  <c r="G12" i="33"/>
  <c r="H12" i="33"/>
  <c r="I12" i="33"/>
  <c r="J12" i="33"/>
  <c r="K12" i="33"/>
  <c r="M12" i="33"/>
  <c r="N12" i="33"/>
  <c r="O12" i="33"/>
  <c r="U12" i="33"/>
  <c r="V12" i="33"/>
  <c r="W12" i="33"/>
  <c r="Y12" i="33" l="1"/>
  <c r="Y4" i="33"/>
  <c r="G16" i="33" l="1"/>
  <c r="H16" i="33"/>
  <c r="I16" i="33"/>
  <c r="J16" i="33"/>
  <c r="K16" i="33"/>
  <c r="G22" i="33"/>
  <c r="H22" i="33"/>
  <c r="I22" i="33"/>
  <c r="J22" i="33"/>
  <c r="K22" i="33"/>
  <c r="G24" i="33"/>
  <c r="H24" i="33"/>
  <c r="I24" i="33"/>
  <c r="J24" i="33"/>
  <c r="K24" i="33"/>
  <c r="G37" i="33"/>
  <c r="H37" i="33"/>
  <c r="I37" i="33"/>
  <c r="J37" i="33"/>
  <c r="K38" i="33"/>
  <c r="K37" i="33" s="1"/>
  <c r="G41" i="33"/>
  <c r="H41" i="33"/>
  <c r="I41" i="33"/>
  <c r="J41" i="33"/>
  <c r="K41" i="33"/>
  <c r="G46" i="33"/>
  <c r="H46" i="33"/>
  <c r="I46" i="33"/>
  <c r="J46" i="33"/>
  <c r="K47" i="33"/>
  <c r="K49" i="33"/>
  <c r="G60" i="33"/>
  <c r="H60" i="33"/>
  <c r="I60" i="33"/>
  <c r="J60" i="33"/>
  <c r="K60" i="33"/>
  <c r="G62" i="33"/>
  <c r="H62" i="33"/>
  <c r="I62" i="33"/>
  <c r="J62" i="33"/>
  <c r="K62" i="33"/>
  <c r="I40" i="33" l="1"/>
  <c r="G40" i="33"/>
  <c r="J40" i="33"/>
  <c r="H40" i="33"/>
  <c r="K46" i="33"/>
  <c r="K40" i="33" s="1"/>
  <c r="J21" i="33"/>
  <c r="H21" i="33"/>
  <c r="K21" i="33"/>
  <c r="I21" i="33"/>
  <c r="G21" i="33"/>
  <c r="L53" i="33"/>
  <c r="F14" i="33" l="1"/>
  <c r="F15" i="33"/>
  <c r="F32" i="33"/>
  <c r="F12" i="33" l="1"/>
  <c r="F24" i="33"/>
  <c r="F62" i="33" l="1"/>
  <c r="F60" i="33"/>
  <c r="L39" i="33" l="1"/>
  <c r="L42" i="33"/>
  <c r="L43" i="33"/>
  <c r="L44" i="33"/>
  <c r="L45" i="33"/>
  <c r="L47" i="33"/>
  <c r="L48" i="33"/>
  <c r="L49" i="33"/>
  <c r="L50" i="33"/>
  <c r="L51" i="33"/>
  <c r="L52" i="33"/>
  <c r="L54" i="33"/>
  <c r="L61" i="33"/>
  <c r="L60" i="33" s="1"/>
  <c r="L63" i="33"/>
  <c r="L64" i="33"/>
  <c r="M24" i="33"/>
  <c r="N24" i="33"/>
  <c r="O24" i="33"/>
  <c r="U24" i="33"/>
  <c r="V24" i="33"/>
  <c r="W24" i="33"/>
  <c r="T32" i="33"/>
  <c r="L32" i="33"/>
  <c r="F22" i="33"/>
  <c r="F21" i="33" s="1"/>
  <c r="Y24" i="33" l="1"/>
  <c r="L46" i="33"/>
  <c r="L41" i="33"/>
  <c r="L62" i="33"/>
  <c r="L40" i="33" l="1"/>
  <c r="F8" i="33" l="1"/>
  <c r="F9" i="33"/>
  <c r="G36" i="33"/>
  <c r="F41" i="33"/>
  <c r="F4" i="33" l="1"/>
  <c r="G33" i="33"/>
  <c r="H36" i="33"/>
  <c r="F33" i="33"/>
  <c r="F46" i="33"/>
  <c r="F40" i="33" s="1"/>
  <c r="F16" i="33"/>
  <c r="F37" i="33"/>
  <c r="H33" i="33" l="1"/>
  <c r="I36" i="33"/>
  <c r="I33" i="33" l="1"/>
  <c r="J36" i="33"/>
  <c r="J33" i="33" l="1"/>
  <c r="K36" i="33"/>
  <c r="K33" i="33" s="1"/>
  <c r="AA64" i="33"/>
  <c r="AA63" i="33"/>
  <c r="AA61" i="33"/>
  <c r="Z47" i="33"/>
  <c r="AA45" i="33"/>
  <c r="AA43" i="33"/>
  <c r="AA42" i="33"/>
  <c r="AA38" i="33"/>
  <c r="AA36" i="33"/>
  <c r="AA31" i="33"/>
  <c r="AA30" i="33"/>
  <c r="AA29" i="33"/>
  <c r="AA28" i="33"/>
  <c r="AA27" i="33"/>
  <c r="AA26" i="33"/>
  <c r="AA25" i="33"/>
  <c r="AA23" i="33"/>
  <c r="AA20" i="33"/>
  <c r="AA19" i="33"/>
  <c r="AA18" i="33"/>
  <c r="AA17" i="33"/>
  <c r="D47" i="33"/>
  <c r="D53" i="33"/>
  <c r="T9" i="33"/>
  <c r="L9" i="33"/>
  <c r="T7" i="33"/>
  <c r="T8" i="33"/>
  <c r="L7" i="33"/>
  <c r="L8" i="33"/>
  <c r="T64" i="33" l="1"/>
  <c r="T63" i="33"/>
  <c r="U62" i="33"/>
  <c r="V62" i="33"/>
  <c r="W62" i="33"/>
  <c r="U60" i="33"/>
  <c r="V60" i="33"/>
  <c r="T48" i="33"/>
  <c r="T49" i="33"/>
  <c r="T50" i="33"/>
  <c r="T51" i="33"/>
  <c r="T52" i="33"/>
  <c r="T53" i="33"/>
  <c r="T47" i="33"/>
  <c r="U41" i="33"/>
  <c r="V41" i="33"/>
  <c r="W41" i="33"/>
  <c r="U37" i="33"/>
  <c r="V37" i="33"/>
  <c r="W37" i="33"/>
  <c r="U22" i="33"/>
  <c r="V22" i="33"/>
  <c r="W22" i="33"/>
  <c r="U16" i="33"/>
  <c r="V16" i="33"/>
  <c r="W16" i="33"/>
  <c r="T18" i="33"/>
  <c r="T19" i="33"/>
  <c r="T20" i="33"/>
  <c r="T17" i="33"/>
  <c r="Y22" i="33" l="1"/>
  <c r="Y16" i="33"/>
  <c r="Y37" i="33"/>
  <c r="T46" i="33"/>
  <c r="V21" i="33"/>
  <c r="T62" i="33"/>
  <c r="U40" i="33"/>
  <c r="V40" i="33"/>
  <c r="W21" i="33"/>
  <c r="U21" i="33"/>
  <c r="T16" i="33"/>
  <c r="Y21" i="33" l="1"/>
  <c r="Y40" i="33"/>
  <c r="E62" i="33"/>
  <c r="M62" i="33"/>
  <c r="N62" i="33"/>
  <c r="O62" i="33"/>
  <c r="D62" i="33"/>
  <c r="X64" i="33"/>
  <c r="E60" i="33"/>
  <c r="M60" i="33"/>
  <c r="N60" i="33"/>
  <c r="O60" i="33"/>
  <c r="D60" i="33"/>
  <c r="E46" i="33"/>
  <c r="Z46" i="33"/>
  <c r="AA46" i="33"/>
  <c r="D46" i="33"/>
  <c r="X48" i="33"/>
  <c r="X49" i="33"/>
  <c r="X50" i="33"/>
  <c r="X51" i="33"/>
  <c r="X53" i="33"/>
  <c r="X54" i="33"/>
  <c r="X47" i="33"/>
  <c r="E41" i="33"/>
  <c r="M41" i="33"/>
  <c r="N41" i="33"/>
  <c r="O41" i="33"/>
  <c r="AA41" i="33" s="1"/>
  <c r="D41" i="33"/>
  <c r="E37" i="33"/>
  <c r="M37" i="33"/>
  <c r="N37" i="33"/>
  <c r="O37" i="33"/>
  <c r="AA37" i="33" s="1"/>
  <c r="D37" i="33"/>
  <c r="E33" i="33"/>
  <c r="D33" i="33"/>
  <c r="E24" i="33"/>
  <c r="AA24" i="33"/>
  <c r="D24" i="33"/>
  <c r="L26" i="33"/>
  <c r="L27" i="33"/>
  <c r="L28" i="33"/>
  <c r="L29" i="33"/>
  <c r="L30" i="33"/>
  <c r="L31" i="33"/>
  <c r="E22" i="33"/>
  <c r="M22" i="33"/>
  <c r="N22" i="33"/>
  <c r="O22" i="33"/>
  <c r="AA22" i="33" s="1"/>
  <c r="D22" i="33"/>
  <c r="E16" i="33"/>
  <c r="M16" i="33"/>
  <c r="N16" i="33"/>
  <c r="O16" i="33"/>
  <c r="AA16" i="33" s="1"/>
  <c r="D16" i="33"/>
  <c r="L18" i="33"/>
  <c r="X18" i="33" s="1"/>
  <c r="E4" i="33"/>
  <c r="D4" i="33"/>
  <c r="L6" i="33"/>
  <c r="L10" i="33"/>
  <c r="L5" i="33"/>
  <c r="N36" i="33" l="1"/>
  <c r="N35" i="33" s="1"/>
  <c r="N34" i="33" s="1"/>
  <c r="N33" i="33" s="1"/>
  <c r="M36" i="33"/>
  <c r="L24" i="33"/>
  <c r="M21" i="33"/>
  <c r="L4" i="33"/>
  <c r="AA62" i="33"/>
  <c r="D21" i="33"/>
  <c r="O21" i="33"/>
  <c r="AA21" i="33" s="1"/>
  <c r="O40" i="33"/>
  <c r="N21" i="33"/>
  <c r="E21" i="33"/>
  <c r="M40" i="33"/>
  <c r="E40" i="33"/>
  <c r="X62" i="33"/>
  <c r="X63" i="33"/>
  <c r="D40" i="33"/>
  <c r="N40" i="33"/>
  <c r="Z40" i="33" s="1"/>
  <c r="X46" i="33"/>
  <c r="M35" i="33" l="1"/>
  <c r="L36" i="33"/>
  <c r="M34" i="33" l="1"/>
  <c r="L35" i="33"/>
  <c r="M33" i="33" l="1"/>
  <c r="L34" i="33"/>
  <c r="L33" i="33" l="1"/>
  <c r="T39" i="33" l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W60" i="33" l="1"/>
  <c r="T42" i="33"/>
  <c r="T43" i="33"/>
  <c r="T44" i="33"/>
  <c r="T45" i="33"/>
  <c r="T61" i="33"/>
  <c r="X42" i="33" l="1"/>
  <c r="X45" i="33"/>
  <c r="X43" i="33"/>
  <c r="T60" i="33"/>
  <c r="X61" i="33"/>
  <c r="W40" i="33"/>
  <c r="AA60" i="33"/>
  <c r="T41" i="33"/>
  <c r="AA40" i="33" l="1"/>
  <c r="T40" i="33"/>
  <c r="X41" i="33"/>
  <c r="X60" i="33"/>
  <c r="T27" i="33" l="1"/>
  <c r="T28" i="33"/>
  <c r="T29" i="33"/>
  <c r="T30" i="33"/>
  <c r="T26" i="33"/>
  <c r="X31" i="33" l="1"/>
  <c r="X27" i="33"/>
  <c r="X29" i="33"/>
  <c r="X26" i="33"/>
  <c r="X30" i="33"/>
  <c r="X28" i="33"/>
  <c r="T10" i="33" l="1"/>
  <c r="T5" i="33" l="1"/>
  <c r="T38" i="33" l="1"/>
  <c r="X39" i="33"/>
  <c r="L38" i="33"/>
  <c r="U33" i="33"/>
  <c r="W33" i="33"/>
  <c r="T25" i="33"/>
  <c r="T23" i="33"/>
  <c r="L23" i="33"/>
  <c r="L19" i="33"/>
  <c r="X19" i="33" s="1"/>
  <c r="L20" i="33"/>
  <c r="X20" i="33" s="1"/>
  <c r="L17" i="33"/>
  <c r="X17" i="33" s="1"/>
  <c r="T6" i="33"/>
  <c r="T4" i="33" s="1"/>
  <c r="T14" i="33"/>
  <c r="T15" i="33"/>
  <c r="L13" i="33"/>
  <c r="L14" i="33"/>
  <c r="L15" i="33"/>
  <c r="Y33" i="33" l="1"/>
  <c r="T33" i="33"/>
  <c r="T12" i="33"/>
  <c r="L12" i="33"/>
  <c r="T24" i="33"/>
  <c r="X25" i="33"/>
  <c r="X36" i="33"/>
  <c r="T22" i="33"/>
  <c r="X23" i="33"/>
  <c r="AA33" i="33"/>
  <c r="T37" i="33"/>
  <c r="X38" i="33"/>
  <c r="L37" i="33"/>
  <c r="L22" i="33"/>
  <c r="L21" i="33" s="1"/>
  <c r="L16" i="33"/>
  <c r="X16" i="33" s="1"/>
  <c r="X24" i="33" l="1"/>
  <c r="T21" i="33"/>
  <c r="X22" i="33"/>
  <c r="X37" i="33"/>
  <c r="X33" i="33"/>
  <c r="X40" i="33" l="1"/>
  <c r="X21" i="33" l="1"/>
</calcChain>
</file>

<file path=xl/sharedStrings.xml><?xml version="1.0" encoding="utf-8"?>
<sst xmlns="http://schemas.openxmlformats.org/spreadsheetml/2006/main" count="220" uniqueCount="138">
  <si>
    <t>№ п/п</t>
  </si>
  <si>
    <t>Наименование программы</t>
  </si>
  <si>
    <t>Запланированные мероприятия</t>
  </si>
  <si>
    <t>ДГС</t>
  </si>
  <si>
    <t>ДЖКХ</t>
  </si>
  <si>
    <t>ДИиЗО</t>
  </si>
  <si>
    <t>ДОиМП</t>
  </si>
  <si>
    <t>КФКиС</t>
  </si>
  <si>
    <t>1</t>
  </si>
  <si>
    <t>1.1</t>
  </si>
  <si>
    <t>1.2</t>
  </si>
  <si>
    <t>13.1</t>
  </si>
  <si>
    <t>КК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</si>
  <si>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</si>
  <si>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</si>
  <si>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</si>
  <si>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2</t>
  </si>
  <si>
    <t>Доступная среда  в городе Нефтеюганске на 2014-2020 годы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</si>
  <si>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</si>
  <si>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Муниципальная  программа "Социально - экономическое развитие города Нефтеюганска на 2014-2020 годы"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</si>
  <si>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</si>
  <si>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</si>
  <si>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</si>
  <si>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</si>
  <si>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</si>
  <si>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</si>
  <si>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>Подпрограмма "Безопасность дорожного движения"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</si>
  <si>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</si>
  <si>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</si>
  <si>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</si>
  <si>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</si>
  <si>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 xml:space="preserve">Реализация мероприятий муниципальной программы </t>
  </si>
  <si>
    <t>Всего</t>
  </si>
  <si>
    <t>окружной бюджет</t>
  </si>
  <si>
    <t>местный бюджет</t>
  </si>
  <si>
    <t>3</t>
  </si>
  <si>
    <t>4</t>
  </si>
  <si>
    <t>6</t>
  </si>
  <si>
    <t>Подпрограмма "Пропаганда здорового образа жизни (профилактика наркомании, токсикомании и алкоголизма)"</t>
  </si>
  <si>
    <t>9</t>
  </si>
  <si>
    <t>9.2</t>
  </si>
  <si>
    <t>9.2.1</t>
  </si>
  <si>
    <t>9.2.2</t>
  </si>
  <si>
    <t>9.2.4</t>
  </si>
  <si>
    <t>9.3</t>
  </si>
  <si>
    <t>9.3.1</t>
  </si>
  <si>
    <t>10</t>
  </si>
  <si>
    <t>10.1</t>
  </si>
  <si>
    <t>11</t>
  </si>
  <si>
    <t>11.1</t>
  </si>
  <si>
    <t>11.1.1</t>
  </si>
  <si>
    <t>11.2</t>
  </si>
  <si>
    <t>11.2.1</t>
  </si>
  <si>
    <t>12</t>
  </si>
  <si>
    <t>12.1</t>
  </si>
  <si>
    <t>13</t>
  </si>
  <si>
    <t>14</t>
  </si>
  <si>
    <t>14.1</t>
  </si>
  <si>
    <t>14.1.1</t>
  </si>
  <si>
    <t>14.1.2</t>
  </si>
  <si>
    <t>14.1.3</t>
  </si>
  <si>
    <t>14.2</t>
  </si>
  <si>
    <t>14.2.1</t>
  </si>
  <si>
    <t>14.1.5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</si>
  <si>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</si>
  <si>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</si>
  <si>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</si>
  <si>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</si>
  <si>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</si>
  <si>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</si>
  <si>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</si>
  <si>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</si>
  <si>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</si>
  <si>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</si>
  <si>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</si>
  <si>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9.2.5</t>
  </si>
  <si>
    <t>1 квартал</t>
  </si>
  <si>
    <t>2 квартал</t>
  </si>
  <si>
    <t>федеральный бюджет</t>
  </si>
  <si>
    <t>Оплата услуг по техническому обслуживанию и ремонту недвижимого имущества</t>
  </si>
  <si>
    <t>Приведение пешеходных переходов согласно типовым схемам организации дорожного движения</t>
  </si>
  <si>
    <t>Перенос светофорных секций на пересечении ул. Жилая - ул. Усть-Балыкская</t>
  </si>
  <si>
    <t>Реализация мероприятий подпрограммы  "Пропаганда здорового образа жизни (профилактика наркомании, токсикомании, алкоголизма и заболеваниями ВИЧ- инфекций)"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</si>
  <si>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</si>
  <si>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</si>
  <si>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</si>
  <si>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Оказание финансовой и имущественной поддержки социально ориентированным некоммерческим организациям</t>
  </si>
  <si>
    <t>Глава местной администрации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</si>
  <si>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</si>
  <si>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</si>
  <si>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</si>
  <si>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ЗАГС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</si>
  <si>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автономного округа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</si>
  <si>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</si>
  <si>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</si>
  <si>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созданию и обеспечению деятельности административных комиссий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</si>
  <si>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</si>
  <si>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</si>
  <si>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</si>
  <si>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</si>
  <si>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</si>
  <si>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14.2.6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</si>
  <si>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</si>
  <si>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</si>
  <si>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Осуществление переданных полномочий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</si>
  <si>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14.2.8</t>
  </si>
  <si>
    <t>Реализация мероприятий государственной поддержки малого и среднего предпринимательства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</si>
  <si>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</si>
  <si>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</si>
  <si>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</si>
  <si>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</si>
  <si>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9.2.6</t>
  </si>
  <si>
    <t>9.2.7</t>
  </si>
  <si>
    <t>Установка, замена контроллеров и светофоров Т.7 на светофорных объектах улично- дорожной сети города Нефтеюганска</t>
  </si>
  <si>
    <t>Оборудование пешеходных переходов</t>
  </si>
  <si>
    <t>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</si>
  <si>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11.2.2</t>
  </si>
  <si>
    <t>Иные межбюджетные трансферты в рамках наказов избирателей депутатам Думы ХМАО-Югры за счет средств автономного округа</t>
  </si>
  <si>
    <t xml:space="preserve">Всего </t>
  </si>
  <si>
    <t>16</t>
  </si>
  <si>
    <t>17</t>
  </si>
  <si>
    <t>18</t>
  </si>
  <si>
    <t>19</t>
  </si>
  <si>
    <t>20</t>
  </si>
  <si>
    <t>14.4</t>
  </si>
  <si>
    <t>14.4.1</t>
  </si>
  <si>
    <t>ПЛАН на 9 месяцев 2016 год (рублей)</t>
  </si>
  <si>
    <t>9.2.9</t>
  </si>
  <si>
    <t>Установка дорожных знаков и восстановление искусственных дорожных неровностей</t>
  </si>
  <si>
    <t>ПЛАН  на 2017 год (рублей)</t>
  </si>
  <si>
    <t>ПЛАН  на 1 квартал 2017 год (рублей)</t>
  </si>
  <si>
    <t>% исполнения  к плану 1 квартала 2017  года</t>
  </si>
  <si>
    <t>14.2.9</t>
  </si>
  <si>
    <t>14.2.10</t>
  </si>
  <si>
    <t>Обеспечение регулирования деятельности по обращению с отходами производства и потребления</t>
  </si>
  <si>
    <t>Профилактика инфекционных и паразитарных заболеваний, включая иммунопрофилактик</t>
  </si>
  <si>
    <t>Кассовый расход по 01.03.2017  (рублей)</t>
  </si>
  <si>
    <t xml:space="preserve">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</si>
</sst>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2" fillId="0" borderId="0" xfId="0" applyFont="1" applyFill="1" applyBorder="1"/>
    <xf numFmtId="0" fontId="2" fillId="0" borderId="0" xfId="0" applyFont="1" applyFill="1"/>
    <xf numFmtId="49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/>
    <xf numFmtId="164" fontId="2" fillId="0" borderId="0" xfId="0" applyNumberFormat="1" applyFont="1" applyFill="1"/>
    <xf numFmtId="49" fontId="2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/>
    <xf numFmtId="0" fontId="9" fillId="0" borderId="0" xfId="0" applyFont="1" applyFill="1" applyBorder="1"/>
    <xf numFmtId="0" fontId="12" fillId="0" borderId="1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6" xfId="0" applyNumberFormat="1" applyFont="1" applyFill="1" applyBorder="1" applyAlignment="1">
      <alignment horizontal="center" vertical="center"/>
    </xf>
    <xf numFmtId="4" fontId="11" fillId="0" borderId="6" xfId="0" applyNumberFormat="1" applyFont="1" applyFill="1" applyBorder="1" applyAlignment="1">
      <alignment horizontal="center" vertical="center"/>
    </xf>
    <xf numFmtId="0" fontId="11" fillId="0" borderId="0" xfId="0" applyFont="1" applyFill="1"/>
    <xf numFmtId="49" fontId="11" fillId="0" borderId="0" xfId="0" applyNumberFormat="1" applyFont="1" applyFill="1" applyBorder="1" applyAlignment="1">
      <alignment horizontal="center" vertical="center"/>
    </xf>
    <xf numFmtId="2" fontId="11" fillId="0" borderId="0" xfId="0" applyNumberFormat="1" applyFont="1" applyFill="1"/>
    <xf numFmtId="164" fontId="11" fillId="0" borderId="0" xfId="0" applyNumberFormat="1" applyFont="1" applyFill="1"/>
    <xf numFmtId="0" fontId="9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49" fontId="11" fillId="0" borderId="4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12" fillId="0" borderId="4" xfId="0" applyFont="1" applyFill="1" applyBorder="1" applyAlignment="1" applyProtection="1">
      <alignment horizontal="left" vertical="center" wrapText="1"/>
      <protection locked="0"/>
    </xf>
    <xf numFmtId="0" fontId="0" fillId="0" borderId="7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49" fontId="11" fillId="0" borderId="7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 applyProtection="1">
      <alignment horizontal="left" vertical="center" wrapText="1"/>
      <protection locked="0"/>
    </xf>
    <xf numFmtId="0" fontId="11" fillId="0" borderId="5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 wrapText="1"/>
    </xf>
    <xf numFmtId="164" fontId="11" fillId="0" borderId="6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98"/>
  <sheetViews>
    <sheetView tabSelected="1" view="pageBreakPreview" zoomScale="70" zoomScaleNormal="46" zoomScaleSheetLayoutView="70" workbookViewId="0">
      <pane ySplit="2" topLeftCell="A3" activePane="bottomLeft" state="frozen"/>
      <selection pane="bottomLeft" activeCell="A40" sqref="A40"/>
    </sheetView>
  </sheetViews>
  <sheetFormatPr defaultColWidth="9.140625" defaultRowHeight="18.75" x14ac:dyDescent="0.3"/>
  <cols>
    <col min="1" max="1" width="10" style="6" customWidth="1"/>
    <col min="2" max="2" width="54.85546875" style="2" customWidth="1"/>
    <col min="3" max="3" width="13.140625" style="2" customWidth="1"/>
    <col min="4" max="11" width="23.28515625" style="2" hidden="1" customWidth="1"/>
    <col min="12" max="12" width="25.42578125" style="2" bestFit="1" customWidth="1"/>
    <col min="13" max="13" width="25.28515625" style="2" customWidth="1"/>
    <col min="14" max="14" width="23.28515625" style="2" customWidth="1"/>
    <col min="15" max="16" width="25.42578125" style="2" bestFit="1" customWidth="1"/>
    <col min="17" max="19" width="23" style="2" customWidth="1"/>
    <col min="20" max="21" width="24.42578125" style="4" customWidth="1"/>
    <col min="22" max="22" width="22" style="4" customWidth="1"/>
    <col min="23" max="23" width="23.140625" style="4" customWidth="1"/>
    <col min="24" max="24" width="17.140625" style="5" customWidth="1"/>
    <col min="25" max="26" width="14.140625" style="5" customWidth="1"/>
    <col min="27" max="27" width="18" style="5" customWidth="1"/>
    <col min="28" max="16384" width="9.140625" style="2"/>
  </cols>
  <sheetData>
    <row r="1" spans="1:27" s="24" customFormat="1" ht="56.25" x14ac:dyDescent="0.3">
      <c r="A1" s="73" t="s">
        <v>0</v>
      </c>
      <c r="B1" s="26" t="s">
        <v>1</v>
      </c>
      <c r="C1" s="74" t="s">
        <v>22</v>
      </c>
      <c r="D1" s="80" t="s">
        <v>76</v>
      </c>
      <c r="E1" s="80" t="s">
        <v>77</v>
      </c>
      <c r="F1" s="27" t="s">
        <v>126</v>
      </c>
      <c r="G1" s="28"/>
      <c r="H1" s="28"/>
      <c r="I1" s="28"/>
      <c r="J1" s="28"/>
      <c r="K1" s="29"/>
      <c r="L1" s="75" t="s">
        <v>129</v>
      </c>
      <c r="M1" s="75"/>
      <c r="N1" s="75"/>
      <c r="O1" s="75"/>
      <c r="P1" s="75" t="s">
        <v>130</v>
      </c>
      <c r="Q1" s="75"/>
      <c r="R1" s="75"/>
      <c r="S1" s="75"/>
      <c r="T1" s="76" t="s">
        <v>136</v>
      </c>
      <c r="U1" s="76"/>
      <c r="V1" s="76"/>
      <c r="W1" s="76"/>
      <c r="X1" s="77" t="s">
        <v>131</v>
      </c>
      <c r="Y1" s="78"/>
      <c r="Z1" s="78"/>
      <c r="AA1" s="79"/>
    </row>
    <row r="2" spans="1:27" s="24" customFormat="1" ht="56.25" x14ac:dyDescent="0.3">
      <c r="A2" s="73"/>
      <c r="B2" s="55" t="s">
        <v>2</v>
      </c>
      <c r="C2" s="74"/>
      <c r="D2" s="81"/>
      <c r="E2" s="81"/>
      <c r="F2" s="55" t="s">
        <v>118</v>
      </c>
      <c r="G2" s="57"/>
      <c r="H2" s="57"/>
      <c r="I2" s="56" t="s">
        <v>33</v>
      </c>
      <c r="J2" s="56" t="s">
        <v>78</v>
      </c>
      <c r="K2" s="56" t="s">
        <v>34</v>
      </c>
      <c r="L2" s="56" t="s">
        <v>32</v>
      </c>
      <c r="M2" s="56" t="s">
        <v>33</v>
      </c>
      <c r="N2" s="56" t="s">
        <v>78</v>
      </c>
      <c r="O2" s="56" t="s">
        <v>34</v>
      </c>
      <c r="P2" s="56" t="s">
        <v>32</v>
      </c>
      <c r="Q2" s="56" t="s">
        <v>33</v>
      </c>
      <c r="R2" s="56" t="s">
        <v>78</v>
      </c>
      <c r="S2" s="56" t="s">
        <v>34</v>
      </c>
      <c r="T2" s="30" t="s">
        <v>32</v>
      </c>
      <c r="U2" s="30" t="s">
        <v>33</v>
      </c>
      <c r="V2" s="30" t="s">
        <v>78</v>
      </c>
      <c r="W2" s="30" t="s">
        <v>34</v>
      </c>
      <c r="X2" s="31" t="s">
        <v>32</v>
      </c>
      <c r="Y2" s="31" t="s">
        <v>33</v>
      </c>
      <c r="Z2" s="31" t="s">
        <v>78</v>
      </c>
      <c r="AA2" s="31" t="s">
        <v>34</v>
      </c>
    </row>
    <row r="3" spans="1:27" s="24" customFormat="1" x14ac:dyDescent="0.3">
      <c r="A3" s="54" t="s">
        <v>8</v>
      </c>
      <c r="B3" s="54" t="s">
        <v>16</v>
      </c>
      <c r="C3" s="54" t="s">
        <v>35</v>
      </c>
      <c r="D3" s="54" t="s">
        <v>36</v>
      </c>
      <c r="E3" s="54" t="s">
        <v>20</v>
      </c>
      <c r="F3" s="54" t="s">
        <v>37</v>
      </c>
      <c r="G3" s="54" t="s">
        <v>65</v>
      </c>
      <c r="H3" s="54" t="s">
        <v>21</v>
      </c>
      <c r="I3" s="54" t="s">
        <v>39</v>
      </c>
      <c r="J3" s="54" t="s">
        <v>46</v>
      </c>
      <c r="K3" s="54" t="s">
        <v>48</v>
      </c>
      <c r="L3" s="54" t="s">
        <v>36</v>
      </c>
      <c r="M3" s="54" t="s">
        <v>55</v>
      </c>
      <c r="N3" s="54" t="s">
        <v>56</v>
      </c>
      <c r="O3" s="54" t="s">
        <v>64</v>
      </c>
      <c r="P3" s="54" t="s">
        <v>20</v>
      </c>
      <c r="Q3" s="54" t="s">
        <v>37</v>
      </c>
      <c r="R3" s="54" t="s">
        <v>65</v>
      </c>
      <c r="S3" s="54" t="s">
        <v>21</v>
      </c>
      <c r="T3" s="32" t="s">
        <v>55</v>
      </c>
      <c r="U3" s="32" t="s">
        <v>56</v>
      </c>
      <c r="V3" s="32" t="s">
        <v>64</v>
      </c>
      <c r="W3" s="32" t="s">
        <v>119</v>
      </c>
      <c r="X3" s="32" t="s">
        <v>120</v>
      </c>
      <c r="Y3" s="32" t="s">
        <v>121</v>
      </c>
      <c r="Z3" s="32" t="s">
        <v>122</v>
      </c>
      <c r="AA3" s="32" t="s">
        <v>123</v>
      </c>
    </row>
    <row r="4" spans="1:27" s="25" customFormat="1" ht="37.5" hidden="1" x14ac:dyDescent="0.3">
      <c r="A4" s="21" t="s">
        <v>40</v>
      </c>
      <c r="B4" s="50" t="s">
        <v>26</v>
      </c>
      <c r="C4" s="39"/>
      <c r="D4" s="20">
        <f t="shared" ref="D4:E4" si="0">SUM(D5:D10)</f>
        <v>1601822</v>
      </c>
      <c r="E4" s="20">
        <f t="shared" si="0"/>
        <v>0</v>
      </c>
      <c r="F4" s="20">
        <f t="shared" ref="F4:W4" si="1">SUM(F5:F11)</f>
        <v>4069871</v>
      </c>
      <c r="G4" s="20">
        <f t="shared" si="1"/>
        <v>1505562</v>
      </c>
      <c r="H4" s="20">
        <f t="shared" si="1"/>
        <v>0</v>
      </c>
      <c r="I4" s="20">
        <f t="shared" si="1"/>
        <v>0</v>
      </c>
      <c r="J4" s="20">
        <f t="shared" si="1"/>
        <v>0</v>
      </c>
      <c r="K4" s="20">
        <f t="shared" si="1"/>
        <v>1599165</v>
      </c>
      <c r="L4" s="20">
        <f t="shared" si="1"/>
        <v>0</v>
      </c>
      <c r="M4" s="20">
        <f t="shared" si="1"/>
        <v>0</v>
      </c>
      <c r="N4" s="20">
        <f t="shared" si="1"/>
        <v>0</v>
      </c>
      <c r="O4" s="20">
        <f t="shared" si="1"/>
        <v>0</v>
      </c>
      <c r="P4" s="20"/>
      <c r="Q4" s="20"/>
      <c r="R4" s="20"/>
      <c r="S4" s="20"/>
      <c r="T4" s="20">
        <f t="shared" si="1"/>
        <v>0</v>
      </c>
      <c r="U4" s="20">
        <f t="shared" si="1"/>
        <v>0</v>
      </c>
      <c r="V4" s="20">
        <f t="shared" si="1"/>
        <v>0</v>
      </c>
      <c r="W4" s="20">
        <f t="shared" si="1"/>
        <v>0</v>
      </c>
      <c r="X4" s="23"/>
      <c r="Y4" s="35" t="e">
        <f>U4/Q4*100</f>
        <v>#DIV/0!</v>
      </c>
      <c r="Z4" s="23"/>
      <c r="AA4" s="23"/>
    </row>
    <row r="5" spans="1:27" s="24" customFormat="1" ht="56.25" hidden="1" x14ac:dyDescent="0.3">
      <c r="A5" s="51" t="s">
        <v>41</v>
      </c>
      <c r="B5" s="52" t="s">
        <v>79</v>
      </c>
      <c r="C5" s="37" t="s">
        <v>6</v>
      </c>
      <c r="D5" s="38">
        <v>0</v>
      </c>
      <c r="E5" s="38">
        <v>0</v>
      </c>
      <c r="F5" s="38">
        <v>322000</v>
      </c>
      <c r="G5" s="38">
        <v>322000</v>
      </c>
      <c r="H5" s="38">
        <v>0</v>
      </c>
      <c r="I5" s="38">
        <v>0</v>
      </c>
      <c r="J5" s="38">
        <v>0</v>
      </c>
      <c r="K5" s="38">
        <v>0</v>
      </c>
      <c r="L5" s="36">
        <f>SUM(M5:O5)</f>
        <v>0</v>
      </c>
      <c r="M5" s="36">
        <v>0</v>
      </c>
      <c r="N5" s="36">
        <v>0</v>
      </c>
      <c r="O5" s="36">
        <v>0</v>
      </c>
      <c r="P5" s="36"/>
      <c r="Q5" s="36"/>
      <c r="R5" s="36"/>
      <c r="S5" s="36"/>
      <c r="T5" s="35">
        <f>U5+W5</f>
        <v>0</v>
      </c>
      <c r="U5" s="35">
        <v>0</v>
      </c>
      <c r="V5" s="35">
        <v>0</v>
      </c>
      <c r="W5" s="35">
        <v>0</v>
      </c>
      <c r="X5" s="35"/>
      <c r="Y5" s="35" t="e">
        <f>U5/Q5*100</f>
        <v>#DIV/0!</v>
      </c>
      <c r="Z5" s="35"/>
      <c r="AA5" s="35"/>
    </row>
    <row r="6" spans="1:27" s="24" customFormat="1" ht="56.25" hidden="1" x14ac:dyDescent="0.3">
      <c r="A6" s="51" t="s">
        <v>42</v>
      </c>
      <c r="B6" s="52" t="s">
        <v>80</v>
      </c>
      <c r="C6" s="37" t="s">
        <v>4</v>
      </c>
      <c r="D6" s="38">
        <v>0</v>
      </c>
      <c r="E6" s="38">
        <v>0</v>
      </c>
      <c r="F6" s="38">
        <v>1968924</v>
      </c>
      <c r="G6" s="38">
        <v>1055672</v>
      </c>
      <c r="H6" s="38">
        <v>0</v>
      </c>
      <c r="I6" s="38">
        <v>0</v>
      </c>
      <c r="J6" s="38">
        <v>0</v>
      </c>
      <c r="K6" s="38">
        <v>0</v>
      </c>
      <c r="L6" s="36">
        <f t="shared" ref="L6:L11" si="2">SUM(M6:O6)</f>
        <v>0</v>
      </c>
      <c r="M6" s="36">
        <v>0</v>
      </c>
      <c r="N6" s="36">
        <v>0</v>
      </c>
      <c r="O6" s="36">
        <v>0</v>
      </c>
      <c r="P6" s="36"/>
      <c r="Q6" s="36"/>
      <c r="R6" s="36"/>
      <c r="S6" s="36"/>
      <c r="T6" s="35">
        <f t="shared" ref="T6:T15" si="3">U6+W6</f>
        <v>0</v>
      </c>
      <c r="U6" s="35">
        <v>0</v>
      </c>
      <c r="V6" s="35">
        <v>0</v>
      </c>
      <c r="W6" s="35">
        <v>0</v>
      </c>
      <c r="X6" s="35"/>
      <c r="Y6" s="35" t="e">
        <f>U6/Q6*100</f>
        <v>#DIV/0!</v>
      </c>
      <c r="Z6" s="35"/>
      <c r="AA6" s="35"/>
    </row>
    <row r="7" spans="1:27" s="24" customFormat="1" ht="75" hidden="1" x14ac:dyDescent="0.3">
      <c r="A7" s="51" t="s">
        <v>43</v>
      </c>
      <c r="B7" s="52" t="s">
        <v>113</v>
      </c>
      <c r="C7" s="37" t="s">
        <v>4</v>
      </c>
      <c r="D7" s="36">
        <v>531428</v>
      </c>
      <c r="E7" s="38"/>
      <c r="F7" s="38">
        <v>527368</v>
      </c>
      <c r="G7" s="38"/>
      <c r="H7" s="38"/>
      <c r="I7" s="38">
        <v>0</v>
      </c>
      <c r="J7" s="38">
        <v>0</v>
      </c>
      <c r="K7" s="38">
        <v>528771</v>
      </c>
      <c r="L7" s="36">
        <f t="shared" si="2"/>
        <v>0</v>
      </c>
      <c r="M7" s="36">
        <v>0</v>
      </c>
      <c r="N7" s="36">
        <v>0</v>
      </c>
      <c r="O7" s="36">
        <v>0</v>
      </c>
      <c r="P7" s="36"/>
      <c r="Q7" s="36"/>
      <c r="R7" s="36"/>
      <c r="S7" s="36"/>
      <c r="T7" s="35">
        <f t="shared" si="3"/>
        <v>0</v>
      </c>
      <c r="U7" s="35">
        <v>0</v>
      </c>
      <c r="V7" s="35">
        <v>0</v>
      </c>
      <c r="W7" s="35">
        <v>0</v>
      </c>
      <c r="X7" s="35"/>
      <c r="Y7" s="35" t="e">
        <f>U7/Q7*100</f>
        <v>#DIV/0!</v>
      </c>
      <c r="Z7" s="35"/>
      <c r="AA7" s="35"/>
    </row>
    <row r="8" spans="1:27" s="24" customFormat="1" hidden="1" x14ac:dyDescent="0.3">
      <c r="A8" s="51" t="s">
        <v>75</v>
      </c>
      <c r="B8" s="52" t="s">
        <v>114</v>
      </c>
      <c r="C8" s="37" t="s">
        <v>4</v>
      </c>
      <c r="D8" s="36">
        <v>993394</v>
      </c>
      <c r="E8" s="38"/>
      <c r="F8" s="38">
        <f t="shared" ref="F8:F9" si="4">E8+D8</f>
        <v>993394</v>
      </c>
      <c r="G8" s="38"/>
      <c r="H8" s="38"/>
      <c r="I8" s="38">
        <v>0</v>
      </c>
      <c r="J8" s="38">
        <v>0</v>
      </c>
      <c r="K8" s="38">
        <v>993394</v>
      </c>
      <c r="L8" s="36">
        <f t="shared" si="2"/>
        <v>0</v>
      </c>
      <c r="M8" s="36">
        <v>0</v>
      </c>
      <c r="N8" s="36">
        <v>0</v>
      </c>
      <c r="O8" s="36">
        <v>0</v>
      </c>
      <c r="P8" s="36"/>
      <c r="Q8" s="36"/>
      <c r="R8" s="36"/>
      <c r="S8" s="36"/>
      <c r="T8" s="35">
        <f t="shared" si="3"/>
        <v>0</v>
      </c>
      <c r="U8" s="35">
        <v>0</v>
      </c>
      <c r="V8" s="35">
        <v>0</v>
      </c>
      <c r="W8" s="35">
        <v>0</v>
      </c>
      <c r="X8" s="35"/>
      <c r="Y8" s="35" t="e">
        <f>U8/Q8*100</f>
        <v>#DIV/0!</v>
      </c>
      <c r="Z8" s="35"/>
      <c r="AA8" s="35"/>
    </row>
    <row r="9" spans="1:27" s="24" customFormat="1" ht="93.75" hidden="1" x14ac:dyDescent="0.3">
      <c r="A9" s="51" t="s">
        <v>111</v>
      </c>
      <c r="B9" s="52" t="s">
        <v>115</v>
      </c>
      <c r="C9" s="37" t="s">
        <v>3</v>
      </c>
      <c r="D9" s="38">
        <v>77000</v>
      </c>
      <c r="E9" s="38"/>
      <c r="F9" s="38">
        <f t="shared" si="4"/>
        <v>77000</v>
      </c>
      <c r="G9" s="38"/>
      <c r="H9" s="38"/>
      <c r="I9" s="38">
        <v>0</v>
      </c>
      <c r="J9" s="38">
        <v>0</v>
      </c>
      <c r="K9" s="38">
        <v>77000</v>
      </c>
      <c r="L9" s="36">
        <f t="shared" si="2"/>
        <v>0</v>
      </c>
      <c r="M9" s="36">
        <v>0</v>
      </c>
      <c r="N9" s="36">
        <v>0</v>
      </c>
      <c r="O9" s="36">
        <v>0</v>
      </c>
      <c r="P9" s="36"/>
      <c r="Q9" s="36"/>
      <c r="R9" s="36"/>
      <c r="S9" s="36"/>
      <c r="T9" s="35">
        <f t="shared" si="3"/>
        <v>0</v>
      </c>
      <c r="U9" s="35">
        <v>0</v>
      </c>
      <c r="V9" s="35">
        <v>0</v>
      </c>
      <c r="W9" s="35">
        <v>0</v>
      </c>
      <c r="X9" s="35"/>
      <c r="Y9" s="35" t="e">
        <f>U9/Q9*100</f>
        <v>#DIV/0!</v>
      </c>
      <c r="Z9" s="35"/>
      <c r="AA9" s="35"/>
    </row>
    <row r="10" spans="1:27" s="24" customFormat="1" ht="56.25" hidden="1" x14ac:dyDescent="0.3">
      <c r="A10" s="51" t="s">
        <v>112</v>
      </c>
      <c r="B10" s="52" t="s">
        <v>81</v>
      </c>
      <c r="C10" s="37" t="s">
        <v>4</v>
      </c>
      <c r="D10" s="38">
        <v>0</v>
      </c>
      <c r="E10" s="38">
        <v>0</v>
      </c>
      <c r="F10" s="38">
        <v>99999</v>
      </c>
      <c r="G10" s="38">
        <v>127890</v>
      </c>
      <c r="H10" s="38">
        <v>0</v>
      </c>
      <c r="I10" s="38">
        <v>0</v>
      </c>
      <c r="J10" s="38">
        <v>0</v>
      </c>
      <c r="K10" s="38">
        <v>0</v>
      </c>
      <c r="L10" s="36">
        <f t="shared" si="2"/>
        <v>0</v>
      </c>
      <c r="M10" s="36">
        <v>0</v>
      </c>
      <c r="N10" s="36">
        <v>0</v>
      </c>
      <c r="O10" s="36">
        <v>0</v>
      </c>
      <c r="P10" s="36"/>
      <c r="Q10" s="36"/>
      <c r="R10" s="36"/>
      <c r="S10" s="36"/>
      <c r="T10" s="35">
        <f t="shared" si="3"/>
        <v>0</v>
      </c>
      <c r="U10" s="35">
        <v>0</v>
      </c>
      <c r="V10" s="35">
        <v>0</v>
      </c>
      <c r="W10" s="35">
        <v>0</v>
      </c>
      <c r="X10" s="35"/>
      <c r="Y10" s="35" t="e">
        <f>U10/Q10*100</f>
        <v>#DIV/0!</v>
      </c>
      <c r="Z10" s="35"/>
      <c r="AA10" s="35"/>
    </row>
    <row r="11" spans="1:27" s="24" customFormat="1" ht="56.25" hidden="1" x14ac:dyDescent="0.3">
      <c r="A11" s="51" t="s">
        <v>127</v>
      </c>
      <c r="B11" s="52" t="s">
        <v>128</v>
      </c>
      <c r="C11" s="37" t="s">
        <v>4</v>
      </c>
      <c r="D11" s="38"/>
      <c r="E11" s="38"/>
      <c r="F11" s="38">
        <v>81186</v>
      </c>
      <c r="G11" s="38"/>
      <c r="H11" s="38"/>
      <c r="I11" s="38"/>
      <c r="J11" s="38"/>
      <c r="K11" s="38"/>
      <c r="L11" s="36">
        <f t="shared" si="2"/>
        <v>0</v>
      </c>
      <c r="M11" s="36">
        <v>0</v>
      </c>
      <c r="N11" s="36">
        <v>0</v>
      </c>
      <c r="O11" s="36">
        <v>0</v>
      </c>
      <c r="P11" s="36"/>
      <c r="Q11" s="36"/>
      <c r="R11" s="36"/>
      <c r="S11" s="36"/>
      <c r="T11" s="35">
        <f t="shared" si="3"/>
        <v>0</v>
      </c>
      <c r="U11" s="35">
        <v>0</v>
      </c>
      <c r="V11" s="35">
        <v>0</v>
      </c>
      <c r="W11" s="35">
        <v>0</v>
      </c>
      <c r="X11" s="35"/>
      <c r="Y11" s="35" t="e">
        <f>U11/Q11*100</f>
        <v>#DIV/0!</v>
      </c>
      <c r="Z11" s="35"/>
      <c r="AA11" s="35"/>
    </row>
    <row r="12" spans="1:27" s="25" customFormat="1" ht="75" hidden="1" x14ac:dyDescent="0.3">
      <c r="A12" s="21" t="s">
        <v>44</v>
      </c>
      <c r="B12" s="50" t="s">
        <v>38</v>
      </c>
      <c r="C12" s="39"/>
      <c r="D12" s="20">
        <f>SUM(D13:D15)</f>
        <v>52500</v>
      </c>
      <c r="E12" s="20">
        <f t="shared" ref="E12:W12" si="5">SUM(E13:E15)</f>
        <v>672500</v>
      </c>
      <c r="F12" s="20">
        <f>F13+F14+F15</f>
        <v>857500</v>
      </c>
      <c r="G12" s="20">
        <f t="shared" ref="G12:K12" si="6">G13+G14+G15</f>
        <v>132500</v>
      </c>
      <c r="H12" s="20">
        <f t="shared" si="6"/>
        <v>142500</v>
      </c>
      <c r="I12" s="20">
        <f t="shared" si="6"/>
        <v>0</v>
      </c>
      <c r="J12" s="20">
        <f t="shared" si="6"/>
        <v>0</v>
      </c>
      <c r="K12" s="20">
        <f t="shared" si="6"/>
        <v>725000</v>
      </c>
      <c r="L12" s="20">
        <f>SUM(L13:L15)</f>
        <v>0</v>
      </c>
      <c r="M12" s="20">
        <f>SUM(M13:M15)</f>
        <v>0</v>
      </c>
      <c r="N12" s="20">
        <f>SUM(N13:N15)</f>
        <v>0</v>
      </c>
      <c r="O12" s="20">
        <f>SUM(O13:O15)</f>
        <v>0</v>
      </c>
      <c r="P12" s="20"/>
      <c r="Q12" s="20"/>
      <c r="R12" s="20"/>
      <c r="S12" s="20"/>
      <c r="T12" s="20">
        <f>SUM(T13:T15)</f>
        <v>0</v>
      </c>
      <c r="U12" s="20">
        <f t="shared" si="5"/>
        <v>0</v>
      </c>
      <c r="V12" s="20">
        <f t="shared" si="5"/>
        <v>0</v>
      </c>
      <c r="W12" s="20">
        <f t="shared" si="5"/>
        <v>0</v>
      </c>
      <c r="X12" s="23"/>
      <c r="Y12" s="35" t="e">
        <f>U12/Q12*100</f>
        <v>#DIV/0!</v>
      </c>
      <c r="Z12" s="23"/>
      <c r="AA12" s="23"/>
    </row>
    <row r="13" spans="1:27" s="24" customFormat="1" hidden="1" x14ac:dyDescent="0.3">
      <c r="A13" s="71" t="s">
        <v>45</v>
      </c>
      <c r="B13" s="72" t="s">
        <v>82</v>
      </c>
      <c r="C13" s="37" t="s">
        <v>6</v>
      </c>
      <c r="D13" s="38">
        <v>52500</v>
      </c>
      <c r="E13" s="38">
        <v>352500</v>
      </c>
      <c r="F13" s="38">
        <v>537500</v>
      </c>
      <c r="G13" s="38">
        <v>132500</v>
      </c>
      <c r="H13" s="38">
        <v>142500</v>
      </c>
      <c r="I13" s="38">
        <v>0</v>
      </c>
      <c r="J13" s="38">
        <v>0</v>
      </c>
      <c r="K13" s="38">
        <v>405000</v>
      </c>
      <c r="L13" s="36">
        <f>M13+O13</f>
        <v>0</v>
      </c>
      <c r="M13" s="36">
        <v>0</v>
      </c>
      <c r="N13" s="36">
        <v>0</v>
      </c>
      <c r="O13" s="36">
        <v>0</v>
      </c>
      <c r="P13" s="36"/>
      <c r="Q13" s="36"/>
      <c r="R13" s="36"/>
      <c r="S13" s="36"/>
      <c r="T13" s="35">
        <f t="shared" si="3"/>
        <v>0</v>
      </c>
      <c r="U13" s="35">
        <v>0</v>
      </c>
      <c r="V13" s="35">
        <v>0</v>
      </c>
      <c r="W13" s="35">
        <v>0</v>
      </c>
      <c r="X13" s="35"/>
      <c r="Y13" s="35" t="e">
        <f>U13/Q13*100</f>
        <v>#DIV/0!</v>
      </c>
      <c r="Z13" s="35"/>
      <c r="AA13" s="35"/>
    </row>
    <row r="14" spans="1:27" s="24" customFormat="1" hidden="1" x14ac:dyDescent="0.3">
      <c r="A14" s="71"/>
      <c r="B14" s="72"/>
      <c r="C14" s="34" t="s">
        <v>12</v>
      </c>
      <c r="D14" s="36">
        <v>0</v>
      </c>
      <c r="E14" s="36">
        <v>300000</v>
      </c>
      <c r="F14" s="38">
        <f>I14+J14+K14</f>
        <v>300000</v>
      </c>
      <c r="G14" s="36">
        <v>0</v>
      </c>
      <c r="H14" s="36">
        <v>0</v>
      </c>
      <c r="I14" s="36">
        <v>0</v>
      </c>
      <c r="J14" s="36">
        <v>0</v>
      </c>
      <c r="K14" s="36">
        <v>300000</v>
      </c>
      <c r="L14" s="36">
        <f>M14+O14</f>
        <v>0</v>
      </c>
      <c r="M14" s="36">
        <v>0</v>
      </c>
      <c r="N14" s="36">
        <v>0</v>
      </c>
      <c r="O14" s="36">
        <v>0</v>
      </c>
      <c r="P14" s="36"/>
      <c r="Q14" s="36"/>
      <c r="R14" s="36"/>
      <c r="S14" s="36"/>
      <c r="T14" s="35">
        <f t="shared" si="3"/>
        <v>0</v>
      </c>
      <c r="U14" s="35">
        <v>0</v>
      </c>
      <c r="V14" s="35">
        <v>0</v>
      </c>
      <c r="W14" s="35">
        <v>0</v>
      </c>
      <c r="X14" s="35"/>
      <c r="Y14" s="35" t="e">
        <f>U14/Q14*100</f>
        <v>#DIV/0!</v>
      </c>
      <c r="Z14" s="35"/>
      <c r="AA14" s="35"/>
    </row>
    <row r="15" spans="1:27" s="24" customFormat="1" hidden="1" x14ac:dyDescent="0.3">
      <c r="A15" s="71"/>
      <c r="B15" s="72"/>
      <c r="C15" s="34" t="s">
        <v>7</v>
      </c>
      <c r="D15" s="36">
        <v>0</v>
      </c>
      <c r="E15" s="36">
        <v>20000</v>
      </c>
      <c r="F15" s="38">
        <f>I15+J15+K15</f>
        <v>20000</v>
      </c>
      <c r="G15" s="36">
        <v>0</v>
      </c>
      <c r="H15" s="36">
        <v>0</v>
      </c>
      <c r="I15" s="36">
        <v>0</v>
      </c>
      <c r="J15" s="36">
        <v>0</v>
      </c>
      <c r="K15" s="36">
        <v>20000</v>
      </c>
      <c r="L15" s="36">
        <f>M15+O15</f>
        <v>0</v>
      </c>
      <c r="M15" s="36">
        <v>0</v>
      </c>
      <c r="N15" s="36">
        <v>0</v>
      </c>
      <c r="O15" s="36">
        <v>0</v>
      </c>
      <c r="P15" s="36"/>
      <c r="Q15" s="36"/>
      <c r="R15" s="36"/>
      <c r="S15" s="36"/>
      <c r="T15" s="35">
        <f t="shared" si="3"/>
        <v>0</v>
      </c>
      <c r="U15" s="35">
        <v>0</v>
      </c>
      <c r="V15" s="35">
        <v>0</v>
      </c>
      <c r="W15" s="35">
        <v>0</v>
      </c>
      <c r="X15" s="35"/>
      <c r="Y15" s="35" t="e">
        <f>U15/Q15*100</f>
        <v>#DIV/0!</v>
      </c>
      <c r="Z15" s="35"/>
      <c r="AA15" s="35"/>
    </row>
    <row r="16" spans="1:27" s="24" customFormat="1" ht="67.5" hidden="1" customHeight="1" x14ac:dyDescent="0.3">
      <c r="A16" s="21" t="s">
        <v>46</v>
      </c>
      <c r="B16" s="70" t="s">
        <v>14</v>
      </c>
      <c r="C16" s="70"/>
      <c r="D16" s="20">
        <f>SUM(D17:D20)</f>
        <v>320000</v>
      </c>
      <c r="E16" s="20">
        <f t="shared" ref="E16:W16" si="7">SUM(E17:E20)</f>
        <v>420000</v>
      </c>
      <c r="F16" s="20">
        <f t="shared" si="7"/>
        <v>870165</v>
      </c>
      <c r="G16" s="20">
        <f t="shared" si="7"/>
        <v>30000</v>
      </c>
      <c r="H16" s="20">
        <f t="shared" si="7"/>
        <v>230000</v>
      </c>
      <c r="I16" s="20">
        <f t="shared" si="7"/>
        <v>0</v>
      </c>
      <c r="J16" s="20">
        <f t="shared" si="7"/>
        <v>0</v>
      </c>
      <c r="K16" s="20">
        <f t="shared" si="7"/>
        <v>740000</v>
      </c>
      <c r="L16" s="20">
        <f>SUM(L17:L20)</f>
        <v>705400</v>
      </c>
      <c r="M16" s="20">
        <f>SUM(M17:M20)</f>
        <v>0</v>
      </c>
      <c r="N16" s="20">
        <f>SUM(N17:N20)</f>
        <v>0</v>
      </c>
      <c r="O16" s="20">
        <f>SUM(O17:O20)</f>
        <v>705400</v>
      </c>
      <c r="P16" s="20">
        <f t="shared" ref="P16:S16" si="8">SUM(P17:P20)</f>
        <v>231400</v>
      </c>
      <c r="Q16" s="20">
        <f t="shared" si="8"/>
        <v>0</v>
      </c>
      <c r="R16" s="20">
        <f t="shared" si="8"/>
        <v>0</v>
      </c>
      <c r="S16" s="20">
        <f t="shared" si="8"/>
        <v>231400</v>
      </c>
      <c r="T16" s="20">
        <f t="shared" si="7"/>
        <v>63400</v>
      </c>
      <c r="U16" s="20">
        <f t="shared" si="7"/>
        <v>0</v>
      </c>
      <c r="V16" s="20">
        <f t="shared" si="7"/>
        <v>0</v>
      </c>
      <c r="W16" s="20">
        <f t="shared" si="7"/>
        <v>63400</v>
      </c>
      <c r="X16" s="23">
        <f>T16/L16*100</f>
        <v>8.9878083356960587</v>
      </c>
      <c r="Y16" s="35" t="e">
        <f>U16/Q16*100</f>
        <v>#DIV/0!</v>
      </c>
      <c r="Z16" s="38"/>
      <c r="AA16" s="23">
        <f>W16/O16*100</f>
        <v>8.9878083356960587</v>
      </c>
    </row>
    <row r="17" spans="1:27" s="24" customFormat="1" hidden="1" x14ac:dyDescent="0.3">
      <c r="A17" s="71" t="s">
        <v>47</v>
      </c>
      <c r="B17" s="72" t="s">
        <v>31</v>
      </c>
      <c r="C17" s="34" t="s">
        <v>6</v>
      </c>
      <c r="D17" s="36">
        <v>0</v>
      </c>
      <c r="E17" s="36">
        <v>150000</v>
      </c>
      <c r="F17" s="38">
        <v>280165</v>
      </c>
      <c r="G17" s="36">
        <v>30000</v>
      </c>
      <c r="H17" s="36">
        <v>180000</v>
      </c>
      <c r="I17" s="36">
        <v>0</v>
      </c>
      <c r="J17" s="36">
        <v>0</v>
      </c>
      <c r="K17" s="38">
        <v>150000</v>
      </c>
      <c r="L17" s="38">
        <f>M17+O17</f>
        <v>360000</v>
      </c>
      <c r="M17" s="38">
        <v>0</v>
      </c>
      <c r="N17" s="38">
        <v>0</v>
      </c>
      <c r="O17" s="38">
        <v>360000</v>
      </c>
      <c r="P17" s="38">
        <f>Q17+R17+S17</f>
        <v>50000</v>
      </c>
      <c r="Q17" s="38">
        <v>0</v>
      </c>
      <c r="R17" s="38">
        <v>0</v>
      </c>
      <c r="S17" s="38">
        <v>50000</v>
      </c>
      <c r="T17" s="38">
        <f>SUM(U17:W17)</f>
        <v>0</v>
      </c>
      <c r="U17" s="38">
        <v>0</v>
      </c>
      <c r="V17" s="38">
        <v>0</v>
      </c>
      <c r="W17" s="38">
        <v>0</v>
      </c>
      <c r="X17" s="35">
        <f>T17/L17*100</f>
        <v>0</v>
      </c>
      <c r="Y17" s="35" t="e">
        <f>U17/Q17*100</f>
        <v>#DIV/0!</v>
      </c>
      <c r="Z17" s="38"/>
      <c r="AA17" s="35">
        <f>W17/O17*100</f>
        <v>0</v>
      </c>
    </row>
    <row r="18" spans="1:27" s="24" customFormat="1" hidden="1" x14ac:dyDescent="0.3">
      <c r="A18" s="71"/>
      <c r="B18" s="72"/>
      <c r="C18" s="34" t="s">
        <v>13</v>
      </c>
      <c r="D18" s="36">
        <v>100000</v>
      </c>
      <c r="E18" s="36">
        <v>10000</v>
      </c>
      <c r="F18" s="38">
        <v>110000</v>
      </c>
      <c r="G18" s="36">
        <v>0</v>
      </c>
      <c r="H18" s="36">
        <v>0</v>
      </c>
      <c r="I18" s="36">
        <v>0</v>
      </c>
      <c r="J18" s="36">
        <v>0</v>
      </c>
      <c r="K18" s="38">
        <v>110000</v>
      </c>
      <c r="L18" s="38">
        <f>M18+O18</f>
        <v>104500</v>
      </c>
      <c r="M18" s="38">
        <v>0</v>
      </c>
      <c r="N18" s="38">
        <v>0</v>
      </c>
      <c r="O18" s="38">
        <v>104500</v>
      </c>
      <c r="P18" s="38">
        <f t="shared" ref="P18:P20" si="9">Q18+R18+S18</f>
        <v>104500</v>
      </c>
      <c r="Q18" s="38">
        <v>0</v>
      </c>
      <c r="R18" s="38">
        <v>0</v>
      </c>
      <c r="S18" s="38">
        <v>104500</v>
      </c>
      <c r="T18" s="38">
        <f t="shared" ref="T18:T20" si="10">SUM(U18:W18)</f>
        <v>0</v>
      </c>
      <c r="U18" s="38">
        <v>0</v>
      </c>
      <c r="V18" s="38">
        <v>0</v>
      </c>
      <c r="W18" s="38">
        <v>0</v>
      </c>
      <c r="X18" s="35">
        <f>T18/L18*100</f>
        <v>0</v>
      </c>
      <c r="Y18" s="35" t="e">
        <f>U18/Q18*100</f>
        <v>#DIV/0!</v>
      </c>
      <c r="Z18" s="38"/>
      <c r="AA18" s="35">
        <f>W18/O18*100</f>
        <v>0</v>
      </c>
    </row>
    <row r="19" spans="1:27" s="24" customFormat="1" hidden="1" x14ac:dyDescent="0.3">
      <c r="A19" s="71"/>
      <c r="B19" s="72"/>
      <c r="C19" s="34" t="s">
        <v>12</v>
      </c>
      <c r="D19" s="36">
        <v>220000</v>
      </c>
      <c r="E19" s="36">
        <v>200000</v>
      </c>
      <c r="F19" s="38">
        <v>420000</v>
      </c>
      <c r="G19" s="36">
        <v>0</v>
      </c>
      <c r="H19" s="36">
        <v>50000</v>
      </c>
      <c r="I19" s="36">
        <v>0</v>
      </c>
      <c r="J19" s="36">
        <v>0</v>
      </c>
      <c r="K19" s="38">
        <v>420000</v>
      </c>
      <c r="L19" s="38">
        <f>M19+O19</f>
        <v>183900</v>
      </c>
      <c r="M19" s="38">
        <v>0</v>
      </c>
      <c r="N19" s="38">
        <v>0</v>
      </c>
      <c r="O19" s="38">
        <v>183900</v>
      </c>
      <c r="P19" s="38">
        <f t="shared" si="9"/>
        <v>76900</v>
      </c>
      <c r="Q19" s="38">
        <v>0</v>
      </c>
      <c r="R19" s="38">
        <v>0</v>
      </c>
      <c r="S19" s="38">
        <v>76900</v>
      </c>
      <c r="T19" s="38">
        <f t="shared" si="10"/>
        <v>63400</v>
      </c>
      <c r="U19" s="38">
        <v>0</v>
      </c>
      <c r="V19" s="38">
        <v>0</v>
      </c>
      <c r="W19" s="38">
        <v>63400</v>
      </c>
      <c r="X19" s="35">
        <f>T19/L19*100</f>
        <v>34.475258292550301</v>
      </c>
      <c r="Y19" s="35" t="e">
        <f>U19/Q19*100</f>
        <v>#DIV/0!</v>
      </c>
      <c r="Z19" s="38"/>
      <c r="AA19" s="35">
        <f>W19/O19*100</f>
        <v>34.475258292550301</v>
      </c>
    </row>
    <row r="20" spans="1:27" s="24" customFormat="1" hidden="1" x14ac:dyDescent="0.3">
      <c r="A20" s="71"/>
      <c r="B20" s="72"/>
      <c r="C20" s="34" t="s">
        <v>7</v>
      </c>
      <c r="D20" s="36">
        <v>0</v>
      </c>
      <c r="E20" s="36">
        <v>60000</v>
      </c>
      <c r="F20" s="38">
        <v>60000</v>
      </c>
      <c r="G20" s="36">
        <v>0</v>
      </c>
      <c r="H20" s="36">
        <v>0</v>
      </c>
      <c r="I20" s="36">
        <v>0</v>
      </c>
      <c r="J20" s="36">
        <v>0</v>
      </c>
      <c r="K20" s="38">
        <v>60000</v>
      </c>
      <c r="L20" s="38">
        <f>M20+O20</f>
        <v>57000</v>
      </c>
      <c r="M20" s="38">
        <v>0</v>
      </c>
      <c r="N20" s="38">
        <v>0</v>
      </c>
      <c r="O20" s="38">
        <v>57000</v>
      </c>
      <c r="P20" s="38">
        <f t="shared" si="9"/>
        <v>0</v>
      </c>
      <c r="Q20" s="38">
        <v>0</v>
      </c>
      <c r="R20" s="38">
        <v>0</v>
      </c>
      <c r="S20" s="38">
        <v>0</v>
      </c>
      <c r="T20" s="38">
        <f t="shared" si="10"/>
        <v>0</v>
      </c>
      <c r="U20" s="38">
        <v>0</v>
      </c>
      <c r="V20" s="38">
        <v>0</v>
      </c>
      <c r="W20" s="38">
        <v>0</v>
      </c>
      <c r="X20" s="35">
        <f>T20/L20*100</f>
        <v>0</v>
      </c>
      <c r="Y20" s="35" t="e">
        <f>U20/Q20*100</f>
        <v>#DIV/0!</v>
      </c>
      <c r="Z20" s="38"/>
      <c r="AA20" s="35">
        <f>W20/O20*100</f>
        <v>0</v>
      </c>
    </row>
    <row r="21" spans="1:27" s="24" customFormat="1" ht="81.75" hidden="1" customHeight="1" x14ac:dyDescent="0.3">
      <c r="A21" s="21" t="s">
        <v>48</v>
      </c>
      <c r="B21" s="70" t="s">
        <v>15</v>
      </c>
      <c r="C21" s="70"/>
      <c r="D21" s="20">
        <f>D22+D24</f>
        <v>2897270</v>
      </c>
      <c r="E21" s="20">
        <f t="shared" ref="E21:W21" si="11">E22+E24</f>
        <v>5525210</v>
      </c>
      <c r="F21" s="20">
        <f>F22+F24</f>
        <v>14266325</v>
      </c>
      <c r="G21" s="20">
        <f t="shared" ref="G21:K21" si="12">G22+G24</f>
        <v>3289309</v>
      </c>
      <c r="H21" s="20">
        <f t="shared" si="12"/>
        <v>2238370</v>
      </c>
      <c r="I21" s="20">
        <f t="shared" si="12"/>
        <v>110000</v>
      </c>
      <c r="J21" s="20">
        <f t="shared" si="12"/>
        <v>0</v>
      </c>
      <c r="K21" s="20">
        <f t="shared" si="12"/>
        <v>8655182</v>
      </c>
      <c r="L21" s="20">
        <f>L22+L24</f>
        <v>12309208</v>
      </c>
      <c r="M21" s="20">
        <f>M22+M24</f>
        <v>0</v>
      </c>
      <c r="N21" s="20">
        <f>N22+N24</f>
        <v>0</v>
      </c>
      <c r="O21" s="20">
        <f>O22+O24</f>
        <v>12309208</v>
      </c>
      <c r="P21" s="20">
        <f t="shared" ref="P21:S21" si="13">P22+P24</f>
        <v>1379744</v>
      </c>
      <c r="Q21" s="20">
        <f t="shared" si="13"/>
        <v>0</v>
      </c>
      <c r="R21" s="20">
        <f t="shared" si="13"/>
        <v>0</v>
      </c>
      <c r="S21" s="20">
        <f t="shared" si="13"/>
        <v>1379744</v>
      </c>
      <c r="T21" s="20">
        <f t="shared" si="11"/>
        <v>386754.04000000004</v>
      </c>
      <c r="U21" s="20">
        <f t="shared" si="11"/>
        <v>0</v>
      </c>
      <c r="V21" s="20">
        <f t="shared" si="11"/>
        <v>0</v>
      </c>
      <c r="W21" s="20">
        <f t="shared" si="11"/>
        <v>386754.04000000004</v>
      </c>
      <c r="X21" s="20">
        <f>T21/L21*100</f>
        <v>3.1419896389759603</v>
      </c>
      <c r="Y21" s="35" t="e">
        <f>U21/Q21*100</f>
        <v>#DIV/0!</v>
      </c>
      <c r="Z21" s="38"/>
      <c r="AA21" s="20">
        <f>W21/O21*100</f>
        <v>3.1419896389759603</v>
      </c>
    </row>
    <row r="22" spans="1:27" s="24" customFormat="1" ht="112.5" hidden="1" x14ac:dyDescent="0.3">
      <c r="A22" s="21" t="s">
        <v>49</v>
      </c>
      <c r="B22" s="50" t="s">
        <v>27</v>
      </c>
      <c r="C22" s="50"/>
      <c r="D22" s="20">
        <f>D23</f>
        <v>60000</v>
      </c>
      <c r="E22" s="20">
        <f t="shared" ref="E22:W22" si="14">E23</f>
        <v>221000</v>
      </c>
      <c r="F22" s="20">
        <f t="shared" si="14"/>
        <v>495417</v>
      </c>
      <c r="G22" s="20">
        <f t="shared" si="14"/>
        <v>0</v>
      </c>
      <c r="H22" s="20">
        <f t="shared" si="14"/>
        <v>0</v>
      </c>
      <c r="I22" s="20">
        <f t="shared" si="14"/>
        <v>0</v>
      </c>
      <c r="J22" s="20">
        <f t="shared" si="14"/>
        <v>0</v>
      </c>
      <c r="K22" s="20">
        <f t="shared" si="14"/>
        <v>291112</v>
      </c>
      <c r="L22" s="20">
        <f>L23</f>
        <v>259400</v>
      </c>
      <c r="M22" s="20">
        <f>M23</f>
        <v>0</v>
      </c>
      <c r="N22" s="20">
        <f>N23</f>
        <v>0</v>
      </c>
      <c r="O22" s="20">
        <f>O23</f>
        <v>259400</v>
      </c>
      <c r="P22" s="20">
        <f t="shared" ref="P22:S22" si="15">P23</f>
        <v>60000</v>
      </c>
      <c r="Q22" s="20">
        <f t="shared" si="15"/>
        <v>0</v>
      </c>
      <c r="R22" s="20">
        <f t="shared" si="15"/>
        <v>0</v>
      </c>
      <c r="S22" s="20">
        <f t="shared" si="15"/>
        <v>60000</v>
      </c>
      <c r="T22" s="20">
        <f t="shared" si="14"/>
        <v>0</v>
      </c>
      <c r="U22" s="20">
        <f t="shared" si="14"/>
        <v>0</v>
      </c>
      <c r="V22" s="20">
        <f t="shared" si="14"/>
        <v>0</v>
      </c>
      <c r="W22" s="20">
        <f t="shared" si="14"/>
        <v>0</v>
      </c>
      <c r="X22" s="20">
        <f>T22/L22*100</f>
        <v>0</v>
      </c>
      <c r="Y22" s="35" t="e">
        <f>U22/Q22*100</f>
        <v>#DIV/0!</v>
      </c>
      <c r="Z22" s="38"/>
      <c r="AA22" s="20">
        <f>W22/O22*100</f>
        <v>0</v>
      </c>
    </row>
    <row r="23" spans="1:27" s="24" customFormat="1" ht="75" hidden="1" x14ac:dyDescent="0.3">
      <c r="A23" s="51" t="s">
        <v>50</v>
      </c>
      <c r="B23" s="40" t="s">
        <v>83</v>
      </c>
      <c r="C23" s="34" t="s">
        <v>13</v>
      </c>
      <c r="D23" s="36">
        <v>60000</v>
      </c>
      <c r="E23" s="36">
        <v>221000</v>
      </c>
      <c r="F23" s="38">
        <v>495417</v>
      </c>
      <c r="G23" s="36">
        <v>0</v>
      </c>
      <c r="H23" s="36">
        <v>0</v>
      </c>
      <c r="I23" s="36">
        <v>0</v>
      </c>
      <c r="J23" s="36">
        <v>0</v>
      </c>
      <c r="K23" s="36">
        <v>291112</v>
      </c>
      <c r="L23" s="36">
        <f>M23+O23</f>
        <v>259400</v>
      </c>
      <c r="M23" s="36">
        <v>0</v>
      </c>
      <c r="N23" s="36">
        <v>0</v>
      </c>
      <c r="O23" s="36">
        <v>259400</v>
      </c>
      <c r="P23" s="36">
        <f>Q23+R23+S23</f>
        <v>60000</v>
      </c>
      <c r="Q23" s="36">
        <v>0</v>
      </c>
      <c r="R23" s="36">
        <v>0</v>
      </c>
      <c r="S23" s="36">
        <v>60000</v>
      </c>
      <c r="T23" s="35">
        <f>U23+W23</f>
        <v>0</v>
      </c>
      <c r="U23" s="35">
        <v>0</v>
      </c>
      <c r="V23" s="35">
        <v>0</v>
      </c>
      <c r="W23" s="35">
        <v>0</v>
      </c>
      <c r="X23" s="38">
        <f>T23/L23*100</f>
        <v>0</v>
      </c>
      <c r="Y23" s="35" t="e">
        <f>U23/Q23*100</f>
        <v>#DIV/0!</v>
      </c>
      <c r="Z23" s="38"/>
      <c r="AA23" s="38">
        <f>W23/O23*100</f>
        <v>0</v>
      </c>
    </row>
    <row r="24" spans="1:27" s="25" customFormat="1" ht="56.25" hidden="1" x14ac:dyDescent="0.3">
      <c r="A24" s="21" t="s">
        <v>51</v>
      </c>
      <c r="B24" s="41" t="s">
        <v>28</v>
      </c>
      <c r="C24" s="33"/>
      <c r="D24" s="22">
        <f>SUM(D25:D31)</f>
        <v>2837270</v>
      </c>
      <c r="E24" s="22">
        <f t="shared" ref="E24" si="16">SUM(E25:E31)</f>
        <v>5304210</v>
      </c>
      <c r="F24" s="22">
        <f t="shared" ref="F24:K24" si="17">SUM(F25:F32)</f>
        <v>13770908</v>
      </c>
      <c r="G24" s="22">
        <f t="shared" si="17"/>
        <v>3289309</v>
      </c>
      <c r="H24" s="22">
        <f t="shared" si="17"/>
        <v>2238370</v>
      </c>
      <c r="I24" s="22">
        <f t="shared" si="17"/>
        <v>110000</v>
      </c>
      <c r="J24" s="22">
        <f t="shared" si="17"/>
        <v>0</v>
      </c>
      <c r="K24" s="22">
        <f t="shared" si="17"/>
        <v>8364070</v>
      </c>
      <c r="L24" s="22">
        <f>SUM(L25:L32)</f>
        <v>12049808</v>
      </c>
      <c r="M24" s="22">
        <f>SUM(M25:M32)</f>
        <v>0</v>
      </c>
      <c r="N24" s="22">
        <f>SUM(N25:N32)</f>
        <v>0</v>
      </c>
      <c r="O24" s="22">
        <f>SUM(O25:O32)</f>
        <v>12049808</v>
      </c>
      <c r="P24" s="22">
        <f t="shared" ref="P24:S24" si="18">SUM(P25:P32)</f>
        <v>1319744</v>
      </c>
      <c r="Q24" s="22">
        <f t="shared" si="18"/>
        <v>0</v>
      </c>
      <c r="R24" s="22">
        <f t="shared" si="18"/>
        <v>0</v>
      </c>
      <c r="S24" s="22">
        <f t="shared" si="18"/>
        <v>1319744</v>
      </c>
      <c r="T24" s="22">
        <f t="shared" ref="T24:W24" si="19">SUM(T25:T32)</f>
        <v>386754.04000000004</v>
      </c>
      <c r="U24" s="22">
        <f t="shared" si="19"/>
        <v>0</v>
      </c>
      <c r="V24" s="22">
        <f t="shared" si="19"/>
        <v>0</v>
      </c>
      <c r="W24" s="22">
        <f t="shared" si="19"/>
        <v>386754.04000000004</v>
      </c>
      <c r="X24" s="20">
        <f>T24/L24*100</f>
        <v>3.2096282364001154</v>
      </c>
      <c r="Y24" s="35" t="e">
        <f>U24/Q24*100</f>
        <v>#DIV/0!</v>
      </c>
      <c r="Z24" s="38"/>
      <c r="AA24" s="20">
        <f>W24/O24*100</f>
        <v>3.2096282364001154</v>
      </c>
    </row>
    <row r="25" spans="1:27" s="24" customFormat="1" hidden="1" x14ac:dyDescent="0.3">
      <c r="A25" s="71" t="s">
        <v>52</v>
      </c>
      <c r="B25" s="72" t="s">
        <v>84</v>
      </c>
      <c r="C25" s="34" t="s">
        <v>3</v>
      </c>
      <c r="D25" s="36">
        <v>9400</v>
      </c>
      <c r="E25" s="36">
        <v>14000</v>
      </c>
      <c r="F25" s="38">
        <v>37400</v>
      </c>
      <c r="G25" s="36">
        <v>14000</v>
      </c>
      <c r="H25" s="36">
        <v>29100</v>
      </c>
      <c r="I25" s="36">
        <v>0</v>
      </c>
      <c r="J25" s="36">
        <v>0</v>
      </c>
      <c r="K25" s="36">
        <v>23400</v>
      </c>
      <c r="L25" s="36">
        <f>SUM(M25:O25)</f>
        <v>66500</v>
      </c>
      <c r="M25" s="36">
        <v>0</v>
      </c>
      <c r="N25" s="36">
        <v>0</v>
      </c>
      <c r="O25" s="36">
        <v>66500</v>
      </c>
      <c r="P25" s="36">
        <f>Q25+R25+S25</f>
        <v>9400</v>
      </c>
      <c r="Q25" s="36">
        <v>0</v>
      </c>
      <c r="R25" s="36">
        <v>0</v>
      </c>
      <c r="S25" s="36">
        <v>9400</v>
      </c>
      <c r="T25" s="35">
        <f>U25+W25</f>
        <v>0</v>
      </c>
      <c r="U25" s="35">
        <v>0</v>
      </c>
      <c r="V25" s="35">
        <v>0</v>
      </c>
      <c r="W25" s="35">
        <v>0</v>
      </c>
      <c r="X25" s="38">
        <f>T25/L25*100</f>
        <v>0</v>
      </c>
      <c r="Y25" s="35" t="e">
        <f>U25/Q25*100</f>
        <v>#DIV/0!</v>
      </c>
      <c r="Z25" s="38"/>
      <c r="AA25" s="38">
        <f>W25/O25*100</f>
        <v>0</v>
      </c>
    </row>
    <row r="26" spans="1:27" s="24" customFormat="1" hidden="1" x14ac:dyDescent="0.3">
      <c r="A26" s="71"/>
      <c r="B26" s="72"/>
      <c r="C26" s="34" t="s">
        <v>13</v>
      </c>
      <c r="D26" s="36">
        <v>25210</v>
      </c>
      <c r="E26" s="36">
        <v>0</v>
      </c>
      <c r="F26" s="38">
        <v>173240</v>
      </c>
      <c r="G26" s="36">
        <v>0</v>
      </c>
      <c r="H26" s="36">
        <v>28000</v>
      </c>
      <c r="I26" s="36">
        <v>0</v>
      </c>
      <c r="J26" s="36">
        <v>0</v>
      </c>
      <c r="K26" s="36">
        <v>75630</v>
      </c>
      <c r="L26" s="36">
        <f t="shared" ref="L26:L32" si="20">SUM(M26:O26)</f>
        <v>151240</v>
      </c>
      <c r="M26" s="36">
        <v>0</v>
      </c>
      <c r="N26" s="36">
        <v>0</v>
      </c>
      <c r="O26" s="36">
        <v>151240</v>
      </c>
      <c r="P26" s="36">
        <f t="shared" ref="P26:P31" si="21">Q26+R26+S26</f>
        <v>76240</v>
      </c>
      <c r="Q26" s="36">
        <v>0</v>
      </c>
      <c r="R26" s="36">
        <v>0</v>
      </c>
      <c r="S26" s="36">
        <v>76240</v>
      </c>
      <c r="T26" s="35">
        <f>U26+W26</f>
        <v>0</v>
      </c>
      <c r="U26" s="36">
        <v>0</v>
      </c>
      <c r="V26" s="36">
        <v>0</v>
      </c>
      <c r="W26" s="36">
        <v>0</v>
      </c>
      <c r="X26" s="38">
        <f>T26/L26*100</f>
        <v>0</v>
      </c>
      <c r="Y26" s="35" t="e">
        <f>U26/Q26*100</f>
        <v>#DIV/0!</v>
      </c>
      <c r="Z26" s="38"/>
      <c r="AA26" s="38">
        <f>W26/O26*100</f>
        <v>0</v>
      </c>
    </row>
    <row r="27" spans="1:27" s="24" customFormat="1" hidden="1" x14ac:dyDescent="0.3">
      <c r="A27" s="71"/>
      <c r="B27" s="72"/>
      <c r="C27" s="34" t="s">
        <v>4</v>
      </c>
      <c r="D27" s="36">
        <v>50216</v>
      </c>
      <c r="E27" s="36">
        <v>91974</v>
      </c>
      <c r="F27" s="38">
        <v>218264</v>
      </c>
      <c r="G27" s="36">
        <v>67174</v>
      </c>
      <c r="H27" s="36">
        <v>77736</v>
      </c>
      <c r="I27" s="36">
        <v>0</v>
      </c>
      <c r="J27" s="36">
        <v>0</v>
      </c>
      <c r="K27" s="36">
        <v>142190</v>
      </c>
      <c r="L27" s="36">
        <f t="shared" si="20"/>
        <v>287100</v>
      </c>
      <c r="M27" s="36">
        <v>0</v>
      </c>
      <c r="N27" s="36">
        <v>0</v>
      </c>
      <c r="O27" s="36">
        <v>287100</v>
      </c>
      <c r="P27" s="36">
        <f t="shared" si="21"/>
        <v>46116</v>
      </c>
      <c r="Q27" s="36">
        <v>0</v>
      </c>
      <c r="R27" s="36">
        <v>0</v>
      </c>
      <c r="S27" s="36">
        <v>46116</v>
      </c>
      <c r="T27" s="35">
        <f t="shared" ref="T27:T32" si="22">U27+W27</f>
        <v>5975</v>
      </c>
      <c r="U27" s="35">
        <v>0</v>
      </c>
      <c r="V27" s="35">
        <v>0</v>
      </c>
      <c r="W27" s="35">
        <v>5975</v>
      </c>
      <c r="X27" s="38">
        <f>T27/L27*100</f>
        <v>2.081156391501219</v>
      </c>
      <c r="Y27" s="35" t="e">
        <f>U27/Q27*100</f>
        <v>#DIV/0!</v>
      </c>
      <c r="Z27" s="38"/>
      <c r="AA27" s="38">
        <f>W27/O27*100</f>
        <v>2.081156391501219</v>
      </c>
    </row>
    <row r="28" spans="1:27" s="24" customFormat="1" hidden="1" x14ac:dyDescent="0.3">
      <c r="A28" s="71"/>
      <c r="B28" s="72"/>
      <c r="C28" s="34" t="s">
        <v>5</v>
      </c>
      <c r="D28" s="36">
        <v>18050</v>
      </c>
      <c r="E28" s="36">
        <v>27075</v>
      </c>
      <c r="F28" s="38">
        <v>73632</v>
      </c>
      <c r="G28" s="36">
        <v>27075</v>
      </c>
      <c r="H28" s="36">
        <v>47800</v>
      </c>
      <c r="I28" s="36">
        <v>0</v>
      </c>
      <c r="J28" s="36">
        <v>0</v>
      </c>
      <c r="K28" s="36">
        <v>45125</v>
      </c>
      <c r="L28" s="36">
        <f t="shared" si="20"/>
        <v>120000</v>
      </c>
      <c r="M28" s="36">
        <v>0</v>
      </c>
      <c r="N28" s="36">
        <v>0</v>
      </c>
      <c r="O28" s="36">
        <v>120000</v>
      </c>
      <c r="P28" s="36">
        <f t="shared" si="21"/>
        <v>18050</v>
      </c>
      <c r="Q28" s="36">
        <v>0</v>
      </c>
      <c r="R28" s="36">
        <v>0</v>
      </c>
      <c r="S28" s="36">
        <v>18050</v>
      </c>
      <c r="T28" s="35">
        <f t="shared" si="22"/>
        <v>606.75</v>
      </c>
      <c r="U28" s="35">
        <v>0</v>
      </c>
      <c r="V28" s="35">
        <v>0</v>
      </c>
      <c r="W28" s="35">
        <v>606.75</v>
      </c>
      <c r="X28" s="38">
        <f>T28/L28*100</f>
        <v>0.50562499999999999</v>
      </c>
      <c r="Y28" s="35" t="e">
        <f>U28/Q28*100</f>
        <v>#DIV/0!</v>
      </c>
      <c r="Z28" s="38"/>
      <c r="AA28" s="38">
        <f>W28/O28*100</f>
        <v>0.50562499999999999</v>
      </c>
    </row>
    <row r="29" spans="1:27" s="24" customFormat="1" hidden="1" x14ac:dyDescent="0.3">
      <c r="A29" s="71"/>
      <c r="B29" s="72"/>
      <c r="C29" s="37" t="s">
        <v>6</v>
      </c>
      <c r="D29" s="38">
        <v>1046700</v>
      </c>
      <c r="E29" s="38">
        <v>4406000</v>
      </c>
      <c r="F29" s="38">
        <v>9967720</v>
      </c>
      <c r="G29" s="38">
        <v>2472000</v>
      </c>
      <c r="H29" s="38">
        <v>1290000</v>
      </c>
      <c r="I29" s="38">
        <v>0</v>
      </c>
      <c r="J29" s="38">
        <v>0</v>
      </c>
      <c r="K29" s="38">
        <v>5573320</v>
      </c>
      <c r="L29" s="36">
        <f t="shared" si="20"/>
        <v>9276000</v>
      </c>
      <c r="M29" s="36">
        <v>0</v>
      </c>
      <c r="N29" s="36">
        <v>0</v>
      </c>
      <c r="O29" s="36">
        <v>9276000</v>
      </c>
      <c r="P29" s="36">
        <f t="shared" si="21"/>
        <v>726005</v>
      </c>
      <c r="Q29" s="36">
        <v>0</v>
      </c>
      <c r="R29" s="36">
        <v>0</v>
      </c>
      <c r="S29" s="36">
        <v>726005</v>
      </c>
      <c r="T29" s="35">
        <f t="shared" si="22"/>
        <v>236194.2</v>
      </c>
      <c r="U29" s="35">
        <v>0</v>
      </c>
      <c r="V29" s="35">
        <v>0</v>
      </c>
      <c r="W29" s="35">
        <v>236194.2</v>
      </c>
      <c r="X29" s="38">
        <f>T29/L29*100</f>
        <v>2.546293661060802</v>
      </c>
      <c r="Y29" s="35" t="e">
        <f>U29/Q29*100</f>
        <v>#DIV/0!</v>
      </c>
      <c r="Z29" s="38"/>
      <c r="AA29" s="38">
        <f>W29/O29*100</f>
        <v>2.546293661060802</v>
      </c>
    </row>
    <row r="30" spans="1:27" s="24" customFormat="1" hidden="1" x14ac:dyDescent="0.3">
      <c r="A30" s="71"/>
      <c r="B30" s="72"/>
      <c r="C30" s="34" t="s">
        <v>12</v>
      </c>
      <c r="D30" s="36">
        <v>1458262</v>
      </c>
      <c r="E30" s="36">
        <v>464463</v>
      </c>
      <c r="F30" s="38">
        <v>2405324</v>
      </c>
      <c r="G30" s="36">
        <v>453862</v>
      </c>
      <c r="H30" s="36">
        <v>552262</v>
      </c>
      <c r="I30" s="36">
        <v>0</v>
      </c>
      <c r="J30" s="36">
        <v>0</v>
      </c>
      <c r="K30" s="36">
        <v>1922725</v>
      </c>
      <c r="L30" s="36">
        <f t="shared" si="20"/>
        <v>1150168</v>
      </c>
      <c r="M30" s="36">
        <v>0</v>
      </c>
      <c r="N30" s="36">
        <v>0</v>
      </c>
      <c r="O30" s="36">
        <v>1150168</v>
      </c>
      <c r="P30" s="36">
        <f t="shared" si="21"/>
        <v>251840</v>
      </c>
      <c r="Q30" s="36">
        <v>0</v>
      </c>
      <c r="R30" s="36">
        <v>0</v>
      </c>
      <c r="S30" s="36">
        <v>251840</v>
      </c>
      <c r="T30" s="35">
        <f t="shared" si="22"/>
        <v>94381.26</v>
      </c>
      <c r="U30" s="35">
        <v>0</v>
      </c>
      <c r="V30" s="35">
        <v>0</v>
      </c>
      <c r="W30" s="35">
        <v>94381.26</v>
      </c>
      <c r="X30" s="38">
        <f>T30/L30*100</f>
        <v>8.2058673167745919</v>
      </c>
      <c r="Y30" s="35" t="e">
        <f>U30/Q30*100</f>
        <v>#DIV/0!</v>
      </c>
      <c r="Z30" s="38"/>
      <c r="AA30" s="38">
        <f>W30/O30*100</f>
        <v>8.2058673167745919</v>
      </c>
    </row>
    <row r="31" spans="1:27" s="24" customFormat="1" hidden="1" x14ac:dyDescent="0.3">
      <c r="A31" s="71"/>
      <c r="B31" s="72"/>
      <c r="C31" s="34" t="s">
        <v>7</v>
      </c>
      <c r="D31" s="36">
        <v>229432</v>
      </c>
      <c r="E31" s="36">
        <v>300698</v>
      </c>
      <c r="F31" s="38">
        <v>785328</v>
      </c>
      <c r="G31" s="36">
        <v>255198</v>
      </c>
      <c r="H31" s="36">
        <v>213472</v>
      </c>
      <c r="I31" s="36">
        <v>0</v>
      </c>
      <c r="J31" s="36">
        <v>0</v>
      </c>
      <c r="K31" s="36">
        <v>581680</v>
      </c>
      <c r="L31" s="36">
        <f t="shared" si="20"/>
        <v>998800</v>
      </c>
      <c r="M31" s="36">
        <v>0</v>
      </c>
      <c r="N31" s="36">
        <v>0</v>
      </c>
      <c r="O31" s="36">
        <v>998800</v>
      </c>
      <c r="P31" s="36">
        <f t="shared" si="21"/>
        <v>192093</v>
      </c>
      <c r="Q31" s="36">
        <v>0</v>
      </c>
      <c r="R31" s="36">
        <v>0</v>
      </c>
      <c r="S31" s="36">
        <v>192093</v>
      </c>
      <c r="T31" s="35">
        <f>U31+W31</f>
        <v>49596.83</v>
      </c>
      <c r="U31" s="35">
        <v>0</v>
      </c>
      <c r="V31" s="35">
        <v>0</v>
      </c>
      <c r="W31" s="35">
        <v>49596.83</v>
      </c>
      <c r="X31" s="38">
        <f>T31/L31*100</f>
        <v>4.9656417701241491</v>
      </c>
      <c r="Y31" s="35" t="e">
        <f>U31/Q31*100</f>
        <v>#DIV/0!</v>
      </c>
      <c r="Z31" s="38"/>
      <c r="AA31" s="38">
        <f>W31/O31*100</f>
        <v>4.9656417701241491</v>
      </c>
    </row>
    <row r="32" spans="1:27" s="24" customFormat="1" ht="75" hidden="1" x14ac:dyDescent="0.3">
      <c r="A32" s="51" t="s">
        <v>116</v>
      </c>
      <c r="B32" s="52" t="s">
        <v>117</v>
      </c>
      <c r="C32" s="34" t="s">
        <v>12</v>
      </c>
      <c r="D32" s="36"/>
      <c r="E32" s="36"/>
      <c r="F32" s="38">
        <f>I32+J32+K32</f>
        <v>110000</v>
      </c>
      <c r="G32" s="36"/>
      <c r="H32" s="36"/>
      <c r="I32" s="36">
        <v>110000</v>
      </c>
      <c r="J32" s="36">
        <v>0</v>
      </c>
      <c r="K32" s="36">
        <v>0</v>
      </c>
      <c r="L32" s="36">
        <f t="shared" si="20"/>
        <v>0</v>
      </c>
      <c r="M32" s="36">
        <v>0</v>
      </c>
      <c r="N32" s="36">
        <v>0</v>
      </c>
      <c r="O32" s="36">
        <v>0</v>
      </c>
      <c r="P32" s="36"/>
      <c r="Q32" s="36"/>
      <c r="R32" s="36"/>
      <c r="S32" s="36"/>
      <c r="T32" s="35">
        <f t="shared" si="22"/>
        <v>0</v>
      </c>
      <c r="U32" s="35">
        <v>0</v>
      </c>
      <c r="V32" s="35">
        <v>0</v>
      </c>
      <c r="W32" s="35">
        <v>0</v>
      </c>
      <c r="X32" s="38"/>
      <c r="Y32" s="35" t="e">
        <f>U32/Q32*100</f>
        <v>#DIV/0!</v>
      </c>
      <c r="Z32" s="35"/>
      <c r="AA32" s="35"/>
    </row>
    <row r="33" spans="1:27" s="25" customFormat="1" ht="43.5" hidden="1" customHeight="1" x14ac:dyDescent="0.3">
      <c r="A33" s="21" t="s">
        <v>53</v>
      </c>
      <c r="B33" s="84" t="s">
        <v>17</v>
      </c>
      <c r="C33" s="84"/>
      <c r="D33" s="42">
        <f>D36</f>
        <v>0</v>
      </c>
      <c r="E33" s="42">
        <f t="shared" ref="E33:K33" si="23">E36</f>
        <v>0</v>
      </c>
      <c r="F33" s="42">
        <f t="shared" si="23"/>
        <v>398600</v>
      </c>
      <c r="G33" s="42">
        <f t="shared" si="23"/>
        <v>398600</v>
      </c>
      <c r="H33" s="42">
        <f t="shared" si="23"/>
        <v>797200</v>
      </c>
      <c r="I33" s="42">
        <f t="shared" si="23"/>
        <v>1195800</v>
      </c>
      <c r="J33" s="42">
        <f t="shared" si="23"/>
        <v>1993000</v>
      </c>
      <c r="K33" s="42">
        <f t="shared" si="23"/>
        <v>3188800</v>
      </c>
      <c r="L33" s="42">
        <f>M33+N33+O33</f>
        <v>1550182</v>
      </c>
      <c r="M33" s="42">
        <f t="shared" ref="M33:O36" si="24">M34+M35+M36</f>
        <v>0</v>
      </c>
      <c r="N33" s="42">
        <f t="shared" si="24"/>
        <v>0</v>
      </c>
      <c r="O33" s="42">
        <f t="shared" si="24"/>
        <v>1550182</v>
      </c>
      <c r="P33" s="42">
        <f>Q33+R33+S33</f>
        <v>0</v>
      </c>
      <c r="Q33" s="42">
        <f>Q34+Q35+Q36</f>
        <v>0</v>
      </c>
      <c r="R33" s="42">
        <f t="shared" ref="R33:S33" si="25">R34+R35+R36</f>
        <v>0</v>
      </c>
      <c r="S33" s="42">
        <f t="shared" si="25"/>
        <v>0</v>
      </c>
      <c r="T33" s="22">
        <f>U33+V33+W33</f>
        <v>0</v>
      </c>
      <c r="U33" s="22">
        <f t="shared" ref="U33:W33" si="26">SUM(U36:U36)</f>
        <v>0</v>
      </c>
      <c r="V33" s="22">
        <v>0</v>
      </c>
      <c r="W33" s="22">
        <f t="shared" si="26"/>
        <v>0</v>
      </c>
      <c r="X33" s="23">
        <f>T33/L33*100</f>
        <v>0</v>
      </c>
      <c r="Y33" s="35" t="e">
        <f>U33/Q33*100</f>
        <v>#DIV/0!</v>
      </c>
      <c r="Z33" s="23"/>
      <c r="AA33" s="23">
        <f>W33/O33*100</f>
        <v>0</v>
      </c>
    </row>
    <row r="34" spans="1:27" s="25" customFormat="1" ht="43.5" hidden="1" customHeight="1" x14ac:dyDescent="0.3">
      <c r="A34" s="59" t="s">
        <v>54</v>
      </c>
      <c r="B34" s="62" t="s">
        <v>85</v>
      </c>
      <c r="C34" s="37" t="s">
        <v>3</v>
      </c>
      <c r="D34" s="42"/>
      <c r="E34" s="42"/>
      <c r="F34" s="42"/>
      <c r="G34" s="42"/>
      <c r="H34" s="42"/>
      <c r="I34" s="42"/>
      <c r="J34" s="42"/>
      <c r="K34" s="42"/>
      <c r="L34" s="43">
        <f t="shared" ref="L34:L36" si="27">M34+N34+O34</f>
        <v>967000</v>
      </c>
      <c r="M34" s="43">
        <f t="shared" si="24"/>
        <v>0</v>
      </c>
      <c r="N34" s="43">
        <f t="shared" si="24"/>
        <v>0</v>
      </c>
      <c r="O34" s="43">
        <v>967000</v>
      </c>
      <c r="P34" s="43">
        <f t="shared" ref="P34:P38" si="28">Q34+R34+S34</f>
        <v>0</v>
      </c>
      <c r="Q34" s="43">
        <v>0</v>
      </c>
      <c r="R34" s="43">
        <v>0</v>
      </c>
      <c r="S34" s="43">
        <v>0</v>
      </c>
      <c r="T34" s="36">
        <f t="shared" ref="T34:T36" si="29">U34+V34+W34</f>
        <v>0</v>
      </c>
      <c r="U34" s="36">
        <v>0</v>
      </c>
      <c r="V34" s="36">
        <v>0</v>
      </c>
      <c r="W34" s="36">
        <v>0</v>
      </c>
      <c r="X34" s="36">
        <v>0</v>
      </c>
      <c r="Y34" s="35" t="e">
        <f>U34/Q34*100</f>
        <v>#DIV/0!</v>
      </c>
      <c r="Z34" s="36">
        <v>0</v>
      </c>
      <c r="AA34" s="36">
        <v>0</v>
      </c>
    </row>
    <row r="35" spans="1:27" s="25" customFormat="1" ht="43.5" hidden="1" customHeight="1" x14ac:dyDescent="0.3">
      <c r="A35" s="61"/>
      <c r="B35" s="63"/>
      <c r="C35" s="37" t="s">
        <v>12</v>
      </c>
      <c r="D35" s="42"/>
      <c r="E35" s="42"/>
      <c r="F35" s="42"/>
      <c r="G35" s="42"/>
      <c r="H35" s="42"/>
      <c r="I35" s="42"/>
      <c r="J35" s="42"/>
      <c r="K35" s="42"/>
      <c r="L35" s="43">
        <f t="shared" si="27"/>
        <v>200621</v>
      </c>
      <c r="M35" s="43">
        <f t="shared" si="24"/>
        <v>0</v>
      </c>
      <c r="N35" s="43">
        <f t="shared" si="24"/>
        <v>0</v>
      </c>
      <c r="O35" s="43">
        <v>200621</v>
      </c>
      <c r="P35" s="43">
        <f t="shared" si="28"/>
        <v>0</v>
      </c>
      <c r="Q35" s="43">
        <v>0</v>
      </c>
      <c r="R35" s="43">
        <v>0</v>
      </c>
      <c r="S35" s="43">
        <v>0</v>
      </c>
      <c r="T35" s="36">
        <f t="shared" si="29"/>
        <v>0</v>
      </c>
      <c r="U35" s="36">
        <v>0</v>
      </c>
      <c r="V35" s="36">
        <v>0</v>
      </c>
      <c r="W35" s="36">
        <v>0</v>
      </c>
      <c r="X35" s="36">
        <v>0</v>
      </c>
      <c r="Y35" s="35" t="e">
        <f>U35/Q35*100</f>
        <v>#DIV/0!</v>
      </c>
      <c r="Z35" s="36">
        <v>0</v>
      </c>
      <c r="AA35" s="36">
        <v>0</v>
      </c>
    </row>
    <row r="36" spans="1:27" s="24" customFormat="1" hidden="1" x14ac:dyDescent="0.3">
      <c r="A36" s="60"/>
      <c r="B36" s="64"/>
      <c r="C36" s="37" t="s">
        <v>6</v>
      </c>
      <c r="D36" s="38">
        <v>0</v>
      </c>
      <c r="E36" s="38">
        <v>0</v>
      </c>
      <c r="F36" s="38">
        <v>398600</v>
      </c>
      <c r="G36" s="38">
        <f>F36+E36</f>
        <v>398600</v>
      </c>
      <c r="H36" s="38">
        <f t="shared" ref="H36" si="30">G36+F36</f>
        <v>797200</v>
      </c>
      <c r="I36" s="38">
        <f>H36+G36</f>
        <v>1195800</v>
      </c>
      <c r="J36" s="38">
        <f>I36+H36</f>
        <v>1993000</v>
      </c>
      <c r="K36" s="38">
        <f t="shared" ref="K36" si="31">J36+I36</f>
        <v>3188800</v>
      </c>
      <c r="L36" s="43">
        <f t="shared" si="27"/>
        <v>382561</v>
      </c>
      <c r="M36" s="43">
        <f t="shared" si="24"/>
        <v>0</v>
      </c>
      <c r="N36" s="43">
        <f t="shared" si="24"/>
        <v>0</v>
      </c>
      <c r="O36" s="36">
        <v>382561</v>
      </c>
      <c r="P36" s="43">
        <f t="shared" si="28"/>
        <v>0</v>
      </c>
      <c r="Q36" s="36">
        <v>0</v>
      </c>
      <c r="R36" s="36">
        <v>0</v>
      </c>
      <c r="S36" s="36">
        <v>0</v>
      </c>
      <c r="T36" s="36">
        <f t="shared" si="29"/>
        <v>0</v>
      </c>
      <c r="U36" s="36">
        <v>0</v>
      </c>
      <c r="V36" s="36">
        <v>0</v>
      </c>
      <c r="W36" s="36">
        <v>0</v>
      </c>
      <c r="X36" s="35">
        <f>T36/L36*100</f>
        <v>0</v>
      </c>
      <c r="Y36" s="35" t="e">
        <f>U36/Q36*100</f>
        <v>#DIV/0!</v>
      </c>
      <c r="Z36" s="35"/>
      <c r="AA36" s="35">
        <f>W36/O36*100</f>
        <v>0</v>
      </c>
    </row>
    <row r="37" spans="1:27" s="24" customFormat="1" ht="88.5" hidden="1" customHeight="1" x14ac:dyDescent="0.3">
      <c r="A37" s="21" t="s">
        <v>55</v>
      </c>
      <c r="B37" s="84" t="s">
        <v>18</v>
      </c>
      <c r="C37" s="84"/>
      <c r="D37" s="42">
        <f>SUM(D38:D39)</f>
        <v>239900</v>
      </c>
      <c r="E37" s="42">
        <f t="shared" ref="E37:W37" si="32">SUM(E38:E39)</f>
        <v>278900</v>
      </c>
      <c r="F37" s="42">
        <f t="shared" si="32"/>
        <v>1638900</v>
      </c>
      <c r="G37" s="42">
        <f t="shared" si="32"/>
        <v>1120100</v>
      </c>
      <c r="H37" s="42">
        <f t="shared" si="32"/>
        <v>773300</v>
      </c>
      <c r="I37" s="42">
        <f t="shared" si="32"/>
        <v>0</v>
      </c>
      <c r="J37" s="42">
        <f t="shared" si="32"/>
        <v>0</v>
      </c>
      <c r="K37" s="42">
        <f t="shared" si="32"/>
        <v>518800</v>
      </c>
      <c r="L37" s="42">
        <f>SUM(L38:L39)</f>
        <v>2333200</v>
      </c>
      <c r="M37" s="42">
        <f>SUM(M38:M39)</f>
        <v>0</v>
      </c>
      <c r="N37" s="42">
        <f>SUM(N38:N39)</f>
        <v>0</v>
      </c>
      <c r="O37" s="42">
        <f>SUM(O38:O39)</f>
        <v>2333200</v>
      </c>
      <c r="P37" s="22">
        <f>P38+P39</f>
        <v>354000</v>
      </c>
      <c r="Q37" s="22">
        <f t="shared" ref="Q37:S37" si="33">Q38+Q39</f>
        <v>0</v>
      </c>
      <c r="R37" s="22">
        <f t="shared" si="33"/>
        <v>0</v>
      </c>
      <c r="S37" s="22">
        <f t="shared" si="33"/>
        <v>354000</v>
      </c>
      <c r="T37" s="42">
        <f t="shared" si="32"/>
        <v>215856.38</v>
      </c>
      <c r="U37" s="42">
        <f t="shared" si="32"/>
        <v>0</v>
      </c>
      <c r="V37" s="42">
        <f t="shared" si="32"/>
        <v>0</v>
      </c>
      <c r="W37" s="42">
        <f t="shared" si="32"/>
        <v>215856.38</v>
      </c>
      <c r="X37" s="23">
        <f>T37/L37*100</f>
        <v>9.2515163723641347</v>
      </c>
      <c r="Y37" s="35" t="e">
        <f>U37/Q37*100</f>
        <v>#DIV/0!</v>
      </c>
      <c r="Z37" s="23"/>
      <c r="AA37" s="23">
        <f>W37/O37*100</f>
        <v>9.2515163723641347</v>
      </c>
    </row>
    <row r="38" spans="1:27" s="24" customFormat="1" ht="33" hidden="1" customHeight="1" x14ac:dyDescent="0.3">
      <c r="A38" s="71" t="s">
        <v>11</v>
      </c>
      <c r="B38" s="69" t="s">
        <v>86</v>
      </c>
      <c r="C38" s="34" t="s">
        <v>13</v>
      </c>
      <c r="D38" s="36">
        <v>0</v>
      </c>
      <c r="E38" s="36">
        <v>0</v>
      </c>
      <c r="F38" s="38">
        <v>1000000</v>
      </c>
      <c r="G38" s="36">
        <v>1000000</v>
      </c>
      <c r="H38" s="36">
        <v>0</v>
      </c>
      <c r="I38" s="36">
        <v>0</v>
      </c>
      <c r="J38" s="36">
        <v>0</v>
      </c>
      <c r="K38" s="38">
        <f t="shared" ref="K38" si="34">J38+I38</f>
        <v>0</v>
      </c>
      <c r="L38" s="36">
        <f>M38+O38</f>
        <v>950000</v>
      </c>
      <c r="M38" s="36">
        <v>0</v>
      </c>
      <c r="N38" s="36">
        <v>0</v>
      </c>
      <c r="O38" s="36">
        <v>950000</v>
      </c>
      <c r="P38" s="36">
        <f t="shared" si="28"/>
        <v>0</v>
      </c>
      <c r="Q38" s="36">
        <v>0</v>
      </c>
      <c r="R38" s="36">
        <v>0</v>
      </c>
      <c r="S38" s="36">
        <v>0</v>
      </c>
      <c r="T38" s="36">
        <f>U38+W38</f>
        <v>0</v>
      </c>
      <c r="U38" s="36">
        <v>0</v>
      </c>
      <c r="V38" s="36">
        <v>0</v>
      </c>
      <c r="W38" s="36">
        <v>0</v>
      </c>
      <c r="X38" s="35">
        <f>T38/L38*100</f>
        <v>0</v>
      </c>
      <c r="Y38" s="35" t="e">
        <f>U38/Q38*100</f>
        <v>#DIV/0!</v>
      </c>
      <c r="Z38" s="35"/>
      <c r="AA38" s="35">
        <f>W38/O38*100</f>
        <v>0</v>
      </c>
    </row>
    <row r="39" spans="1:27" s="24" customFormat="1" ht="39.75" hidden="1" customHeight="1" x14ac:dyDescent="0.3">
      <c r="A39" s="71"/>
      <c r="B39" s="69"/>
      <c r="C39" s="34" t="s">
        <v>6</v>
      </c>
      <c r="D39" s="36">
        <v>239900</v>
      </c>
      <c r="E39" s="36">
        <v>278900</v>
      </c>
      <c r="F39" s="38">
        <v>638900</v>
      </c>
      <c r="G39" s="36">
        <v>120100</v>
      </c>
      <c r="H39" s="36">
        <v>773300</v>
      </c>
      <c r="I39" s="36">
        <v>0</v>
      </c>
      <c r="J39" s="36">
        <v>0</v>
      </c>
      <c r="K39" s="38">
        <v>518800</v>
      </c>
      <c r="L39" s="36">
        <f>M39+O39</f>
        <v>1383200</v>
      </c>
      <c r="M39" s="36">
        <v>0</v>
      </c>
      <c r="N39" s="36">
        <v>0</v>
      </c>
      <c r="O39" s="36">
        <v>1383200</v>
      </c>
      <c r="P39" s="36">
        <f>Q39+R39+S39</f>
        <v>354000</v>
      </c>
      <c r="Q39" s="36">
        <v>0</v>
      </c>
      <c r="R39" s="36">
        <v>0</v>
      </c>
      <c r="S39" s="36">
        <v>354000</v>
      </c>
      <c r="T39" s="36">
        <f t="shared" ref="T39" si="35">U39+W39</f>
        <v>215856.38</v>
      </c>
      <c r="U39" s="36">
        <v>0</v>
      </c>
      <c r="V39" s="36">
        <v>0</v>
      </c>
      <c r="W39" s="36">
        <v>215856.38</v>
      </c>
      <c r="X39" s="35">
        <f>T39/L39*100</f>
        <v>15.605579814921921</v>
      </c>
      <c r="Y39" s="35" t="e">
        <f>U39/Q39*100</f>
        <v>#DIV/0!</v>
      </c>
      <c r="Z39" s="35"/>
      <c r="AA39" s="35">
        <f>W39/O39*100</f>
        <v>15.605579814921921</v>
      </c>
    </row>
    <row r="40" spans="1:27" s="24" customFormat="1" ht="69" customHeight="1" x14ac:dyDescent="0.3">
      <c r="A40" s="21" t="s">
        <v>56</v>
      </c>
      <c r="B40" s="84" t="s">
        <v>19</v>
      </c>
      <c r="C40" s="84"/>
      <c r="D40" s="42">
        <f t="shared" ref="D40:W40" si="36">D41+D46+D60+D62</f>
        <v>119254849</v>
      </c>
      <c r="E40" s="42">
        <f t="shared" si="36"/>
        <v>96802559</v>
      </c>
      <c r="F40" s="42">
        <f t="shared" si="36"/>
        <v>316552755</v>
      </c>
      <c r="G40" s="42">
        <f t="shared" si="36"/>
        <v>83840814</v>
      </c>
      <c r="H40" s="42">
        <f t="shared" si="36"/>
        <v>70050100</v>
      </c>
      <c r="I40" s="42">
        <f t="shared" si="36"/>
        <v>29215378</v>
      </c>
      <c r="J40" s="42">
        <f t="shared" si="36"/>
        <v>6121800</v>
      </c>
      <c r="K40" s="42">
        <f t="shared" si="36"/>
        <v>187217884</v>
      </c>
      <c r="L40" s="42">
        <f t="shared" si="36"/>
        <v>392643700</v>
      </c>
      <c r="M40" s="42">
        <f t="shared" si="36"/>
        <v>57110100</v>
      </c>
      <c r="N40" s="42">
        <f t="shared" si="36"/>
        <v>11492100</v>
      </c>
      <c r="O40" s="42">
        <f t="shared" si="36"/>
        <v>324041500</v>
      </c>
      <c r="P40" s="42">
        <f t="shared" si="36"/>
        <v>111059122</v>
      </c>
      <c r="Q40" s="42">
        <f t="shared" si="36"/>
        <v>13223610</v>
      </c>
      <c r="R40" s="42">
        <f t="shared" si="36"/>
        <v>3990000</v>
      </c>
      <c r="S40" s="42">
        <f t="shared" si="36"/>
        <v>93845512</v>
      </c>
      <c r="T40" s="42">
        <f t="shared" si="36"/>
        <v>71845299.379999995</v>
      </c>
      <c r="U40" s="42">
        <f t="shared" si="36"/>
        <v>4597910.4000000004</v>
      </c>
      <c r="V40" s="42">
        <f t="shared" si="36"/>
        <v>2643500</v>
      </c>
      <c r="W40" s="42">
        <f t="shared" si="36"/>
        <v>64603888.979999997</v>
      </c>
      <c r="X40" s="23">
        <f>T40/L40*100</f>
        <v>18.297835768153163</v>
      </c>
      <c r="Y40" s="23">
        <f>U40/Q40*100</f>
        <v>34.7704628312541</v>
      </c>
      <c r="Z40" s="23">
        <f>V40/N40*100</f>
        <v>23.002758416651439</v>
      </c>
      <c r="AA40" s="23">
        <f>W40/O40*100</f>
        <v>19.93691825892671</v>
      </c>
    </row>
    <row r="41" spans="1:27" s="24" customFormat="1" ht="37.5" x14ac:dyDescent="0.3">
      <c r="A41" s="21" t="s">
        <v>57</v>
      </c>
      <c r="B41" s="53" t="s">
        <v>29</v>
      </c>
      <c r="C41" s="53"/>
      <c r="D41" s="42">
        <f>SUM(D42:D45)</f>
        <v>89567486</v>
      </c>
      <c r="E41" s="42">
        <f t="shared" ref="E41:W41" si="37">SUM(E42:E45)</f>
        <v>73136250</v>
      </c>
      <c r="F41" s="42">
        <f>SUM(F42:F45)</f>
        <v>229974489</v>
      </c>
      <c r="G41" s="42">
        <f t="shared" ref="G41:K41" si="38">SUM(G42:G45)</f>
        <v>59987673</v>
      </c>
      <c r="H41" s="42">
        <f t="shared" si="38"/>
        <v>53379450</v>
      </c>
      <c r="I41" s="42">
        <f t="shared" si="38"/>
        <v>0</v>
      </c>
      <c r="J41" s="42">
        <f t="shared" si="38"/>
        <v>0</v>
      </c>
      <c r="K41" s="42">
        <f t="shared" si="38"/>
        <v>165339493</v>
      </c>
      <c r="L41" s="42">
        <f>SUM(L42:L45)</f>
        <v>275125600</v>
      </c>
      <c r="M41" s="42">
        <f>SUM(M42:M45)</f>
        <v>0</v>
      </c>
      <c r="N41" s="42">
        <f>SUM(N42:N45)</f>
        <v>0</v>
      </c>
      <c r="O41" s="42">
        <f>SUM(O42:O45)</f>
        <v>275125600</v>
      </c>
      <c r="P41" s="42">
        <f t="shared" ref="P41:S41" si="39">SUM(P42:P45)</f>
        <v>85629900</v>
      </c>
      <c r="Q41" s="42">
        <f t="shared" si="39"/>
        <v>0</v>
      </c>
      <c r="R41" s="42">
        <f t="shared" si="39"/>
        <v>0</v>
      </c>
      <c r="S41" s="42">
        <f t="shared" si="39"/>
        <v>85629900</v>
      </c>
      <c r="T41" s="42">
        <f t="shared" si="37"/>
        <v>59785519.549999997</v>
      </c>
      <c r="U41" s="42">
        <f t="shared" si="37"/>
        <v>0</v>
      </c>
      <c r="V41" s="42">
        <f t="shared" si="37"/>
        <v>0</v>
      </c>
      <c r="W41" s="42">
        <f t="shared" si="37"/>
        <v>59785519.549999997</v>
      </c>
      <c r="X41" s="23">
        <f>T41/L41*100</f>
        <v>21.730264123004183</v>
      </c>
      <c r="Y41" s="23"/>
      <c r="Z41" s="23"/>
      <c r="AA41" s="23">
        <f>W41/O41*100</f>
        <v>21.730264123004183</v>
      </c>
    </row>
    <row r="42" spans="1:27" s="24" customFormat="1" ht="56.25" x14ac:dyDescent="0.3">
      <c r="A42" s="51" t="s">
        <v>58</v>
      </c>
      <c r="B42" s="58" t="s">
        <v>23</v>
      </c>
      <c r="C42" s="34" t="s">
        <v>13</v>
      </c>
      <c r="D42" s="36">
        <v>17558356</v>
      </c>
      <c r="E42" s="36">
        <v>16999200</v>
      </c>
      <c r="F42" s="38">
        <v>54449301</v>
      </c>
      <c r="G42" s="36">
        <v>16252300</v>
      </c>
      <c r="H42" s="36">
        <v>20586600</v>
      </c>
      <c r="I42" s="36">
        <v>0</v>
      </c>
      <c r="J42" s="36">
        <v>0</v>
      </c>
      <c r="K42" s="36">
        <v>35357201</v>
      </c>
      <c r="L42" s="36">
        <f>SUM(M42:O42)</f>
        <v>71195300</v>
      </c>
      <c r="M42" s="36">
        <v>0</v>
      </c>
      <c r="N42" s="36">
        <v>0</v>
      </c>
      <c r="O42" s="36">
        <v>71195300</v>
      </c>
      <c r="P42" s="36">
        <f>Q42+R42+S42</f>
        <v>18510800</v>
      </c>
      <c r="Q42" s="36">
        <v>0</v>
      </c>
      <c r="R42" s="36">
        <v>0</v>
      </c>
      <c r="S42" s="36">
        <v>18510800</v>
      </c>
      <c r="T42" s="36">
        <f>U42+W42</f>
        <v>13920425.83</v>
      </c>
      <c r="U42" s="36">
        <v>0</v>
      </c>
      <c r="V42" s="36">
        <v>0</v>
      </c>
      <c r="W42" s="36">
        <v>13920425.83</v>
      </c>
      <c r="X42" s="35">
        <f>T42/L42*100</f>
        <v>19.552450555022595</v>
      </c>
      <c r="Y42" s="23"/>
      <c r="Z42" s="35"/>
      <c r="AA42" s="35">
        <f>W42/O42*100</f>
        <v>19.552450555022595</v>
      </c>
    </row>
    <row r="43" spans="1:27" s="24" customFormat="1" ht="37.5" x14ac:dyDescent="0.3">
      <c r="A43" s="51" t="s">
        <v>59</v>
      </c>
      <c r="B43" s="58" t="s">
        <v>25</v>
      </c>
      <c r="C43" s="34" t="s">
        <v>13</v>
      </c>
      <c r="D43" s="36">
        <v>55918330</v>
      </c>
      <c r="E43" s="36">
        <v>38756550</v>
      </c>
      <c r="F43" s="38">
        <v>130984880</v>
      </c>
      <c r="G43" s="36">
        <v>33737450</v>
      </c>
      <c r="H43" s="36">
        <v>31421450</v>
      </c>
      <c r="I43" s="36">
        <v>0</v>
      </c>
      <c r="J43" s="36">
        <v>0</v>
      </c>
      <c r="K43" s="36">
        <v>95935525</v>
      </c>
      <c r="L43" s="36">
        <f t="shared" ref="L43:L45" si="40">SUM(M43:O43)</f>
        <v>166205500</v>
      </c>
      <c r="M43" s="36">
        <v>0</v>
      </c>
      <c r="N43" s="36">
        <v>0</v>
      </c>
      <c r="O43" s="36">
        <v>166205500</v>
      </c>
      <c r="P43" s="36">
        <f>Q43+R43+S43</f>
        <v>59619100</v>
      </c>
      <c r="Q43" s="36">
        <v>0</v>
      </c>
      <c r="R43" s="36">
        <v>0</v>
      </c>
      <c r="S43" s="36">
        <v>59619100</v>
      </c>
      <c r="T43" s="36">
        <f t="shared" ref="T43:T45" si="41">U43+W43</f>
        <v>42194348.390000001</v>
      </c>
      <c r="U43" s="36">
        <v>0</v>
      </c>
      <c r="V43" s="36">
        <v>0</v>
      </c>
      <c r="W43" s="36">
        <v>42194348.390000001</v>
      </c>
      <c r="X43" s="35">
        <f>T43/L43*100</f>
        <v>25.386854460291623</v>
      </c>
      <c r="Y43" s="23"/>
      <c r="Z43" s="35"/>
      <c r="AA43" s="35">
        <f>W43/O43*100</f>
        <v>25.386854460291623</v>
      </c>
    </row>
    <row r="44" spans="1:27" s="24" customFormat="1" x14ac:dyDescent="0.3">
      <c r="A44" s="51" t="s">
        <v>60</v>
      </c>
      <c r="B44" s="58" t="s">
        <v>87</v>
      </c>
      <c r="C44" s="34" t="s">
        <v>13</v>
      </c>
      <c r="D44" s="36">
        <v>1120000</v>
      </c>
      <c r="E44" s="36">
        <v>2100000</v>
      </c>
      <c r="F44" s="38">
        <v>5094000</v>
      </c>
      <c r="G44" s="36">
        <v>983000</v>
      </c>
      <c r="H44" s="36">
        <v>971400</v>
      </c>
      <c r="I44" s="36">
        <v>0</v>
      </c>
      <c r="J44" s="36">
        <v>0</v>
      </c>
      <c r="K44" s="36">
        <v>3220000</v>
      </c>
      <c r="L44" s="36">
        <f t="shared" si="40"/>
        <v>0</v>
      </c>
      <c r="M44" s="36">
        <v>0</v>
      </c>
      <c r="N44" s="36">
        <v>0</v>
      </c>
      <c r="O44" s="36">
        <v>0</v>
      </c>
      <c r="P44" s="36">
        <f t="shared" ref="P44:P64" si="42">Q44+R44+S44</f>
        <v>0</v>
      </c>
      <c r="Q44" s="36">
        <v>0</v>
      </c>
      <c r="R44" s="36">
        <v>0</v>
      </c>
      <c r="S44" s="36">
        <v>0</v>
      </c>
      <c r="T44" s="36">
        <f t="shared" si="41"/>
        <v>0</v>
      </c>
      <c r="U44" s="36">
        <v>0</v>
      </c>
      <c r="V44" s="36">
        <v>0</v>
      </c>
      <c r="W44" s="36">
        <v>0</v>
      </c>
      <c r="X44" s="36">
        <v>0</v>
      </c>
      <c r="Y44" s="23"/>
      <c r="Z44" s="36">
        <v>0</v>
      </c>
      <c r="AA44" s="36">
        <v>0</v>
      </c>
    </row>
    <row r="45" spans="1:27" s="24" customFormat="1" ht="37.5" x14ac:dyDescent="0.3">
      <c r="A45" s="51" t="s">
        <v>63</v>
      </c>
      <c r="B45" s="58" t="s">
        <v>88</v>
      </c>
      <c r="C45" s="34" t="s">
        <v>13</v>
      </c>
      <c r="D45" s="36">
        <v>14970800</v>
      </c>
      <c r="E45" s="36">
        <v>15280500</v>
      </c>
      <c r="F45" s="38">
        <v>39446308</v>
      </c>
      <c r="G45" s="36">
        <v>9014923</v>
      </c>
      <c r="H45" s="36">
        <v>400000</v>
      </c>
      <c r="I45" s="36">
        <v>0</v>
      </c>
      <c r="J45" s="36">
        <v>0</v>
      </c>
      <c r="K45" s="36">
        <v>30826767</v>
      </c>
      <c r="L45" s="36">
        <f t="shared" si="40"/>
        <v>37724800</v>
      </c>
      <c r="M45" s="36">
        <v>0</v>
      </c>
      <c r="N45" s="36">
        <v>0</v>
      </c>
      <c r="O45" s="36">
        <v>37724800</v>
      </c>
      <c r="P45" s="36">
        <f t="shared" si="42"/>
        <v>7500000</v>
      </c>
      <c r="Q45" s="36">
        <v>0</v>
      </c>
      <c r="R45" s="36">
        <v>0</v>
      </c>
      <c r="S45" s="36">
        <v>7500000</v>
      </c>
      <c r="T45" s="36">
        <f t="shared" si="41"/>
        <v>3670745.33</v>
      </c>
      <c r="U45" s="36">
        <v>0</v>
      </c>
      <c r="V45" s="36">
        <v>0</v>
      </c>
      <c r="W45" s="36">
        <v>3670745.33</v>
      </c>
      <c r="X45" s="35">
        <f>T45/L45*100</f>
        <v>9.7303241634150481</v>
      </c>
      <c r="Y45" s="23"/>
      <c r="Z45" s="35"/>
      <c r="AA45" s="35">
        <f>W45/O45*100</f>
        <v>9.7303241634150481</v>
      </c>
    </row>
    <row r="46" spans="1:27" s="24" customFormat="1" ht="37.5" x14ac:dyDescent="0.3">
      <c r="A46" s="21" t="s">
        <v>61</v>
      </c>
      <c r="B46" s="53" t="s">
        <v>89</v>
      </c>
      <c r="C46" s="33"/>
      <c r="D46" s="22">
        <f t="shared" ref="D46:K46" si="43">SUM(D47:D54)</f>
        <v>21344163</v>
      </c>
      <c r="E46" s="22">
        <f t="shared" si="43"/>
        <v>14338559</v>
      </c>
      <c r="F46" s="22">
        <f t="shared" si="43"/>
        <v>55890876</v>
      </c>
      <c r="G46" s="22">
        <f t="shared" si="43"/>
        <v>13434391</v>
      </c>
      <c r="H46" s="22">
        <f t="shared" si="43"/>
        <v>6504400</v>
      </c>
      <c r="I46" s="22">
        <f t="shared" si="43"/>
        <v>29215378</v>
      </c>
      <c r="J46" s="22">
        <f t="shared" si="43"/>
        <v>6121800</v>
      </c>
      <c r="K46" s="22">
        <f t="shared" si="43"/>
        <v>4289841</v>
      </c>
      <c r="L46" s="22">
        <f>SUM(L47:L59)</f>
        <v>76331800</v>
      </c>
      <c r="M46" s="22">
        <f t="shared" ref="M46:W46" si="44">SUM(M47:M59)</f>
        <v>57110100</v>
      </c>
      <c r="N46" s="22">
        <f t="shared" si="44"/>
        <v>11492100</v>
      </c>
      <c r="O46" s="22">
        <f t="shared" si="44"/>
        <v>7729600</v>
      </c>
      <c r="P46" s="22">
        <f t="shared" si="44"/>
        <v>18713610</v>
      </c>
      <c r="Q46" s="22">
        <f t="shared" si="44"/>
        <v>13223610</v>
      </c>
      <c r="R46" s="22">
        <f t="shared" si="44"/>
        <v>3990000</v>
      </c>
      <c r="S46" s="22">
        <f t="shared" si="44"/>
        <v>1500000</v>
      </c>
      <c r="T46" s="22">
        <f t="shared" si="44"/>
        <v>7605299.8299999991</v>
      </c>
      <c r="U46" s="22">
        <f t="shared" si="44"/>
        <v>4597910.4000000004</v>
      </c>
      <c r="V46" s="22">
        <f t="shared" si="44"/>
        <v>2643500</v>
      </c>
      <c r="W46" s="22">
        <f t="shared" si="44"/>
        <v>363889.43</v>
      </c>
      <c r="X46" s="23">
        <f>T46/L46*100</f>
        <v>9.963475026135896</v>
      </c>
      <c r="Y46" s="23">
        <f>U46/Q46*100</f>
        <v>34.7704628312541</v>
      </c>
      <c r="Z46" s="23">
        <f>V46/N46*100</f>
        <v>23.002758416651439</v>
      </c>
      <c r="AA46" s="23">
        <f>W46/O46*100</f>
        <v>4.707739469054026</v>
      </c>
    </row>
    <row r="47" spans="1:27" s="24" customFormat="1" ht="146.25" customHeight="1" x14ac:dyDescent="0.3">
      <c r="A47" s="51" t="s">
        <v>62</v>
      </c>
      <c r="B47" s="58" t="s">
        <v>90</v>
      </c>
      <c r="C47" s="34" t="s">
        <v>91</v>
      </c>
      <c r="D47" s="36">
        <f>4821800+938750</f>
        <v>5760550</v>
      </c>
      <c r="E47" s="36">
        <v>2144909</v>
      </c>
      <c r="F47" s="38">
        <v>10942600</v>
      </c>
      <c r="G47" s="36">
        <v>2801641</v>
      </c>
      <c r="H47" s="36">
        <v>2745700</v>
      </c>
      <c r="I47" s="36">
        <v>1747409</v>
      </c>
      <c r="J47" s="36">
        <v>6121800</v>
      </c>
      <c r="K47" s="36">
        <f>F47-I47-J47</f>
        <v>3073391</v>
      </c>
      <c r="L47" s="36">
        <f>SUM(M47:O47)</f>
        <v>15091900</v>
      </c>
      <c r="M47" s="36">
        <v>3599800</v>
      </c>
      <c r="N47" s="36">
        <v>11492100</v>
      </c>
      <c r="O47" s="36">
        <v>0</v>
      </c>
      <c r="P47" s="36">
        <f t="shared" si="42"/>
        <v>5096200</v>
      </c>
      <c r="Q47" s="36">
        <v>1106200</v>
      </c>
      <c r="R47" s="36">
        <v>3990000</v>
      </c>
      <c r="S47" s="36">
        <v>0</v>
      </c>
      <c r="T47" s="36">
        <f>SUM(U47:W47)</f>
        <v>3204026.24</v>
      </c>
      <c r="U47" s="36">
        <v>560526.24</v>
      </c>
      <c r="V47" s="36">
        <v>2643500</v>
      </c>
      <c r="W47" s="36">
        <v>0</v>
      </c>
      <c r="X47" s="35">
        <f>T47/L47*100</f>
        <v>21.2301051557458</v>
      </c>
      <c r="Y47" s="35">
        <f>U47/Q47*100</f>
        <v>50.671328873621405</v>
      </c>
      <c r="Z47" s="35">
        <f>V47/N47*100</f>
        <v>23.002758416651439</v>
      </c>
      <c r="AA47" s="35"/>
    </row>
    <row r="48" spans="1:27" s="24" customFormat="1" ht="93.75" x14ac:dyDescent="0.3">
      <c r="A48" s="51" t="s">
        <v>93</v>
      </c>
      <c r="B48" s="58" t="s">
        <v>92</v>
      </c>
      <c r="C48" s="34" t="s">
        <v>13</v>
      </c>
      <c r="D48" s="36">
        <v>0</v>
      </c>
      <c r="E48" s="36">
        <v>100000</v>
      </c>
      <c r="F48" s="38">
        <v>155000</v>
      </c>
      <c r="G48" s="36">
        <v>55000</v>
      </c>
      <c r="H48" s="36">
        <v>40800</v>
      </c>
      <c r="I48" s="36">
        <v>100000</v>
      </c>
      <c r="J48" s="36">
        <v>0</v>
      </c>
      <c r="K48" s="36">
        <v>0</v>
      </c>
      <c r="L48" s="36">
        <f t="shared" ref="L48:L59" si="45">SUM(M48:O48)</f>
        <v>488100</v>
      </c>
      <c r="M48" s="36">
        <v>488100</v>
      </c>
      <c r="N48" s="36">
        <v>0</v>
      </c>
      <c r="O48" s="36">
        <v>0</v>
      </c>
      <c r="P48" s="36">
        <f t="shared" si="42"/>
        <v>214000</v>
      </c>
      <c r="Q48" s="36">
        <v>214000</v>
      </c>
      <c r="R48" s="36">
        <v>0</v>
      </c>
      <c r="S48" s="36">
        <v>0</v>
      </c>
      <c r="T48" s="36">
        <f t="shared" ref="T48:T53" si="46">SUM(U48:W48)</f>
        <v>0</v>
      </c>
      <c r="U48" s="36">
        <v>0</v>
      </c>
      <c r="V48" s="36">
        <v>0</v>
      </c>
      <c r="W48" s="36">
        <v>0</v>
      </c>
      <c r="X48" s="35">
        <f>T48/L48*100</f>
        <v>0</v>
      </c>
      <c r="Y48" s="35">
        <f>U48/Q48*100</f>
        <v>0</v>
      </c>
      <c r="Z48" s="35"/>
      <c r="AA48" s="35"/>
    </row>
    <row r="49" spans="1:27" s="24" customFormat="1" ht="75" x14ac:dyDescent="0.3">
      <c r="A49" s="51" t="s">
        <v>96</v>
      </c>
      <c r="B49" s="58" t="s">
        <v>94</v>
      </c>
      <c r="C49" s="34" t="s">
        <v>13</v>
      </c>
      <c r="D49" s="36">
        <v>1478600</v>
      </c>
      <c r="E49" s="36">
        <v>785350</v>
      </c>
      <c r="F49" s="38">
        <v>3084400</v>
      </c>
      <c r="G49" s="36">
        <v>787450</v>
      </c>
      <c r="H49" s="36">
        <v>758700</v>
      </c>
      <c r="I49" s="36">
        <v>2283950</v>
      </c>
      <c r="J49" s="36">
        <v>0</v>
      </c>
      <c r="K49" s="36">
        <f>F49-I49</f>
        <v>800450</v>
      </c>
      <c r="L49" s="36">
        <f t="shared" si="45"/>
        <v>3701700</v>
      </c>
      <c r="M49" s="36">
        <v>3701700</v>
      </c>
      <c r="N49" s="36">
        <v>0</v>
      </c>
      <c r="O49" s="36">
        <v>0</v>
      </c>
      <c r="P49" s="36">
        <f t="shared" si="42"/>
        <v>906700</v>
      </c>
      <c r="Q49" s="36">
        <v>906700</v>
      </c>
      <c r="R49" s="36">
        <v>0</v>
      </c>
      <c r="S49" s="36">
        <v>0</v>
      </c>
      <c r="T49" s="36">
        <f t="shared" si="46"/>
        <v>659829.96</v>
      </c>
      <c r="U49" s="36">
        <v>659829.96</v>
      </c>
      <c r="V49" s="36">
        <v>0</v>
      </c>
      <c r="W49" s="36">
        <v>0</v>
      </c>
      <c r="X49" s="35">
        <f>T49/L49*100</f>
        <v>17.825052273279844</v>
      </c>
      <c r="Y49" s="35">
        <f>U49/Q49*100</f>
        <v>72.772687768832029</v>
      </c>
      <c r="Z49" s="35"/>
      <c r="AA49" s="35"/>
    </row>
    <row r="50" spans="1:27" s="24" customFormat="1" ht="56.25" x14ac:dyDescent="0.3">
      <c r="A50" s="51" t="s">
        <v>97</v>
      </c>
      <c r="B50" s="58" t="s">
        <v>95</v>
      </c>
      <c r="C50" s="34" t="s">
        <v>13</v>
      </c>
      <c r="D50" s="36">
        <v>1851219</v>
      </c>
      <c r="E50" s="36">
        <v>669300</v>
      </c>
      <c r="F50" s="38">
        <v>3652416</v>
      </c>
      <c r="G50" s="36">
        <v>1065200</v>
      </c>
      <c r="H50" s="36">
        <v>830450</v>
      </c>
      <c r="I50" s="36">
        <v>2552339</v>
      </c>
      <c r="J50" s="36">
        <v>0</v>
      </c>
      <c r="K50" s="36">
        <v>0</v>
      </c>
      <c r="L50" s="36">
        <f t="shared" si="45"/>
        <v>4413500</v>
      </c>
      <c r="M50" s="36">
        <v>4413500</v>
      </c>
      <c r="N50" s="36">
        <v>0</v>
      </c>
      <c r="O50" s="36">
        <v>0</v>
      </c>
      <c r="P50" s="36">
        <f t="shared" si="42"/>
        <v>1765900</v>
      </c>
      <c r="Q50" s="36">
        <v>1765900</v>
      </c>
      <c r="R50" s="36">
        <v>0</v>
      </c>
      <c r="S50" s="36">
        <v>0</v>
      </c>
      <c r="T50" s="36">
        <f t="shared" si="46"/>
        <v>1121715.17</v>
      </c>
      <c r="U50" s="36">
        <v>1121715.17</v>
      </c>
      <c r="V50" s="36">
        <v>0</v>
      </c>
      <c r="W50" s="36">
        <v>0</v>
      </c>
      <c r="X50" s="35">
        <f>T50/L50*100</f>
        <v>25.415547071485211</v>
      </c>
      <c r="Y50" s="35">
        <f>U50/Q50*100</f>
        <v>63.520877173112858</v>
      </c>
      <c r="Z50" s="35"/>
      <c r="AA50" s="35"/>
    </row>
    <row r="51" spans="1:27" s="24" customFormat="1" ht="102.75" customHeight="1" x14ac:dyDescent="0.3">
      <c r="A51" s="51" t="s">
        <v>99</v>
      </c>
      <c r="B51" s="58" t="s">
        <v>98</v>
      </c>
      <c r="C51" s="34" t="s">
        <v>13</v>
      </c>
      <c r="D51" s="36">
        <v>3304190</v>
      </c>
      <c r="E51" s="36">
        <v>2511000</v>
      </c>
      <c r="F51" s="38">
        <v>7669463</v>
      </c>
      <c r="G51" s="36">
        <v>1858600</v>
      </c>
      <c r="H51" s="36">
        <v>1928750</v>
      </c>
      <c r="I51" s="36">
        <v>5803680</v>
      </c>
      <c r="J51" s="36">
        <v>0</v>
      </c>
      <c r="K51" s="36">
        <v>0</v>
      </c>
      <c r="L51" s="36">
        <f t="shared" si="45"/>
        <v>9576600</v>
      </c>
      <c r="M51" s="36">
        <v>9576600</v>
      </c>
      <c r="N51" s="36">
        <v>0</v>
      </c>
      <c r="O51" s="36">
        <v>0</v>
      </c>
      <c r="P51" s="36">
        <f>Q51+R51+S51</f>
        <v>3319170</v>
      </c>
      <c r="Q51" s="36">
        <v>3319170</v>
      </c>
      <c r="R51" s="36">
        <v>0</v>
      </c>
      <c r="S51" s="36">
        <v>0</v>
      </c>
      <c r="T51" s="36">
        <f t="shared" si="46"/>
        <v>1220468.6499999999</v>
      </c>
      <c r="U51" s="36">
        <v>1220468.6499999999</v>
      </c>
      <c r="V51" s="36">
        <v>0</v>
      </c>
      <c r="W51" s="36">
        <v>0</v>
      </c>
      <c r="X51" s="35">
        <f>T51/L51*100</f>
        <v>12.744279284923667</v>
      </c>
      <c r="Y51" s="35">
        <f>U51/Q51*100</f>
        <v>36.770296489785096</v>
      </c>
      <c r="Z51" s="35"/>
      <c r="AA51" s="35"/>
    </row>
    <row r="52" spans="1:27" s="24" customFormat="1" ht="93.75" x14ac:dyDescent="0.3">
      <c r="A52" s="51" t="s">
        <v>101</v>
      </c>
      <c r="B52" s="58" t="s">
        <v>100</v>
      </c>
      <c r="C52" s="34" t="s">
        <v>13</v>
      </c>
      <c r="D52" s="36">
        <v>0</v>
      </c>
      <c r="E52" s="36">
        <v>0</v>
      </c>
      <c r="F52" s="38">
        <v>38500</v>
      </c>
      <c r="G52" s="36">
        <v>38500</v>
      </c>
      <c r="H52" s="36">
        <v>0</v>
      </c>
      <c r="I52" s="36">
        <v>0</v>
      </c>
      <c r="J52" s="36">
        <v>0</v>
      </c>
      <c r="K52" s="36">
        <v>0</v>
      </c>
      <c r="L52" s="36">
        <f t="shared" si="45"/>
        <v>0</v>
      </c>
      <c r="M52" s="36">
        <v>0</v>
      </c>
      <c r="N52" s="36">
        <v>0</v>
      </c>
      <c r="O52" s="36">
        <v>0</v>
      </c>
      <c r="P52" s="36">
        <f t="shared" si="42"/>
        <v>0</v>
      </c>
      <c r="Q52" s="36">
        <v>0</v>
      </c>
      <c r="R52" s="36">
        <v>0</v>
      </c>
      <c r="S52" s="36">
        <v>0</v>
      </c>
      <c r="T52" s="36">
        <f t="shared" si="46"/>
        <v>0</v>
      </c>
      <c r="U52" s="36">
        <v>0</v>
      </c>
      <c r="V52" s="36">
        <v>0</v>
      </c>
      <c r="W52" s="36">
        <v>0</v>
      </c>
      <c r="X52" s="35"/>
      <c r="Y52" s="35"/>
      <c r="Z52" s="35"/>
      <c r="AA52" s="35"/>
    </row>
    <row r="53" spans="1:27" s="24" customFormat="1" ht="56.25" x14ac:dyDescent="0.3">
      <c r="A53" s="51" t="s">
        <v>103</v>
      </c>
      <c r="B53" s="58" t="s">
        <v>102</v>
      </c>
      <c r="C53" s="34" t="s">
        <v>13</v>
      </c>
      <c r="D53" s="36">
        <f>8000000+733604</f>
        <v>8733604</v>
      </c>
      <c r="E53" s="36">
        <v>7928000</v>
      </c>
      <c r="F53" s="38">
        <v>29039314</v>
      </c>
      <c r="G53" s="36">
        <v>6628000</v>
      </c>
      <c r="H53" s="36">
        <v>0</v>
      </c>
      <c r="I53" s="36">
        <v>16728000</v>
      </c>
      <c r="J53" s="36">
        <v>0</v>
      </c>
      <c r="K53" s="36">
        <v>0</v>
      </c>
      <c r="L53" s="36">
        <f>SUM(M53:O53)</f>
        <v>26867000</v>
      </c>
      <c r="M53" s="36">
        <v>26867000</v>
      </c>
      <c r="N53" s="36">
        <v>0</v>
      </c>
      <c r="O53" s="36">
        <v>0</v>
      </c>
      <c r="P53" s="36">
        <f t="shared" si="42"/>
        <v>5811640</v>
      </c>
      <c r="Q53" s="36">
        <v>5811640</v>
      </c>
      <c r="R53" s="36">
        <v>0</v>
      </c>
      <c r="S53" s="36">
        <v>0</v>
      </c>
      <c r="T53" s="36">
        <f t="shared" si="46"/>
        <v>1035370.38</v>
      </c>
      <c r="U53" s="36">
        <v>1035370.38</v>
      </c>
      <c r="V53" s="36">
        <v>0</v>
      </c>
      <c r="W53" s="36">
        <v>0</v>
      </c>
      <c r="X53" s="35">
        <f>T53/L53*100</f>
        <v>3.8536880931998363</v>
      </c>
      <c r="Y53" s="35">
        <f>U53/Q53*100</f>
        <v>17.815459663709383</v>
      </c>
      <c r="Z53" s="35"/>
      <c r="AA53" s="35"/>
    </row>
    <row r="54" spans="1:27" s="24" customFormat="1" ht="112.5" x14ac:dyDescent="0.3">
      <c r="A54" s="51" t="s">
        <v>105</v>
      </c>
      <c r="B54" s="58" t="s">
        <v>104</v>
      </c>
      <c r="C54" s="34" t="s">
        <v>4</v>
      </c>
      <c r="D54" s="36">
        <v>216000</v>
      </c>
      <c r="E54" s="36">
        <v>200000</v>
      </c>
      <c r="F54" s="38">
        <v>1309183</v>
      </c>
      <c r="G54" s="36">
        <v>200000</v>
      </c>
      <c r="H54" s="36">
        <v>200000</v>
      </c>
      <c r="I54" s="36">
        <v>0</v>
      </c>
      <c r="J54" s="36">
        <v>0</v>
      </c>
      <c r="K54" s="36">
        <v>416000</v>
      </c>
      <c r="L54" s="36">
        <f t="shared" si="45"/>
        <v>8563600</v>
      </c>
      <c r="M54" s="36">
        <v>834000</v>
      </c>
      <c r="N54" s="36">
        <v>0</v>
      </c>
      <c r="O54" s="36">
        <v>7729600</v>
      </c>
      <c r="P54" s="36">
        <f t="shared" si="42"/>
        <v>1600000</v>
      </c>
      <c r="Q54" s="36">
        <v>100000</v>
      </c>
      <c r="R54" s="36">
        <v>0</v>
      </c>
      <c r="S54" s="36">
        <v>1500000</v>
      </c>
      <c r="T54" s="36">
        <f>SUM(U54:W54)</f>
        <v>363889.43</v>
      </c>
      <c r="U54" s="36">
        <v>0</v>
      </c>
      <c r="V54" s="36">
        <v>0</v>
      </c>
      <c r="W54" s="36">
        <v>363889.43</v>
      </c>
      <c r="X54" s="35">
        <f>T54/L54*100</f>
        <v>4.2492576720070998</v>
      </c>
      <c r="Y54" s="35">
        <f>U54/Q54*100</f>
        <v>0</v>
      </c>
      <c r="Z54" s="35"/>
      <c r="AA54" s="35">
        <f>W54/O54*100</f>
        <v>4.707739469054026</v>
      </c>
    </row>
    <row r="55" spans="1:27" s="24" customFormat="1" ht="95.25" customHeight="1" x14ac:dyDescent="0.3">
      <c r="A55" s="51" t="s">
        <v>132</v>
      </c>
      <c r="B55" s="58" t="s">
        <v>134</v>
      </c>
      <c r="C55" s="34" t="s">
        <v>4</v>
      </c>
      <c r="D55" s="36"/>
      <c r="E55" s="36"/>
      <c r="F55" s="38"/>
      <c r="G55" s="36"/>
      <c r="H55" s="36"/>
      <c r="I55" s="36"/>
      <c r="J55" s="36"/>
      <c r="K55" s="36"/>
      <c r="L55" s="36">
        <f t="shared" si="45"/>
        <v>65900</v>
      </c>
      <c r="M55" s="36">
        <v>65900</v>
      </c>
      <c r="N55" s="36">
        <v>0</v>
      </c>
      <c r="O55" s="36">
        <v>0</v>
      </c>
      <c r="P55" s="36">
        <f t="shared" si="42"/>
        <v>0</v>
      </c>
      <c r="Q55" s="36">
        <v>0</v>
      </c>
      <c r="R55" s="36">
        <v>0</v>
      </c>
      <c r="S55" s="36">
        <v>0</v>
      </c>
      <c r="T55" s="36">
        <f t="shared" ref="T55:T59" si="47">SUM(U55:W55)</f>
        <v>0</v>
      </c>
      <c r="U55" s="36">
        <v>0</v>
      </c>
      <c r="V55" s="36">
        <v>0</v>
      </c>
      <c r="W55" s="36">
        <v>0</v>
      </c>
      <c r="X55" s="35">
        <f>T55/L55*100</f>
        <v>0</v>
      </c>
      <c r="Y55" s="35"/>
      <c r="Z55" s="35"/>
      <c r="AA55" s="35"/>
    </row>
    <row r="56" spans="1:27" s="24" customFormat="1" x14ac:dyDescent="0.3">
      <c r="A56" s="59" t="s">
        <v>133</v>
      </c>
      <c r="B56" s="62" t="s">
        <v>135</v>
      </c>
      <c r="C56" s="34" t="s">
        <v>4</v>
      </c>
      <c r="D56" s="36"/>
      <c r="E56" s="36"/>
      <c r="F56" s="38"/>
      <c r="G56" s="36"/>
      <c r="H56" s="36"/>
      <c r="I56" s="36"/>
      <c r="J56" s="36"/>
      <c r="K56" s="36"/>
      <c r="L56" s="36">
        <f t="shared" si="45"/>
        <v>5996697</v>
      </c>
      <c r="M56" s="36">
        <v>5996697</v>
      </c>
      <c r="N56" s="36">
        <v>0</v>
      </c>
      <c r="O56" s="36">
        <v>0</v>
      </c>
      <c r="P56" s="36">
        <f t="shared" si="42"/>
        <v>0</v>
      </c>
      <c r="Q56" s="36">
        <v>0</v>
      </c>
      <c r="R56" s="36">
        <v>0</v>
      </c>
      <c r="S56" s="36">
        <v>0</v>
      </c>
      <c r="T56" s="36">
        <f t="shared" si="47"/>
        <v>0</v>
      </c>
      <c r="U56" s="36">
        <v>0</v>
      </c>
      <c r="V56" s="36">
        <v>0</v>
      </c>
      <c r="W56" s="36">
        <v>0</v>
      </c>
      <c r="X56" s="35">
        <f>T56/L56*100</f>
        <v>0</v>
      </c>
      <c r="Y56" s="35"/>
      <c r="Z56" s="35"/>
      <c r="AA56" s="35"/>
    </row>
    <row r="57" spans="1:27" s="24" customFormat="1" x14ac:dyDescent="0.3">
      <c r="A57" s="65"/>
      <c r="B57" s="67"/>
      <c r="C57" s="34" t="s">
        <v>6</v>
      </c>
      <c r="D57" s="36"/>
      <c r="E57" s="36"/>
      <c r="F57" s="38"/>
      <c r="G57" s="36"/>
      <c r="H57" s="36"/>
      <c r="I57" s="36"/>
      <c r="J57" s="36"/>
      <c r="K57" s="36"/>
      <c r="L57" s="36">
        <f t="shared" si="45"/>
        <v>1450671</v>
      </c>
      <c r="M57" s="36">
        <v>1450671</v>
      </c>
      <c r="N57" s="36">
        <v>0</v>
      </c>
      <c r="O57" s="36">
        <v>0</v>
      </c>
      <c r="P57" s="36">
        <f t="shared" si="42"/>
        <v>0</v>
      </c>
      <c r="Q57" s="36">
        <v>0</v>
      </c>
      <c r="R57" s="36">
        <v>0</v>
      </c>
      <c r="S57" s="36">
        <v>0</v>
      </c>
      <c r="T57" s="36">
        <f t="shared" si="47"/>
        <v>0</v>
      </c>
      <c r="U57" s="36">
        <v>0</v>
      </c>
      <c r="V57" s="36">
        <v>0</v>
      </c>
      <c r="W57" s="36">
        <v>0</v>
      </c>
      <c r="X57" s="35">
        <f>T57/L57*100</f>
        <v>0</v>
      </c>
      <c r="Y57" s="35"/>
      <c r="Z57" s="35"/>
      <c r="AA57" s="35"/>
    </row>
    <row r="58" spans="1:27" s="24" customFormat="1" x14ac:dyDescent="0.3">
      <c r="A58" s="65"/>
      <c r="B58" s="67"/>
      <c r="C58" s="34" t="s">
        <v>12</v>
      </c>
      <c r="D58" s="36"/>
      <c r="E58" s="36"/>
      <c r="F58" s="38"/>
      <c r="G58" s="36"/>
      <c r="H58" s="36"/>
      <c r="I58" s="36"/>
      <c r="J58" s="36"/>
      <c r="K58" s="36"/>
      <c r="L58" s="36">
        <f t="shared" si="45"/>
        <v>20032</v>
      </c>
      <c r="M58" s="36">
        <v>20032</v>
      </c>
      <c r="N58" s="36">
        <v>0</v>
      </c>
      <c r="O58" s="36">
        <v>0</v>
      </c>
      <c r="P58" s="36">
        <f t="shared" si="42"/>
        <v>0</v>
      </c>
      <c r="Q58" s="36">
        <v>0</v>
      </c>
      <c r="R58" s="36">
        <v>0</v>
      </c>
      <c r="S58" s="36">
        <v>0</v>
      </c>
      <c r="T58" s="36">
        <f t="shared" si="47"/>
        <v>0</v>
      </c>
      <c r="U58" s="36">
        <v>0</v>
      </c>
      <c r="V58" s="36">
        <v>0</v>
      </c>
      <c r="W58" s="36">
        <v>0</v>
      </c>
      <c r="X58" s="35">
        <f>T58/L58*100</f>
        <v>0</v>
      </c>
      <c r="Y58" s="35"/>
      <c r="Z58" s="35"/>
      <c r="AA58" s="35"/>
    </row>
    <row r="59" spans="1:27" s="24" customFormat="1" x14ac:dyDescent="0.3">
      <c r="A59" s="66"/>
      <c r="B59" s="68"/>
      <c r="C59" s="34" t="s">
        <v>7</v>
      </c>
      <c r="D59" s="36"/>
      <c r="E59" s="36"/>
      <c r="F59" s="38"/>
      <c r="G59" s="36"/>
      <c r="H59" s="36"/>
      <c r="I59" s="36"/>
      <c r="J59" s="36"/>
      <c r="K59" s="36"/>
      <c r="L59" s="36">
        <f t="shared" si="45"/>
        <v>96100</v>
      </c>
      <c r="M59" s="36">
        <v>96100</v>
      </c>
      <c r="N59" s="36">
        <v>0</v>
      </c>
      <c r="O59" s="36">
        <v>0</v>
      </c>
      <c r="P59" s="36">
        <f t="shared" si="42"/>
        <v>0</v>
      </c>
      <c r="Q59" s="36">
        <v>0</v>
      </c>
      <c r="R59" s="36">
        <v>0</v>
      </c>
      <c r="S59" s="36">
        <v>0</v>
      </c>
      <c r="T59" s="36">
        <f t="shared" si="47"/>
        <v>0</v>
      </c>
      <c r="U59" s="36">
        <v>0</v>
      </c>
      <c r="V59" s="36">
        <v>0</v>
      </c>
      <c r="W59" s="36">
        <v>0</v>
      </c>
      <c r="X59" s="35">
        <f>T59/L59*100</f>
        <v>0</v>
      </c>
      <c r="Y59" s="35"/>
      <c r="Z59" s="35"/>
      <c r="AA59" s="35"/>
    </row>
    <row r="60" spans="1:27" s="25" customFormat="1" ht="37.5" x14ac:dyDescent="0.3">
      <c r="A60" s="21" t="s">
        <v>107</v>
      </c>
      <c r="B60" s="53" t="s">
        <v>30</v>
      </c>
      <c r="C60" s="33"/>
      <c r="D60" s="22">
        <f>D61</f>
        <v>0</v>
      </c>
      <c r="E60" s="22">
        <f t="shared" ref="E60:V60" si="48">E61</f>
        <v>0</v>
      </c>
      <c r="F60" s="22">
        <f t="shared" si="48"/>
        <v>3921740</v>
      </c>
      <c r="G60" s="22">
        <f t="shared" si="48"/>
        <v>1196500</v>
      </c>
      <c r="H60" s="22">
        <f t="shared" si="48"/>
        <v>1256500</v>
      </c>
      <c r="I60" s="22">
        <f t="shared" si="48"/>
        <v>0</v>
      </c>
      <c r="J60" s="22">
        <f t="shared" si="48"/>
        <v>0</v>
      </c>
      <c r="K60" s="22">
        <f t="shared" si="48"/>
        <v>99000</v>
      </c>
      <c r="L60" s="22">
        <f>L61</f>
        <v>7047800</v>
      </c>
      <c r="M60" s="22">
        <f>M61</f>
        <v>0</v>
      </c>
      <c r="N60" s="22">
        <f>N61</f>
        <v>0</v>
      </c>
      <c r="O60" s="22">
        <f>O61</f>
        <v>7047800</v>
      </c>
      <c r="P60" s="22">
        <f t="shared" ref="P60:S60" si="49">P61</f>
        <v>0</v>
      </c>
      <c r="Q60" s="22">
        <f t="shared" si="49"/>
        <v>0</v>
      </c>
      <c r="R60" s="22">
        <f t="shared" si="49"/>
        <v>0</v>
      </c>
      <c r="S60" s="22">
        <f t="shared" si="49"/>
        <v>0</v>
      </c>
      <c r="T60" s="22">
        <f t="shared" si="48"/>
        <v>0</v>
      </c>
      <c r="U60" s="22">
        <f t="shared" si="48"/>
        <v>0</v>
      </c>
      <c r="V60" s="22">
        <f t="shared" si="48"/>
        <v>0</v>
      </c>
      <c r="W60" s="22">
        <f t="shared" ref="W60" si="50">W61</f>
        <v>0</v>
      </c>
      <c r="X60" s="23">
        <f>T60/L60*100</f>
        <v>0</v>
      </c>
      <c r="Y60" s="35"/>
      <c r="Z60" s="35"/>
      <c r="AA60" s="23">
        <f>W60/O60*100</f>
        <v>0</v>
      </c>
    </row>
    <row r="61" spans="1:27" s="24" customFormat="1" ht="56.25" x14ac:dyDescent="0.3">
      <c r="A61" s="51" t="s">
        <v>110</v>
      </c>
      <c r="B61" s="58" t="s">
        <v>106</v>
      </c>
      <c r="C61" s="34" t="s">
        <v>13</v>
      </c>
      <c r="D61" s="36">
        <v>0</v>
      </c>
      <c r="E61" s="36">
        <v>0</v>
      </c>
      <c r="F61" s="38">
        <v>3921740</v>
      </c>
      <c r="G61" s="36">
        <v>1196500</v>
      </c>
      <c r="H61" s="36">
        <v>1256500</v>
      </c>
      <c r="I61" s="36">
        <v>0</v>
      </c>
      <c r="J61" s="36">
        <v>0</v>
      </c>
      <c r="K61" s="36">
        <v>99000</v>
      </c>
      <c r="L61" s="36">
        <f>M61+O61</f>
        <v>7047800</v>
      </c>
      <c r="M61" s="36">
        <v>0</v>
      </c>
      <c r="N61" s="36">
        <v>0</v>
      </c>
      <c r="O61" s="36">
        <v>7047800</v>
      </c>
      <c r="P61" s="36">
        <f t="shared" si="42"/>
        <v>0</v>
      </c>
      <c r="Q61" s="36">
        <v>0</v>
      </c>
      <c r="R61" s="36">
        <v>0</v>
      </c>
      <c r="S61" s="36">
        <v>0</v>
      </c>
      <c r="T61" s="36">
        <f>U61+W61</f>
        <v>0</v>
      </c>
      <c r="U61" s="36">
        <v>0</v>
      </c>
      <c r="V61" s="36">
        <v>0</v>
      </c>
      <c r="W61" s="36">
        <v>0</v>
      </c>
      <c r="X61" s="35">
        <f>T61/L61*100</f>
        <v>0</v>
      </c>
      <c r="Y61" s="35"/>
      <c r="Z61" s="35"/>
      <c r="AA61" s="35">
        <f>W61/O61*100</f>
        <v>0</v>
      </c>
    </row>
    <row r="62" spans="1:27" s="24" customFormat="1" ht="93.75" x14ac:dyDescent="0.3">
      <c r="A62" s="21" t="s">
        <v>124</v>
      </c>
      <c r="B62" s="53" t="s">
        <v>108</v>
      </c>
      <c r="C62" s="33"/>
      <c r="D62" s="44">
        <f>SUM(D63:D64)</f>
        <v>8343200</v>
      </c>
      <c r="E62" s="44">
        <f t="shared" ref="E62:W62" si="51">SUM(E63:E64)</f>
        <v>9327750</v>
      </c>
      <c r="F62" s="44">
        <f t="shared" si="51"/>
        <v>26765650</v>
      </c>
      <c r="G62" s="44">
        <f t="shared" si="51"/>
        <v>9222250</v>
      </c>
      <c r="H62" s="44">
        <f t="shared" si="51"/>
        <v>8909750</v>
      </c>
      <c r="I62" s="44">
        <f t="shared" si="51"/>
        <v>0</v>
      </c>
      <c r="J62" s="44">
        <f t="shared" si="51"/>
        <v>0</v>
      </c>
      <c r="K62" s="44">
        <f t="shared" si="51"/>
        <v>17489550</v>
      </c>
      <c r="L62" s="44">
        <f>SUM(L63:L64)</f>
        <v>34138500</v>
      </c>
      <c r="M62" s="44">
        <f>SUM(M63:M64)</f>
        <v>0</v>
      </c>
      <c r="N62" s="44">
        <f>SUM(N63:N64)</f>
        <v>0</v>
      </c>
      <c r="O62" s="44">
        <f>SUM(O63:O64)</f>
        <v>34138500</v>
      </c>
      <c r="P62" s="44">
        <f t="shared" ref="P62:S62" si="52">SUM(P63:P64)</f>
        <v>6715612</v>
      </c>
      <c r="Q62" s="44">
        <f t="shared" si="52"/>
        <v>0</v>
      </c>
      <c r="R62" s="44">
        <f t="shared" si="52"/>
        <v>0</v>
      </c>
      <c r="S62" s="44">
        <f t="shared" si="52"/>
        <v>6715612</v>
      </c>
      <c r="T62" s="44">
        <f t="shared" si="51"/>
        <v>4454480</v>
      </c>
      <c r="U62" s="44">
        <f t="shared" si="51"/>
        <v>0</v>
      </c>
      <c r="V62" s="44">
        <f t="shared" si="51"/>
        <v>0</v>
      </c>
      <c r="W62" s="44">
        <f t="shared" si="51"/>
        <v>4454480</v>
      </c>
      <c r="X62" s="23">
        <f>T62/L62*100</f>
        <v>13.048259296688489</v>
      </c>
      <c r="Y62" s="35"/>
      <c r="Z62" s="23"/>
      <c r="AA62" s="23">
        <f>W62/O62*100</f>
        <v>13.048259296688489</v>
      </c>
    </row>
    <row r="63" spans="1:27" s="24" customFormat="1" x14ac:dyDescent="0.3">
      <c r="A63" s="59" t="s">
        <v>125</v>
      </c>
      <c r="B63" s="62" t="s">
        <v>109</v>
      </c>
      <c r="C63" s="34" t="s">
        <v>13</v>
      </c>
      <c r="D63" s="45">
        <v>3236500</v>
      </c>
      <c r="E63" s="45">
        <v>3929800</v>
      </c>
      <c r="F63" s="38">
        <v>11087800</v>
      </c>
      <c r="G63" s="45">
        <v>3824300</v>
      </c>
      <c r="H63" s="45">
        <v>3876500</v>
      </c>
      <c r="I63" s="45">
        <v>0</v>
      </c>
      <c r="J63" s="45">
        <v>0</v>
      </c>
      <c r="K63" s="45">
        <v>7088200</v>
      </c>
      <c r="L63" s="36">
        <f>SUM(M63:O63)</f>
        <v>14084000</v>
      </c>
      <c r="M63" s="36">
        <v>0</v>
      </c>
      <c r="N63" s="36">
        <v>0</v>
      </c>
      <c r="O63" s="36">
        <v>14084000</v>
      </c>
      <c r="P63" s="36">
        <f t="shared" si="42"/>
        <v>2524382</v>
      </c>
      <c r="Q63" s="36">
        <v>0</v>
      </c>
      <c r="R63" s="36">
        <v>0</v>
      </c>
      <c r="S63" s="36">
        <v>2524382</v>
      </c>
      <c r="T63" s="36">
        <f>SUM(U63:W63)</f>
        <v>1692600</v>
      </c>
      <c r="U63" s="36">
        <v>0</v>
      </c>
      <c r="V63" s="36">
        <v>0</v>
      </c>
      <c r="W63" s="36">
        <v>1692600</v>
      </c>
      <c r="X63" s="35">
        <f>T63/L63*100</f>
        <v>12.017892644135189</v>
      </c>
      <c r="Y63" s="35"/>
      <c r="Z63" s="35"/>
      <c r="AA63" s="35">
        <f>W63/O63*100</f>
        <v>12.017892644135189</v>
      </c>
    </row>
    <row r="64" spans="1:27" s="24" customFormat="1" x14ac:dyDescent="0.3">
      <c r="A64" s="82"/>
      <c r="B64" s="83"/>
      <c r="C64" s="34" t="s">
        <v>5</v>
      </c>
      <c r="D64" s="45">
        <v>5106700</v>
      </c>
      <c r="E64" s="45">
        <v>5397950</v>
      </c>
      <c r="F64" s="38">
        <v>15677850</v>
      </c>
      <c r="G64" s="45">
        <v>5397950</v>
      </c>
      <c r="H64" s="45">
        <v>5033250</v>
      </c>
      <c r="I64" s="45">
        <v>0</v>
      </c>
      <c r="J64" s="45">
        <v>0</v>
      </c>
      <c r="K64" s="45">
        <v>10401350</v>
      </c>
      <c r="L64" s="36">
        <f>SUM(M64:O64)</f>
        <v>20054500</v>
      </c>
      <c r="M64" s="36">
        <v>0</v>
      </c>
      <c r="N64" s="36">
        <v>0</v>
      </c>
      <c r="O64" s="36">
        <v>20054500</v>
      </c>
      <c r="P64" s="36">
        <f t="shared" si="42"/>
        <v>4191230</v>
      </c>
      <c r="Q64" s="36">
        <v>0</v>
      </c>
      <c r="R64" s="36">
        <v>0</v>
      </c>
      <c r="S64" s="36">
        <v>4191230</v>
      </c>
      <c r="T64" s="36">
        <f>SUM(U64:W64)</f>
        <v>2761880</v>
      </c>
      <c r="U64" s="36">
        <v>0</v>
      </c>
      <c r="V64" s="36">
        <v>0</v>
      </c>
      <c r="W64" s="36">
        <v>2761880</v>
      </c>
      <c r="X64" s="35">
        <f>T64/L64*100</f>
        <v>13.77187164975442</v>
      </c>
      <c r="Y64" s="35"/>
      <c r="Z64" s="35"/>
      <c r="AA64" s="35">
        <f>W64/O64*100</f>
        <v>13.77187164975442</v>
      </c>
    </row>
    <row r="65" spans="1:27" s="46" customFormat="1" x14ac:dyDescent="0.3">
      <c r="A65" s="47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48"/>
      <c r="U65" s="48"/>
      <c r="V65" s="48"/>
      <c r="W65" s="48"/>
      <c r="X65" s="49"/>
      <c r="Y65" s="49"/>
      <c r="Z65" s="49"/>
      <c r="AA65" s="49"/>
    </row>
    <row r="66" spans="1:27" s="46" customFormat="1" x14ac:dyDescent="0.3">
      <c r="A66" s="47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48"/>
      <c r="U66" s="48"/>
      <c r="V66" s="48"/>
      <c r="W66" s="48"/>
      <c r="X66" s="49"/>
      <c r="Y66" s="49"/>
      <c r="Z66" s="49"/>
      <c r="AA66" s="49"/>
    </row>
    <row r="67" spans="1:27" s="46" customFormat="1" x14ac:dyDescent="0.3">
      <c r="A67" s="47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48"/>
      <c r="U67" s="48"/>
      <c r="V67" s="48"/>
      <c r="W67" s="48"/>
      <c r="X67" s="49"/>
      <c r="Y67" s="49"/>
      <c r="Z67" s="49"/>
      <c r="AA67" s="49"/>
    </row>
    <row r="68" spans="1:27" s="46" customFormat="1" x14ac:dyDescent="0.3">
      <c r="A68" s="47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48"/>
      <c r="U68" s="48"/>
      <c r="V68" s="48"/>
      <c r="W68" s="48"/>
      <c r="X68" s="49"/>
      <c r="Y68" s="49"/>
      <c r="Z68" s="49"/>
      <c r="AA68" s="49"/>
    </row>
    <row r="69" spans="1:27" s="46" customFormat="1" x14ac:dyDescent="0.3">
      <c r="A69" s="47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48"/>
      <c r="U69" s="48"/>
      <c r="V69" s="48"/>
      <c r="W69" s="48"/>
      <c r="X69" s="49"/>
      <c r="Y69" s="49"/>
      <c r="Z69" s="49"/>
      <c r="AA69" s="49"/>
    </row>
    <row r="70" spans="1:27" s="46" customFormat="1" x14ac:dyDescent="0.3">
      <c r="A70" s="47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48"/>
      <c r="U70" s="48"/>
      <c r="V70" s="48"/>
      <c r="W70" s="48"/>
      <c r="X70" s="49"/>
      <c r="Y70" s="49"/>
      <c r="Z70" s="49"/>
      <c r="AA70" s="49"/>
    </row>
    <row r="71" spans="1:27" s="46" customFormat="1" x14ac:dyDescent="0.3">
      <c r="A71" s="47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48"/>
      <c r="U71" s="48"/>
      <c r="V71" s="48"/>
      <c r="W71" s="48"/>
      <c r="X71" s="49"/>
      <c r="Y71" s="49"/>
      <c r="Z71" s="49"/>
      <c r="AA71" s="49"/>
    </row>
    <row r="72" spans="1:27" s="46" customFormat="1" x14ac:dyDescent="0.3">
      <c r="A72" s="47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48"/>
      <c r="U72" s="48"/>
      <c r="V72" s="48"/>
      <c r="W72" s="48"/>
      <c r="X72" s="49"/>
      <c r="Y72" s="49"/>
      <c r="Z72" s="49"/>
      <c r="AA72" s="49"/>
    </row>
    <row r="73" spans="1:27" s="46" customFormat="1" x14ac:dyDescent="0.3">
      <c r="A73" s="47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48"/>
      <c r="U73" s="48"/>
      <c r="V73" s="48"/>
      <c r="W73" s="48"/>
      <c r="X73" s="49"/>
      <c r="Y73" s="49"/>
      <c r="Z73" s="49"/>
      <c r="AA73" s="49"/>
    </row>
    <row r="74" spans="1:27" s="46" customFormat="1" x14ac:dyDescent="0.3">
      <c r="A74" s="4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48"/>
      <c r="U74" s="48"/>
      <c r="V74" s="48"/>
      <c r="W74" s="48"/>
      <c r="X74" s="49"/>
      <c r="Y74" s="49"/>
      <c r="Z74" s="49"/>
      <c r="AA74" s="49"/>
    </row>
    <row r="75" spans="1:27" s="46" customFormat="1" x14ac:dyDescent="0.3">
      <c r="A75" s="47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48"/>
      <c r="U75" s="48"/>
      <c r="V75" s="48"/>
      <c r="W75" s="48"/>
      <c r="X75" s="49"/>
      <c r="Y75" s="49"/>
      <c r="Z75" s="49"/>
      <c r="AA75" s="49"/>
    </row>
    <row r="76" spans="1:27" s="46" customFormat="1" x14ac:dyDescent="0.3">
      <c r="A76" s="47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48"/>
      <c r="U76" s="48"/>
      <c r="V76" s="48"/>
      <c r="W76" s="48"/>
      <c r="X76" s="49"/>
      <c r="Y76" s="49"/>
      <c r="Z76" s="49"/>
      <c r="AA76" s="49"/>
    </row>
    <row r="77" spans="1:27" s="46" customFormat="1" x14ac:dyDescent="0.3">
      <c r="A77" s="4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48"/>
      <c r="U77" s="48"/>
      <c r="V77" s="48"/>
      <c r="W77" s="48"/>
      <c r="X77" s="49"/>
      <c r="Y77" s="49"/>
      <c r="Z77" s="49"/>
      <c r="AA77" s="49"/>
    </row>
    <row r="78" spans="1:27" s="46" customFormat="1" x14ac:dyDescent="0.3">
      <c r="A78" s="47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48"/>
      <c r="U78" s="48"/>
      <c r="V78" s="48"/>
      <c r="W78" s="48"/>
      <c r="X78" s="49"/>
      <c r="Y78" s="49"/>
      <c r="Z78" s="49"/>
      <c r="AA78" s="49"/>
    </row>
    <row r="79" spans="1:27" s="46" customFormat="1" x14ac:dyDescent="0.3">
      <c r="A79" s="47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48"/>
      <c r="U79" s="48"/>
      <c r="V79" s="48"/>
      <c r="W79" s="48"/>
      <c r="X79" s="49"/>
      <c r="Y79" s="49"/>
      <c r="Z79" s="49"/>
      <c r="AA79" s="49"/>
    </row>
    <row r="80" spans="1:27" s="46" customFormat="1" x14ac:dyDescent="0.3">
      <c r="A80" s="47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48"/>
      <c r="U80" s="48"/>
      <c r="V80" s="48"/>
      <c r="W80" s="48"/>
      <c r="X80" s="49"/>
      <c r="Y80" s="49"/>
      <c r="Z80" s="49"/>
      <c r="AA80" s="49"/>
    </row>
    <row r="81" spans="1:27" s="46" customFormat="1" x14ac:dyDescent="0.3">
      <c r="A81" s="47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48"/>
      <c r="U81" s="48"/>
      <c r="V81" s="48"/>
      <c r="W81" s="48"/>
      <c r="X81" s="49"/>
      <c r="Y81" s="49"/>
      <c r="Z81" s="49"/>
      <c r="AA81" s="49"/>
    </row>
    <row r="82" spans="1:27" s="46" customFormat="1" x14ac:dyDescent="0.3">
      <c r="A82" s="47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48"/>
      <c r="U82" s="48"/>
      <c r="V82" s="48"/>
      <c r="W82" s="48"/>
      <c r="X82" s="49"/>
      <c r="Y82" s="49"/>
      <c r="Z82" s="49"/>
      <c r="AA82" s="49"/>
    </row>
    <row r="83" spans="1:27" s="46" customFormat="1" x14ac:dyDescent="0.3">
      <c r="A83" s="47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48"/>
      <c r="U83" s="48"/>
      <c r="V83" s="48"/>
      <c r="W83" s="48"/>
      <c r="X83" s="49"/>
      <c r="Y83" s="49"/>
      <c r="Z83" s="49"/>
      <c r="AA83" s="49"/>
    </row>
    <row r="84" spans="1:27" s="46" customFormat="1" x14ac:dyDescent="0.3">
      <c r="A84" s="47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48"/>
      <c r="U84" s="48"/>
      <c r="V84" s="48"/>
      <c r="W84" s="48"/>
      <c r="X84" s="49"/>
      <c r="Y84" s="49"/>
      <c r="Z84" s="49"/>
      <c r="AA84" s="49"/>
    </row>
    <row r="85" spans="1:27" s="46" customFormat="1" x14ac:dyDescent="0.3">
      <c r="A85" s="47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48"/>
      <c r="U85" s="48"/>
      <c r="V85" s="48"/>
      <c r="W85" s="48"/>
      <c r="X85" s="49"/>
      <c r="Y85" s="49"/>
      <c r="Z85" s="49"/>
      <c r="AA85" s="49"/>
    </row>
    <row r="86" spans="1:27" s="46" customFormat="1" x14ac:dyDescent="0.3">
      <c r="A86" s="47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48"/>
      <c r="U86" s="48"/>
      <c r="V86" s="48"/>
      <c r="W86" s="48"/>
      <c r="X86" s="49"/>
      <c r="Y86" s="49"/>
      <c r="Z86" s="49"/>
      <c r="AA86" s="49"/>
    </row>
    <row r="87" spans="1:27" s="46" customFormat="1" x14ac:dyDescent="0.3">
      <c r="A87" s="47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48"/>
      <c r="U87" s="48"/>
      <c r="V87" s="48"/>
      <c r="W87" s="48"/>
      <c r="X87" s="49"/>
      <c r="Y87" s="49"/>
      <c r="Z87" s="49"/>
      <c r="AA87" s="49"/>
    </row>
    <row r="88" spans="1:27" s="46" customFormat="1" x14ac:dyDescent="0.3">
      <c r="A88" s="47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48"/>
      <c r="U88" s="48"/>
      <c r="V88" s="48"/>
      <c r="W88" s="48"/>
      <c r="X88" s="49"/>
      <c r="Y88" s="49"/>
      <c r="Z88" s="49"/>
      <c r="AA88" s="49"/>
    </row>
    <row r="89" spans="1:27" s="46" customFormat="1" x14ac:dyDescent="0.3">
      <c r="A89" s="47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48"/>
      <c r="U89" s="48"/>
      <c r="V89" s="48"/>
      <c r="W89" s="48"/>
      <c r="X89" s="49"/>
      <c r="Y89" s="49"/>
      <c r="Z89" s="49"/>
      <c r="AA89" s="49"/>
    </row>
    <row r="90" spans="1:27" s="46" customFormat="1" x14ac:dyDescent="0.3">
      <c r="A90" s="4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48"/>
      <c r="U90" s="48"/>
      <c r="V90" s="48"/>
      <c r="W90" s="48"/>
      <c r="X90" s="49"/>
      <c r="Y90" s="49"/>
      <c r="Z90" s="49"/>
      <c r="AA90" s="49"/>
    </row>
    <row r="91" spans="1:27" s="46" customFormat="1" x14ac:dyDescent="0.3">
      <c r="A91" s="47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48"/>
      <c r="U91" s="48"/>
      <c r="V91" s="48"/>
      <c r="W91" s="48"/>
      <c r="X91" s="49"/>
      <c r="Y91" s="49"/>
      <c r="Z91" s="49"/>
      <c r="AA91" s="49"/>
    </row>
    <row r="92" spans="1:27" s="46" customFormat="1" x14ac:dyDescent="0.3">
      <c r="A92" s="47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48"/>
      <c r="U92" s="48"/>
      <c r="V92" s="48"/>
      <c r="W92" s="48"/>
      <c r="X92" s="49"/>
      <c r="Y92" s="49"/>
      <c r="Z92" s="49"/>
      <c r="AA92" s="49"/>
    </row>
    <row r="93" spans="1:27" s="46" customFormat="1" x14ac:dyDescent="0.3">
      <c r="A93" s="47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48"/>
      <c r="U93" s="48"/>
      <c r="V93" s="48"/>
      <c r="W93" s="48"/>
      <c r="X93" s="49"/>
      <c r="Y93" s="49"/>
      <c r="Z93" s="49"/>
      <c r="AA93" s="49"/>
    </row>
    <row r="94" spans="1:27" s="46" customFormat="1" x14ac:dyDescent="0.3">
      <c r="A94" s="47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48"/>
      <c r="U94" s="48"/>
      <c r="V94" s="48"/>
      <c r="W94" s="48"/>
      <c r="X94" s="49"/>
      <c r="Y94" s="49"/>
      <c r="Z94" s="49"/>
      <c r="AA94" s="49"/>
    </row>
    <row r="95" spans="1:27" s="46" customFormat="1" x14ac:dyDescent="0.3">
      <c r="A95" s="47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48"/>
      <c r="U95" s="48"/>
      <c r="V95" s="48"/>
      <c r="W95" s="48"/>
      <c r="X95" s="49"/>
      <c r="Y95" s="49"/>
      <c r="Z95" s="49"/>
      <c r="AA95" s="49"/>
    </row>
    <row r="96" spans="1:27" s="46" customFormat="1" x14ac:dyDescent="0.3">
      <c r="A96" s="47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48"/>
      <c r="U96" s="48"/>
      <c r="V96" s="48"/>
      <c r="W96" s="48"/>
      <c r="X96" s="49"/>
      <c r="Y96" s="49"/>
      <c r="Z96" s="49"/>
      <c r="AA96" s="49"/>
    </row>
    <row r="97" spans="1:27" s="46" customFormat="1" x14ac:dyDescent="0.3">
      <c r="A97" s="47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48"/>
      <c r="U97" s="48"/>
      <c r="V97" s="48"/>
      <c r="W97" s="48"/>
      <c r="X97" s="49"/>
      <c r="Y97" s="49"/>
      <c r="Z97" s="49"/>
      <c r="AA97" s="49"/>
    </row>
    <row r="98" spans="1:27" s="46" customFormat="1" x14ac:dyDescent="0.3">
      <c r="A98" s="47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48"/>
      <c r="U98" s="48"/>
      <c r="V98" s="48"/>
      <c r="W98" s="48"/>
      <c r="X98" s="49"/>
      <c r="Y98" s="49"/>
      <c r="Z98" s="49"/>
      <c r="AA98" s="49"/>
    </row>
    <row r="99" spans="1:27" s="46" customFormat="1" x14ac:dyDescent="0.3">
      <c r="A99" s="47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48"/>
      <c r="U99" s="48"/>
      <c r="V99" s="48"/>
      <c r="W99" s="48"/>
      <c r="X99" s="49"/>
      <c r="Y99" s="49"/>
      <c r="Z99" s="49"/>
      <c r="AA99" s="49"/>
    </row>
    <row r="100" spans="1:27" s="46" customFormat="1" x14ac:dyDescent="0.3">
      <c r="A100" s="47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48"/>
      <c r="U100" s="48"/>
      <c r="V100" s="48"/>
      <c r="W100" s="48"/>
      <c r="X100" s="49"/>
      <c r="Y100" s="49"/>
      <c r="Z100" s="49"/>
      <c r="AA100" s="49"/>
    </row>
    <row r="101" spans="1:27" s="46" customFormat="1" x14ac:dyDescent="0.3">
      <c r="A101" s="47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48"/>
      <c r="U101" s="48"/>
      <c r="V101" s="48"/>
      <c r="W101" s="48"/>
      <c r="X101" s="49"/>
      <c r="Y101" s="49"/>
      <c r="Z101" s="49"/>
      <c r="AA101" s="49"/>
    </row>
    <row r="102" spans="1:27" s="46" customFormat="1" x14ac:dyDescent="0.3">
      <c r="A102" s="47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48"/>
      <c r="U102" s="48"/>
      <c r="V102" s="48"/>
      <c r="W102" s="48"/>
      <c r="X102" s="49"/>
      <c r="Y102" s="49"/>
      <c r="Z102" s="49"/>
      <c r="AA102" s="49"/>
    </row>
    <row r="103" spans="1:27" s="46" customFormat="1" x14ac:dyDescent="0.3">
      <c r="A103" s="47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48"/>
      <c r="U103" s="48"/>
      <c r="V103" s="48"/>
      <c r="W103" s="48"/>
      <c r="X103" s="49"/>
      <c r="Y103" s="49"/>
      <c r="Z103" s="49"/>
      <c r="AA103" s="49"/>
    </row>
    <row r="104" spans="1:27" s="46" customFormat="1" x14ac:dyDescent="0.3">
      <c r="A104" s="47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48"/>
      <c r="U104" s="48"/>
      <c r="V104" s="48"/>
      <c r="W104" s="48"/>
      <c r="X104" s="49"/>
      <c r="Y104" s="49"/>
      <c r="Z104" s="49"/>
      <c r="AA104" s="49"/>
    </row>
    <row r="105" spans="1:27" s="46" customFormat="1" x14ac:dyDescent="0.3">
      <c r="A105" s="47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48"/>
      <c r="U105" s="48"/>
      <c r="V105" s="48"/>
      <c r="W105" s="48"/>
      <c r="X105" s="49"/>
      <c r="Y105" s="49"/>
      <c r="Z105" s="49"/>
      <c r="AA105" s="49"/>
    </row>
    <row r="106" spans="1:27" s="46" customFormat="1" x14ac:dyDescent="0.3">
      <c r="A106" s="47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48"/>
      <c r="U106" s="48"/>
      <c r="V106" s="48"/>
      <c r="W106" s="48"/>
      <c r="X106" s="49"/>
      <c r="Y106" s="49"/>
      <c r="Z106" s="49"/>
      <c r="AA106" s="49"/>
    </row>
    <row r="107" spans="1:27" s="46" customFormat="1" x14ac:dyDescent="0.3">
      <c r="A107" s="47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48"/>
      <c r="U107" s="48"/>
      <c r="V107" s="48"/>
      <c r="W107" s="48"/>
      <c r="X107" s="49"/>
      <c r="Y107" s="49"/>
      <c r="Z107" s="49"/>
      <c r="AA107" s="49"/>
    </row>
    <row r="108" spans="1:27" s="46" customFormat="1" x14ac:dyDescent="0.3">
      <c r="A108" s="47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48"/>
      <c r="U108" s="48"/>
      <c r="V108" s="48"/>
      <c r="W108" s="48"/>
      <c r="X108" s="49"/>
      <c r="Y108" s="49"/>
      <c r="Z108" s="49"/>
      <c r="AA108" s="49"/>
    </row>
    <row r="109" spans="1:27" s="46" customFormat="1" x14ac:dyDescent="0.3">
      <c r="A109" s="47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48"/>
      <c r="U109" s="48"/>
      <c r="V109" s="48"/>
      <c r="W109" s="48"/>
      <c r="X109" s="49"/>
      <c r="Y109" s="49"/>
      <c r="Z109" s="49"/>
      <c r="AA109" s="49"/>
    </row>
    <row r="110" spans="1:27" s="46" customFormat="1" x14ac:dyDescent="0.3">
      <c r="A110" s="47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48"/>
      <c r="U110" s="48"/>
      <c r="V110" s="48"/>
      <c r="W110" s="48"/>
      <c r="X110" s="49"/>
      <c r="Y110" s="49"/>
      <c r="Z110" s="49"/>
      <c r="AA110" s="49"/>
    </row>
    <row r="111" spans="1:27" s="46" customFormat="1" x14ac:dyDescent="0.3">
      <c r="A111" s="47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48"/>
      <c r="U111" s="48"/>
      <c r="V111" s="48"/>
      <c r="W111" s="48"/>
      <c r="X111" s="49"/>
      <c r="Y111" s="49"/>
      <c r="Z111" s="49"/>
      <c r="AA111" s="49"/>
    </row>
    <row r="112" spans="1:27" s="46" customFormat="1" x14ac:dyDescent="0.3">
      <c r="A112" s="47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48"/>
      <c r="U112" s="48"/>
      <c r="V112" s="48"/>
      <c r="W112" s="48"/>
      <c r="X112" s="49"/>
      <c r="Y112" s="49"/>
      <c r="Z112" s="49"/>
      <c r="AA112" s="49"/>
    </row>
    <row r="113" spans="1:27" s="46" customFormat="1" x14ac:dyDescent="0.3">
      <c r="A113" s="47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48"/>
      <c r="U113" s="48"/>
      <c r="V113" s="48"/>
      <c r="W113" s="48"/>
      <c r="X113" s="49"/>
      <c r="Y113" s="49"/>
      <c r="Z113" s="49"/>
      <c r="AA113" s="49"/>
    </row>
    <row r="114" spans="1:27" s="46" customFormat="1" x14ac:dyDescent="0.3">
      <c r="A114" s="47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48"/>
      <c r="U114" s="48"/>
      <c r="V114" s="48"/>
      <c r="W114" s="48"/>
      <c r="X114" s="49"/>
      <c r="Y114" s="49"/>
      <c r="Z114" s="49"/>
      <c r="AA114" s="49"/>
    </row>
    <row r="115" spans="1:27" s="46" customFormat="1" x14ac:dyDescent="0.3">
      <c r="A115" s="47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48"/>
      <c r="U115" s="48"/>
      <c r="V115" s="48"/>
      <c r="W115" s="48"/>
      <c r="X115" s="49"/>
      <c r="Y115" s="49"/>
      <c r="Z115" s="49"/>
      <c r="AA115" s="49"/>
    </row>
    <row r="116" spans="1:27" s="46" customFormat="1" x14ac:dyDescent="0.3">
      <c r="A116" s="47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48"/>
      <c r="U116" s="48"/>
      <c r="V116" s="48"/>
      <c r="W116" s="48"/>
      <c r="X116" s="49"/>
      <c r="Y116" s="49"/>
      <c r="Z116" s="49"/>
      <c r="AA116" s="49"/>
    </row>
    <row r="117" spans="1:27" s="46" customFormat="1" x14ac:dyDescent="0.3">
      <c r="A117" s="47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48"/>
      <c r="U117" s="48"/>
      <c r="V117" s="48"/>
      <c r="W117" s="48"/>
      <c r="X117" s="49"/>
      <c r="Y117" s="49"/>
      <c r="Z117" s="49"/>
      <c r="AA117" s="49"/>
    </row>
    <row r="118" spans="1:27" s="46" customFormat="1" x14ac:dyDescent="0.3">
      <c r="A118" s="47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48"/>
      <c r="U118" s="48"/>
      <c r="V118" s="48"/>
      <c r="W118" s="48"/>
      <c r="X118" s="49"/>
      <c r="Y118" s="49"/>
      <c r="Z118" s="49"/>
      <c r="AA118" s="49"/>
    </row>
    <row r="119" spans="1:27" s="46" customFormat="1" x14ac:dyDescent="0.3">
      <c r="A119" s="47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48"/>
      <c r="U119" s="48"/>
      <c r="V119" s="48"/>
      <c r="W119" s="48"/>
      <c r="X119" s="49"/>
      <c r="Y119" s="49"/>
      <c r="Z119" s="49"/>
      <c r="AA119" s="49"/>
    </row>
    <row r="120" spans="1:27" s="46" customFormat="1" x14ac:dyDescent="0.3">
      <c r="A120" s="47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48"/>
      <c r="U120" s="48"/>
      <c r="V120" s="48"/>
      <c r="W120" s="48"/>
      <c r="X120" s="49"/>
      <c r="Y120" s="49"/>
      <c r="Z120" s="49"/>
      <c r="AA120" s="49"/>
    </row>
    <row r="121" spans="1:27" s="46" customFormat="1" x14ac:dyDescent="0.3">
      <c r="A121" s="47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48"/>
      <c r="U121" s="48"/>
      <c r="V121" s="48"/>
      <c r="W121" s="48"/>
      <c r="X121" s="49"/>
      <c r="Y121" s="49"/>
      <c r="Z121" s="49"/>
      <c r="AA121" s="49"/>
    </row>
    <row r="122" spans="1:27" s="46" customFormat="1" x14ac:dyDescent="0.3">
      <c r="A122" s="47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48"/>
      <c r="U122" s="48"/>
      <c r="V122" s="48"/>
      <c r="W122" s="48"/>
      <c r="X122" s="49"/>
      <c r="Y122" s="49"/>
      <c r="Z122" s="49"/>
      <c r="AA122" s="49"/>
    </row>
    <row r="123" spans="1:27" s="46" customFormat="1" x14ac:dyDescent="0.3">
      <c r="A123" s="47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48"/>
      <c r="U123" s="48"/>
      <c r="V123" s="48"/>
      <c r="W123" s="48"/>
      <c r="X123" s="49"/>
      <c r="Y123" s="49"/>
      <c r="Z123" s="49"/>
      <c r="AA123" s="49"/>
    </row>
    <row r="124" spans="1:27" s="46" customFormat="1" x14ac:dyDescent="0.3">
      <c r="A124" s="47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48"/>
      <c r="U124" s="48"/>
      <c r="V124" s="48"/>
      <c r="W124" s="48"/>
      <c r="X124" s="49"/>
      <c r="Y124" s="49"/>
      <c r="Z124" s="49"/>
      <c r="AA124" s="49"/>
    </row>
    <row r="125" spans="1:27" s="46" customFormat="1" x14ac:dyDescent="0.3">
      <c r="A125" s="47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48"/>
      <c r="U125" s="48"/>
      <c r="V125" s="48"/>
      <c r="W125" s="48"/>
      <c r="X125" s="49"/>
      <c r="Y125" s="49"/>
      <c r="Z125" s="49"/>
      <c r="AA125" s="49"/>
    </row>
    <row r="126" spans="1:27" s="46" customFormat="1" x14ac:dyDescent="0.3">
      <c r="A126" s="47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48"/>
      <c r="U126" s="48"/>
      <c r="V126" s="48"/>
      <c r="W126" s="48"/>
      <c r="X126" s="49"/>
      <c r="Y126" s="49"/>
      <c r="Z126" s="49"/>
      <c r="AA126" s="49"/>
    </row>
    <row r="127" spans="1:27" s="46" customFormat="1" x14ac:dyDescent="0.3">
      <c r="A127" s="47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48"/>
      <c r="U127" s="48"/>
      <c r="V127" s="48"/>
      <c r="W127" s="48"/>
      <c r="X127" s="49"/>
      <c r="Y127" s="49"/>
      <c r="Z127" s="49"/>
      <c r="AA127" s="49"/>
    </row>
    <row r="128" spans="1:27" s="46" customFormat="1" x14ac:dyDescent="0.3">
      <c r="A128" s="47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48"/>
      <c r="U128" s="48"/>
      <c r="V128" s="48"/>
      <c r="W128" s="48"/>
      <c r="X128" s="49"/>
      <c r="Y128" s="49"/>
      <c r="Z128" s="49"/>
      <c r="AA128" s="49"/>
    </row>
    <row r="129" spans="1:27" s="46" customFormat="1" x14ac:dyDescent="0.3">
      <c r="A129" s="47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48"/>
      <c r="U129" s="48"/>
      <c r="V129" s="48"/>
      <c r="W129" s="48"/>
      <c r="X129" s="49"/>
      <c r="Y129" s="49"/>
      <c r="Z129" s="49"/>
      <c r="AA129" s="49"/>
    </row>
    <row r="130" spans="1:27" s="46" customFormat="1" x14ac:dyDescent="0.3">
      <c r="A130" s="47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48"/>
      <c r="U130" s="48"/>
      <c r="V130" s="48"/>
      <c r="W130" s="48"/>
      <c r="X130" s="49"/>
      <c r="Y130" s="49"/>
      <c r="Z130" s="49"/>
      <c r="AA130" s="49"/>
    </row>
    <row r="131" spans="1:27" s="46" customFormat="1" x14ac:dyDescent="0.3">
      <c r="A131" s="47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48"/>
      <c r="U131" s="48"/>
      <c r="V131" s="48"/>
      <c r="W131" s="48"/>
      <c r="X131" s="49"/>
      <c r="Y131" s="49"/>
      <c r="Z131" s="49"/>
      <c r="AA131" s="49"/>
    </row>
    <row r="132" spans="1:27" s="46" customFormat="1" x14ac:dyDescent="0.3">
      <c r="A132" s="47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48"/>
      <c r="U132" s="48"/>
      <c r="V132" s="48"/>
      <c r="W132" s="48"/>
      <c r="X132" s="49"/>
      <c r="Y132" s="49"/>
      <c r="Z132" s="49"/>
      <c r="AA132" s="49"/>
    </row>
    <row r="133" spans="1:27" s="46" customFormat="1" x14ac:dyDescent="0.3">
      <c r="A133" s="47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48"/>
      <c r="U133" s="48"/>
      <c r="V133" s="48"/>
      <c r="W133" s="48"/>
      <c r="X133" s="49"/>
      <c r="Y133" s="49"/>
      <c r="Z133" s="49"/>
      <c r="AA133" s="49"/>
    </row>
    <row r="134" spans="1:27" s="46" customFormat="1" x14ac:dyDescent="0.3">
      <c r="A134" s="47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48"/>
      <c r="U134" s="48"/>
      <c r="V134" s="48"/>
      <c r="W134" s="48"/>
      <c r="X134" s="49"/>
      <c r="Y134" s="49"/>
      <c r="Z134" s="49"/>
      <c r="AA134" s="49"/>
    </row>
    <row r="135" spans="1:27" s="46" customFormat="1" x14ac:dyDescent="0.3">
      <c r="A135" s="47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48"/>
      <c r="U135" s="48"/>
      <c r="V135" s="48"/>
      <c r="W135" s="48"/>
      <c r="X135" s="49"/>
      <c r="Y135" s="49"/>
      <c r="Z135" s="49"/>
      <c r="AA135" s="49"/>
    </row>
    <row r="136" spans="1:27" s="46" customFormat="1" x14ac:dyDescent="0.3">
      <c r="A136" s="47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48"/>
      <c r="U136" s="48"/>
      <c r="V136" s="48"/>
      <c r="W136" s="48"/>
      <c r="X136" s="49"/>
      <c r="Y136" s="49"/>
      <c r="Z136" s="49"/>
      <c r="AA136" s="49"/>
    </row>
    <row r="137" spans="1:27" x14ac:dyDescent="0.3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27" x14ac:dyDescent="0.3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27" x14ac:dyDescent="0.3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27" x14ac:dyDescent="0.3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27" x14ac:dyDescent="0.3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27" x14ac:dyDescent="0.3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27" x14ac:dyDescent="0.3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27" x14ac:dyDescent="0.3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x14ac:dyDescent="0.3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x14ac:dyDescent="0.3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x14ac:dyDescent="0.3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x14ac:dyDescent="0.3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x14ac:dyDescent="0.3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x14ac:dyDescent="0.3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x14ac:dyDescent="0.3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x14ac:dyDescent="0.3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x14ac:dyDescent="0.3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x14ac:dyDescent="0.3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x14ac:dyDescent="0.3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x14ac:dyDescent="0.3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x14ac:dyDescent="0.3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x14ac:dyDescent="0.3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 x14ac:dyDescent="0.3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x14ac:dyDescent="0.3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 x14ac:dyDescent="0.3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x14ac:dyDescent="0.3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 x14ac:dyDescent="0.3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x14ac:dyDescent="0.3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x14ac:dyDescent="0.3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x14ac:dyDescent="0.3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 x14ac:dyDescent="0.3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 x14ac:dyDescent="0.3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 x14ac:dyDescent="0.3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 x14ac:dyDescent="0.3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 x14ac:dyDescent="0.3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 x14ac:dyDescent="0.3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 x14ac:dyDescent="0.3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x14ac:dyDescent="0.3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 x14ac:dyDescent="0.3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x14ac:dyDescent="0.3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x14ac:dyDescent="0.3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x14ac:dyDescent="0.3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x14ac:dyDescent="0.3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x14ac:dyDescent="0.3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x14ac:dyDescent="0.3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x14ac:dyDescent="0.3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 x14ac:dyDescent="0.3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 x14ac:dyDescent="0.3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 x14ac:dyDescent="0.3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x14ac:dyDescent="0.3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 x14ac:dyDescent="0.3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 x14ac:dyDescent="0.3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x14ac:dyDescent="0.3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x14ac:dyDescent="0.3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x14ac:dyDescent="0.3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x14ac:dyDescent="0.3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30" x14ac:dyDescent="0.3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30" x14ac:dyDescent="0.3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30" x14ac:dyDescent="0.3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30" x14ac:dyDescent="0.3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30" x14ac:dyDescent="0.3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30" x14ac:dyDescent="0.3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AD198" s="2" t="s">
        <v>137</v>
      </c>
    </row>
  </sheetData>
  <mergeCells count="27">
    <mergeCell ref="B63:B64"/>
    <mergeCell ref="B21:C21"/>
    <mergeCell ref="A25:A31"/>
    <mergeCell ref="B25:B31"/>
    <mergeCell ref="B33:C33"/>
    <mergeCell ref="B40:C40"/>
    <mergeCell ref="B37:C37"/>
    <mergeCell ref="A38:A39"/>
    <mergeCell ref="A17:A20"/>
    <mergeCell ref="B17:B20"/>
    <mergeCell ref="B16:C16"/>
    <mergeCell ref="A63:A64"/>
    <mergeCell ref="A1:A2"/>
    <mergeCell ref="C1:C2"/>
    <mergeCell ref="L1:O1"/>
    <mergeCell ref="T1:W1"/>
    <mergeCell ref="X1:AA1"/>
    <mergeCell ref="D1:D2"/>
    <mergeCell ref="E1:E2"/>
    <mergeCell ref="P1:S1"/>
    <mergeCell ref="A34:A36"/>
    <mergeCell ref="B34:B36"/>
    <mergeCell ref="A56:A59"/>
    <mergeCell ref="B56:B59"/>
    <mergeCell ref="B38:B39"/>
    <mergeCell ref="A13:A15"/>
    <mergeCell ref="B13:B15"/>
  </mergeCells>
  <pageMargins left="0.19685039370078741" right="0.19685039370078741" top="0.39370078740157483" bottom="0.19685039370078741" header="0.31496062992125984" footer="0.31496062992125984"/>
  <pageSetup paperSize="8" scale="46" fitToHeight="6" orientation="landscape" horizontalDpi="4294967295" verticalDpi="4294967295" r:id="rId1"/>
  <headerFooter>
    <oddFooter>&amp;C&amp;P</oddFooter>
  </headerFooter>
  <rowBreaks count="1" manualBreakCount="1"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86" t="s">
        <v>69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ht="32.25" customHeight="1" x14ac:dyDescent="0.25">
      <c r="A2" s="88" t="s">
        <v>0</v>
      </c>
      <c r="B2" s="7" t="s">
        <v>1</v>
      </c>
      <c r="C2" s="89" t="s">
        <v>22</v>
      </c>
      <c r="D2" s="90" t="s">
        <v>66</v>
      </c>
      <c r="E2" s="90"/>
      <c r="F2" s="90"/>
      <c r="G2" s="91" t="s">
        <v>74</v>
      </c>
      <c r="H2" s="91"/>
      <c r="I2" s="91"/>
      <c r="J2" s="92" t="s">
        <v>72</v>
      </c>
      <c r="K2" s="93"/>
      <c r="L2" s="94"/>
      <c r="M2" s="95" t="s">
        <v>67</v>
      </c>
      <c r="N2" s="95" t="s">
        <v>68</v>
      </c>
    </row>
    <row r="3" spans="1:14" ht="25.5" x14ac:dyDescent="0.25">
      <c r="A3" s="88"/>
      <c r="B3" s="8" t="s">
        <v>2</v>
      </c>
      <c r="C3" s="89"/>
      <c r="D3" s="9" t="s">
        <v>32</v>
      </c>
      <c r="E3" s="9" t="s">
        <v>33</v>
      </c>
      <c r="F3" s="9" t="s">
        <v>34</v>
      </c>
      <c r="G3" s="9" t="s">
        <v>32</v>
      </c>
      <c r="H3" s="9" t="s">
        <v>33</v>
      </c>
      <c r="I3" s="9" t="s">
        <v>34</v>
      </c>
      <c r="J3" s="9" t="s">
        <v>32</v>
      </c>
      <c r="K3" s="9" t="s">
        <v>33</v>
      </c>
      <c r="L3" s="9" t="s">
        <v>34</v>
      </c>
      <c r="M3" s="96"/>
      <c r="N3" s="96"/>
    </row>
    <row r="4" spans="1:14" x14ac:dyDescent="0.25">
      <c r="A4" s="10" t="s">
        <v>8</v>
      </c>
      <c r="B4" s="11">
        <v>2</v>
      </c>
      <c r="C4" s="12">
        <v>3</v>
      </c>
      <c r="D4" s="12">
        <v>4</v>
      </c>
      <c r="E4" s="11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>
        <v>14</v>
      </c>
    </row>
    <row r="5" spans="1:14" ht="70.5" customHeight="1" x14ac:dyDescent="0.25">
      <c r="A5" s="13">
        <v>1</v>
      </c>
      <c r="B5" s="85" t="s">
        <v>70</v>
      </c>
      <c r="C5" s="85"/>
      <c r="D5" s="14">
        <f>SUM(D6:D7)</f>
        <v>9048313</v>
      </c>
      <c r="E5" s="14">
        <f>SUM(E6:E7)</f>
        <v>0</v>
      </c>
      <c r="F5" s="14">
        <f t="shared" ref="F5" si="0">SUM(F6:F7)</f>
        <v>9048313</v>
      </c>
      <c r="G5" s="14">
        <f>SUM(G6:G7)</f>
        <v>3127240</v>
      </c>
      <c r="H5" s="14">
        <f>SUM(H6:H7)</f>
        <v>0</v>
      </c>
      <c r="I5" s="14">
        <f>SUM(I6:I7)</f>
        <v>3127240</v>
      </c>
      <c r="J5" s="14">
        <f>G5/D5*100</f>
        <v>34.561580705707243</v>
      </c>
      <c r="K5" s="14">
        <v>0</v>
      </c>
      <c r="L5" s="14">
        <f>I5/F5*100</f>
        <v>34.561580705707243</v>
      </c>
      <c r="M5" s="18">
        <f>SUM(M6:M7)</f>
        <v>9048313</v>
      </c>
      <c r="N5" s="14">
        <f>M5/D5*100</f>
        <v>100</v>
      </c>
    </row>
    <row r="6" spans="1:14" ht="58.5" customHeight="1" x14ac:dyDescent="0.25">
      <c r="A6" s="15" t="s">
        <v>9</v>
      </c>
      <c r="B6" s="16" t="s">
        <v>24</v>
      </c>
      <c r="C6" s="16" t="s">
        <v>73</v>
      </c>
      <c r="D6" s="16">
        <f t="shared" ref="D6:D7" si="1">E6+F6</f>
        <v>24540</v>
      </c>
      <c r="E6" s="16">
        <v>0</v>
      </c>
      <c r="F6" s="16">
        <v>24540</v>
      </c>
      <c r="G6" s="16">
        <f>H6+I6</f>
        <v>0</v>
      </c>
      <c r="H6" s="16">
        <v>0</v>
      </c>
      <c r="I6" s="16">
        <v>0</v>
      </c>
      <c r="J6" s="17">
        <f>G6/D6*100</f>
        <v>0</v>
      </c>
      <c r="K6" s="17">
        <v>0</v>
      </c>
      <c r="L6" s="17">
        <f>I6/F6*100</f>
        <v>0</v>
      </c>
      <c r="M6" s="19">
        <f>F6</f>
        <v>24540</v>
      </c>
      <c r="N6" s="17">
        <f>M6/D6*100</f>
        <v>100</v>
      </c>
    </row>
    <row r="7" spans="1:14" ht="34.5" customHeight="1" x14ac:dyDescent="0.25">
      <c r="A7" s="15" t="s">
        <v>10</v>
      </c>
      <c r="B7" s="16" t="s">
        <v>71</v>
      </c>
      <c r="C7" s="16" t="s">
        <v>73</v>
      </c>
      <c r="D7" s="16">
        <f t="shared" si="1"/>
        <v>9023773</v>
      </c>
      <c r="E7" s="16">
        <v>0</v>
      </c>
      <c r="F7" s="16">
        <v>9023773</v>
      </c>
      <c r="G7" s="16">
        <f t="shared" ref="G7" si="2">H7+I7</f>
        <v>3127240</v>
      </c>
      <c r="H7" s="16">
        <v>0</v>
      </c>
      <c r="I7" s="16">
        <v>3127240</v>
      </c>
      <c r="J7" s="17">
        <f>G7/D7*100</f>
        <v>34.655570347348053</v>
      </c>
      <c r="K7" s="17">
        <v>0</v>
      </c>
      <c r="L7" s="17">
        <f>I7/F7*100</f>
        <v>34.655570347348053</v>
      </c>
      <c r="M7" s="19">
        <f>F7</f>
        <v>9023773</v>
      </c>
      <c r="N7" s="17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февраль</vt:lpstr>
      <vt:lpstr>ведомственная</vt:lpstr>
      <vt:lpstr>февраль!Заголовки_для_печати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2017-03-09T05:34:58Z</cp:lastPrinted>
  <dcterms:created xsi:type="dcterms:W3CDTF">2012-05-22T08:33:39Z</dcterms:created>
  <dcterms:modified xsi:type="dcterms:W3CDTF">2017-03-14T11:37:02Z</dcterms:modified>
</cp:coreProperties>
</file>