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180" windowWidth="19200" windowHeight="11310"/>
  </bookViews>
  <sheets>
    <sheet name="муниципальные" sheetId="33" r:id="rId1"/>
    <sheet name="ведомственная" sheetId="36" state="hidden" r:id="rId2"/>
  </sheets>
  <definedNames>
    <definedName name="_xlnm._FilterDatabase" localSheetId="0" hidden="1">муниципальные!#REF!</definedName>
    <definedName name="_xlnm.Print_Titles" localSheetId="0">муниципальные!$2:$3</definedName>
  </definedNames>
  <calcPr calcId="145621"/>
</workbook>
</file>

<file path=xl/calcChain.xml><?xml version="1.0" encoding="utf-8"?>
<calcChain xmlns="http://schemas.openxmlformats.org/spreadsheetml/2006/main">
  <c r="Y18" i="33" l="1"/>
  <c r="AA18" i="33"/>
  <c r="Y17" i="33"/>
  <c r="Z17" i="33"/>
  <c r="Z16" i="33"/>
  <c r="AA13" i="33"/>
  <c r="G5" i="33" l="1"/>
  <c r="H5" i="33"/>
  <c r="I5" i="33"/>
  <c r="J5" i="33"/>
  <c r="K5" i="33"/>
  <c r="G10" i="33"/>
  <c r="H10" i="33"/>
  <c r="I10" i="33"/>
  <c r="J10" i="33"/>
  <c r="K11" i="33"/>
  <c r="K13" i="33"/>
  <c r="G19" i="33"/>
  <c r="H19" i="33"/>
  <c r="I19" i="33"/>
  <c r="J19" i="33"/>
  <c r="K19" i="33"/>
  <c r="G21" i="33"/>
  <c r="H21" i="33"/>
  <c r="I21" i="33"/>
  <c r="J21" i="33"/>
  <c r="K21" i="33"/>
  <c r="I4" i="33" l="1"/>
  <c r="G4" i="33"/>
  <c r="J4" i="33"/>
  <c r="H4" i="33"/>
  <c r="K10" i="33"/>
  <c r="K4" i="33" s="1"/>
  <c r="L17" i="33"/>
  <c r="S6" i="33" l="1"/>
  <c r="Y20" i="33" l="1"/>
  <c r="AA11" i="33"/>
  <c r="F21" i="33" l="1"/>
  <c r="F19" i="33"/>
  <c r="L6" i="33" l="1"/>
  <c r="L7" i="33"/>
  <c r="L8" i="33"/>
  <c r="L9" i="33"/>
  <c r="L11" i="33"/>
  <c r="L12" i="33"/>
  <c r="L13" i="33"/>
  <c r="L14" i="33"/>
  <c r="L15" i="33"/>
  <c r="L16" i="33"/>
  <c r="L18" i="33"/>
  <c r="L20" i="33"/>
  <c r="L19" i="33" s="1"/>
  <c r="L22" i="33"/>
  <c r="L23" i="33"/>
  <c r="L21" i="33" l="1"/>
  <c r="L10" i="33"/>
  <c r="L5" i="33"/>
  <c r="L4" i="33" l="1"/>
  <c r="F5" i="33" l="1"/>
  <c r="F10" i="33" l="1"/>
  <c r="F4" i="33" s="1"/>
  <c r="AA23" i="33" l="1"/>
  <c r="AA22" i="33"/>
  <c r="AA20" i="33"/>
  <c r="Y15" i="33"/>
  <c r="Y14" i="33"/>
  <c r="Y13" i="33"/>
  <c r="Y12" i="33"/>
  <c r="Y11" i="33"/>
  <c r="Z11" i="33"/>
  <c r="AA9" i="33"/>
  <c r="AA8" i="33"/>
  <c r="AA7" i="33"/>
  <c r="AA6" i="33"/>
  <c r="Q21" i="33"/>
  <c r="R21" i="33"/>
  <c r="Q19" i="33"/>
  <c r="R19" i="33"/>
  <c r="Q10" i="33"/>
  <c r="R10" i="33"/>
  <c r="Q5" i="33"/>
  <c r="R5" i="33"/>
  <c r="S7" i="33"/>
  <c r="S8" i="33"/>
  <c r="S9" i="33"/>
  <c r="S11" i="33"/>
  <c r="S12" i="33"/>
  <c r="S13" i="33"/>
  <c r="S14" i="33"/>
  <c r="S15" i="33"/>
  <c r="S16" i="33"/>
  <c r="S17" i="33"/>
  <c r="S18" i="33"/>
  <c r="S20" i="33"/>
  <c r="S19" i="33" s="1"/>
  <c r="S22" i="33"/>
  <c r="S23" i="33"/>
  <c r="D11" i="33"/>
  <c r="D17" i="33"/>
  <c r="R4" i="33" l="1"/>
  <c r="S10" i="33"/>
  <c r="S5" i="33"/>
  <c r="S21" i="33"/>
  <c r="Q4" i="33"/>
  <c r="P6" i="33"/>
  <c r="P7" i="33"/>
  <c r="P8" i="33"/>
  <c r="P9" i="33"/>
  <c r="P11" i="33"/>
  <c r="P12" i="33"/>
  <c r="P13" i="33"/>
  <c r="P14" i="33"/>
  <c r="P15" i="33"/>
  <c r="P16" i="33"/>
  <c r="P17" i="33"/>
  <c r="P18" i="33"/>
  <c r="P20" i="33"/>
  <c r="P19" i="33" s="1"/>
  <c r="P22" i="33"/>
  <c r="P23" i="33"/>
  <c r="S4" i="33" l="1"/>
  <c r="P5" i="33"/>
  <c r="P21" i="33"/>
  <c r="P10" i="33"/>
  <c r="P4" i="33" l="1"/>
  <c r="T23" i="33" l="1"/>
  <c r="T22" i="33"/>
  <c r="U21" i="33"/>
  <c r="V21" i="33"/>
  <c r="W21" i="33"/>
  <c r="U19" i="33"/>
  <c r="V19" i="33"/>
  <c r="T12" i="33"/>
  <c r="T13" i="33"/>
  <c r="T14" i="33"/>
  <c r="T15" i="33"/>
  <c r="T16" i="33"/>
  <c r="T17" i="33"/>
  <c r="T18" i="33"/>
  <c r="T11" i="33"/>
  <c r="U10" i="33"/>
  <c r="V10" i="33"/>
  <c r="W10" i="33"/>
  <c r="U5" i="33"/>
  <c r="V5" i="33"/>
  <c r="W5" i="33"/>
  <c r="T10" i="33" l="1"/>
  <c r="T21" i="33"/>
  <c r="U4" i="33"/>
  <c r="V4" i="33"/>
  <c r="E21" i="33" l="1"/>
  <c r="M21" i="33"/>
  <c r="N21" i="33"/>
  <c r="O21" i="33"/>
  <c r="D21" i="33"/>
  <c r="X23" i="33"/>
  <c r="E19" i="33"/>
  <c r="M19" i="33"/>
  <c r="Y19" i="33" s="1"/>
  <c r="N19" i="33"/>
  <c r="O19" i="33"/>
  <c r="D19" i="33"/>
  <c r="E10" i="33"/>
  <c r="M10" i="33"/>
  <c r="Y10" i="33" s="1"/>
  <c r="N10" i="33"/>
  <c r="Z10" i="33" s="1"/>
  <c r="O10" i="33"/>
  <c r="AA10" i="33" s="1"/>
  <c r="D10" i="33"/>
  <c r="X12" i="33"/>
  <c r="X13" i="33"/>
  <c r="X14" i="33"/>
  <c r="X15" i="33"/>
  <c r="X16" i="33"/>
  <c r="X17" i="33"/>
  <c r="X18" i="33"/>
  <c r="X11" i="33"/>
  <c r="E5" i="33"/>
  <c r="M5" i="33"/>
  <c r="N5" i="33"/>
  <c r="O5" i="33"/>
  <c r="AA5" i="33" s="1"/>
  <c r="D5" i="33"/>
  <c r="AA21" i="33" l="1"/>
  <c r="O4" i="33"/>
  <c r="M4" i="33"/>
  <c r="Y4" i="33" s="1"/>
  <c r="E4" i="33"/>
  <c r="X21" i="33"/>
  <c r="X22" i="33"/>
  <c r="D4" i="33"/>
  <c r="N4" i="33"/>
  <c r="Z4" i="33" s="1"/>
  <c r="X10" i="33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  <c r="W19" i="33" l="1"/>
  <c r="T6" i="33"/>
  <c r="T7" i="33"/>
  <c r="T8" i="33"/>
  <c r="T9" i="33"/>
  <c r="T20" i="33"/>
  <c r="X8" i="33" l="1"/>
  <c r="X6" i="33"/>
  <c r="X9" i="33"/>
  <c r="X7" i="33"/>
  <c r="T19" i="33"/>
  <c r="X20" i="33"/>
  <c r="W4" i="33"/>
  <c r="AA19" i="33"/>
  <c r="T5" i="33"/>
  <c r="AA4" i="33" l="1"/>
  <c r="T4" i="33"/>
  <c r="X5" i="33"/>
  <c r="X19" i="33"/>
  <c r="X4" i="33" l="1"/>
</calcChain>
</file>

<file path=xl/sharedStrings.xml><?xml version="1.0" encoding="utf-8"?>
<sst xmlns="http://schemas.openxmlformats.org/spreadsheetml/2006/main" count="112" uniqueCount="72">
  <si>
    <t>№ п/п</t>
  </si>
  <si>
    <t>Наименование программы</t>
  </si>
  <si>
    <t>Запланированные мероприятия</t>
  </si>
  <si>
    <t>ДЖКХ</t>
  </si>
  <si>
    <t>ДИиЗО</t>
  </si>
  <si>
    <t>1</t>
  </si>
  <si>
    <t>1.1</t>
  </si>
  <si>
    <t>1.2</t>
  </si>
  <si>
    <t>ДДА</t>
  </si>
  <si>
    <t>Муниципальная  программа "Социально - экономическое развитие города Нефтеюганска на 2014-2020 годы"</t>
  </si>
  <si>
    <t>Исполнит.    ГРБС</t>
  </si>
  <si>
    <t>Расходы на обеспечение деятельности (оказание услуг) муниципальных учреждений</t>
  </si>
  <si>
    <t>Договора на программное (информационные технологии) обеспечение и обслуживание</t>
  </si>
  <si>
    <t>Расходы на обеспечение функций органов местного самоуправления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</si>
  <si>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</si>
  <si>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</si>
  <si>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Всего</t>
  </si>
  <si>
    <t>окружной бюджет</t>
  </si>
  <si>
    <t>местный бюджет</t>
  </si>
  <si>
    <t>14</t>
  </si>
  <si>
    <t>14.1</t>
  </si>
  <si>
    <t>14.1.1</t>
  </si>
  <si>
    <t>14.1.2</t>
  </si>
  <si>
    <t>14.1.3</t>
  </si>
  <si>
    <t>14.2</t>
  </si>
  <si>
    <t>14.2.1</t>
  </si>
  <si>
    <t>14.1.5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</si>
  <si>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</si>
  <si>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</si>
  <si>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</si>
  <si>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</si>
  <si>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</si>
  <si>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</si>
  <si>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</si>
  <si>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</si>
  <si>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</si>
  <si>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Отчет об исполнении сетевого плана-графика на 2016 год по реализации программ муниципального образования город Нефтеюганск и программ Ханты-Мансийского автономного округа - Югры</t>
  </si>
  <si>
    <t>ПЛАН  на 2016 год (рублей)</t>
  </si>
  <si>
    <t>1 квартал</t>
  </si>
  <si>
    <t>2 квартал</t>
  </si>
  <si>
    <t>федеральный бюджет</t>
  </si>
  <si>
    <t>Глава местной администрации</t>
  </si>
  <si>
    <t>Прочие мероприятия органов местного самоуправления</t>
  </si>
  <si>
    <t>Подпрограмма "Исполнение отдельных государственных полномочий"</t>
  </si>
  <si>
    <t>Осуществление переданных полномочий Российской Федерации на государственную регистрацию актов гражданского состояния</t>
  </si>
  <si>
    <t>ЗАГС</t>
  </si>
  <si>
    <t>Осуществление переданных полномочий по хранению, комплектованию, учету и использованию архивных документов, относящихся к государственной собственности автономного округа</t>
  </si>
  <si>
    <t>14.2.2</t>
  </si>
  <si>
    <t>Осуществление переданных полномочий в сфере трудовых отношений и государственного управления охраной труда</t>
  </si>
  <si>
    <t>Осуществление переданных полномочий по созданию и обеспечению деятельности административных комиссий</t>
  </si>
  <si>
    <t>14.2.3</t>
  </si>
  <si>
    <t>14.2.4</t>
  </si>
  <si>
    <t>Осуществление переданных полномочий по образованию и организации деятельности комиссий по делам несовершеннолетних и защите их прав</t>
  </si>
  <si>
    <t>14.2.5</t>
  </si>
  <si>
    <t>Осуществление переданных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</si>
  <si>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14.2.6</t>
  </si>
  <si>
    <t>Государственная поддержка развития растениеводства и животноводства, переработки и реализации продукции</t>
  </si>
  <si>
    <t>14.2.7</t>
  </si>
  <si>
    <t>Осуществление переданных полномочий на проведение мероприятий по предупреждению и ликвидации болезней животных, их лечению, защите населения от болезней, общих для человека и животных</t>
  </si>
  <si>
    <t>14.2.8</t>
  </si>
  <si>
    <t>Реализация мероприятий государственной поддержки малого и среднего предпринимательства</t>
  </si>
  <si>
    <t>14.3</t>
  </si>
  <si>
    <t>Своевременное и достоверное информирование населения о деятельности органов местного самоуправления муниципального образования город Нефтеюганск</t>
  </si>
  <si>
    <t>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</t>
  </si>
  <si>
    <t>14.3.1</t>
  </si>
  <si>
    <t>% исполнения  к плану 2016 года</t>
  </si>
  <si>
    <t xml:space="preserve">Всего </t>
  </si>
  <si>
    <t>14.4</t>
  </si>
  <si>
    <t>14.4.1</t>
  </si>
  <si>
    <t>ПЛАН на 9 месяцев 2016 год (рублей)</t>
  </si>
  <si>
    <t>Профинансировано  на 29.11.2016  (рублей)</t>
  </si>
  <si>
    <t>Кассовый расход по 01.12.2016 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</si>
</sst>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  <charset val="204"/>
      <scheme val="minor"/>
    </font>
    <font>
      <sz val="14"/>
      <name val="Times New Roman"/>
      <family val="1"/>
      <charset val="204"/>
      <scheme val="minor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2">
    <xf numFmtId="0" fontId="0" fillId="0" borderId="0" xfId="0"/>
    <xf numFmtId="49" fontId="3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/>
    <xf numFmtId="0" fontId="4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/>
    <xf numFmtId="49" fontId="4" fillId="0" borderId="0" xfId="0" applyNumberFormat="1" applyFont="1" applyFill="1" applyBorder="1" applyAlignment="1">
      <alignment horizontal="center" vertical="center"/>
    </xf>
    <xf numFmtId="2" fontId="4" fillId="0" borderId="0" xfId="0" applyNumberFormat="1" applyFont="1" applyFill="1"/>
    <xf numFmtId="164" fontId="4" fillId="0" borderId="0" xfId="0" applyNumberFormat="1" applyFont="1" applyFill="1"/>
    <xf numFmtId="49" fontId="4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7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" fontId="10" fillId="2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3" fillId="0" borderId="6" xfId="0" applyNumberFormat="1" applyFont="1" applyFill="1" applyBorder="1" applyAlignment="1">
      <alignment horizontal="center" vertical="center"/>
    </xf>
    <xf numFmtId="4" fontId="4" fillId="0" borderId="6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49" fontId="4" fillId="0" borderId="4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5" fillId="0" borderId="5" xfId="0" applyFont="1" applyFill="1" applyBorder="1" applyAlignment="1" applyProtection="1">
      <alignment horizontal="left" vertical="center" wrapText="1"/>
      <protection locked="0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6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8" fillId="0" borderId="1" xfId="0" applyNumberFormat="1" applyFont="1" applyFill="1" applyBorder="1" applyAlignment="1">
      <alignment horizontal="center" vertical="center" wrapText="1"/>
    </xf>
    <xf numFmtId="2" fontId="8" fillId="0" borderId="8" xfId="0" applyNumberFormat="1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59"/>
  <sheetViews>
    <sheetView tabSelected="1" view="pageBreakPreview" zoomScale="70" zoomScaleNormal="46" zoomScaleSheetLayoutView="70" workbookViewId="0">
      <pane ySplit="3" topLeftCell="A4" activePane="bottomLeft" state="frozen"/>
      <selection pane="bottomLeft" activeCell="T3" sqref="T3"/>
    </sheetView>
  </sheetViews>
  <sheetFormatPr defaultColWidth="9.140625" defaultRowHeight="18.75" x14ac:dyDescent="0.3"/>
  <cols>
    <col min="1" max="1" width="10" style="12" customWidth="1"/>
    <col min="2" max="2" width="54.85546875" style="8" customWidth="1"/>
    <col min="3" max="3" width="13.140625" style="8" customWidth="1"/>
    <col min="4" max="11" width="23.28515625" style="8" hidden="1" customWidth="1"/>
    <col min="12" max="14" width="23.28515625" style="8" customWidth="1"/>
    <col min="15" max="15" width="23" style="8" customWidth="1"/>
    <col min="16" max="16" width="22.140625" style="8" hidden="1" customWidth="1"/>
    <col min="17" max="17" width="22.5703125" style="8" hidden="1" customWidth="1"/>
    <col min="18" max="19" width="22" style="8" hidden="1" customWidth="1"/>
    <col min="20" max="21" width="24.42578125" style="10" customWidth="1"/>
    <col min="22" max="22" width="22" style="10" customWidth="1"/>
    <col min="23" max="23" width="23.140625" style="10" customWidth="1"/>
    <col min="24" max="24" width="17.140625" style="11" customWidth="1"/>
    <col min="25" max="26" width="14.140625" style="11" customWidth="1"/>
    <col min="27" max="27" width="13.7109375" style="11" customWidth="1"/>
    <col min="28" max="16384" width="9.140625" style="8"/>
  </cols>
  <sheetData>
    <row r="1" spans="1:27" s="5" customFormat="1" ht="62.25" customHeight="1" x14ac:dyDescent="0.3">
      <c r="A1" s="49" t="s">
        <v>36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</row>
    <row r="2" spans="1:27" s="6" customFormat="1" ht="56.25" x14ac:dyDescent="0.3">
      <c r="A2" s="51" t="s">
        <v>0</v>
      </c>
      <c r="B2" s="3" t="s">
        <v>1</v>
      </c>
      <c r="C2" s="52" t="s">
        <v>10</v>
      </c>
      <c r="D2" s="58" t="s">
        <v>38</v>
      </c>
      <c r="E2" s="58" t="s">
        <v>39</v>
      </c>
      <c r="F2" s="32" t="s">
        <v>69</v>
      </c>
      <c r="G2" s="33"/>
      <c r="H2" s="33"/>
      <c r="I2" s="33"/>
      <c r="J2" s="33"/>
      <c r="K2" s="34"/>
      <c r="L2" s="53" t="s">
        <v>37</v>
      </c>
      <c r="M2" s="53"/>
      <c r="N2" s="53"/>
      <c r="O2" s="53"/>
      <c r="P2" s="54" t="s">
        <v>70</v>
      </c>
      <c r="Q2" s="54"/>
      <c r="R2" s="54"/>
      <c r="S2" s="54"/>
      <c r="T2" s="54" t="s">
        <v>71</v>
      </c>
      <c r="U2" s="54"/>
      <c r="V2" s="54"/>
      <c r="W2" s="54"/>
      <c r="X2" s="55" t="s">
        <v>65</v>
      </c>
      <c r="Y2" s="56"/>
      <c r="Z2" s="56"/>
      <c r="AA2" s="57"/>
    </row>
    <row r="3" spans="1:27" s="6" customFormat="1" ht="56.25" x14ac:dyDescent="0.3">
      <c r="A3" s="51"/>
      <c r="B3" s="38" t="s">
        <v>2</v>
      </c>
      <c r="C3" s="52"/>
      <c r="D3" s="59"/>
      <c r="E3" s="59"/>
      <c r="F3" s="38" t="s">
        <v>66</v>
      </c>
      <c r="G3" s="40"/>
      <c r="H3" s="40"/>
      <c r="I3" s="39" t="s">
        <v>17</v>
      </c>
      <c r="J3" s="39" t="s">
        <v>40</v>
      </c>
      <c r="K3" s="39" t="s">
        <v>18</v>
      </c>
      <c r="L3" s="39" t="s">
        <v>16</v>
      </c>
      <c r="M3" s="39" t="s">
        <v>17</v>
      </c>
      <c r="N3" s="39" t="s">
        <v>40</v>
      </c>
      <c r="O3" s="39" t="s">
        <v>18</v>
      </c>
      <c r="P3" s="39" t="s">
        <v>16</v>
      </c>
      <c r="Q3" s="39" t="s">
        <v>17</v>
      </c>
      <c r="R3" s="39" t="s">
        <v>40</v>
      </c>
      <c r="S3" s="39" t="s">
        <v>18</v>
      </c>
      <c r="T3" s="39" t="s">
        <v>16</v>
      </c>
      <c r="U3" s="39" t="s">
        <v>17</v>
      </c>
      <c r="V3" s="39" t="s">
        <v>40</v>
      </c>
      <c r="W3" s="39" t="s">
        <v>18</v>
      </c>
      <c r="X3" s="4" t="s">
        <v>16</v>
      </c>
      <c r="Y3" s="4" t="s">
        <v>17</v>
      </c>
      <c r="Z3" s="4" t="s">
        <v>40</v>
      </c>
      <c r="AA3" s="4" t="s">
        <v>18</v>
      </c>
    </row>
    <row r="4" spans="1:27" s="6" customFormat="1" ht="69" customHeight="1" x14ac:dyDescent="0.3">
      <c r="A4" s="1" t="s">
        <v>19</v>
      </c>
      <c r="B4" s="46" t="s">
        <v>9</v>
      </c>
      <c r="C4" s="46"/>
      <c r="D4" s="35">
        <f t="shared" ref="D4:W4" si="0">D5+D10+D19+D21</f>
        <v>119254849</v>
      </c>
      <c r="E4" s="35">
        <f t="shared" si="0"/>
        <v>96802559</v>
      </c>
      <c r="F4" s="35">
        <f t="shared" si="0"/>
        <v>316552755</v>
      </c>
      <c r="G4" s="35">
        <f t="shared" si="0"/>
        <v>83840814</v>
      </c>
      <c r="H4" s="35">
        <f t="shared" si="0"/>
        <v>70050100</v>
      </c>
      <c r="I4" s="35">
        <f t="shared" si="0"/>
        <v>29215378</v>
      </c>
      <c r="J4" s="35">
        <f t="shared" si="0"/>
        <v>6121800</v>
      </c>
      <c r="K4" s="35">
        <f t="shared" si="0"/>
        <v>187217884</v>
      </c>
      <c r="L4" s="35">
        <f t="shared" si="0"/>
        <v>411843411</v>
      </c>
      <c r="M4" s="35">
        <f t="shared" si="0"/>
        <v>71398300</v>
      </c>
      <c r="N4" s="35">
        <f t="shared" si="0"/>
        <v>10054900</v>
      </c>
      <c r="O4" s="35">
        <f t="shared" si="0"/>
        <v>330390211</v>
      </c>
      <c r="P4" s="35">
        <f t="shared" si="0"/>
        <v>354387411.15000004</v>
      </c>
      <c r="Q4" s="35">
        <f t="shared" si="0"/>
        <v>55243243.600000001</v>
      </c>
      <c r="R4" s="35">
        <f t="shared" si="0"/>
        <v>8523105</v>
      </c>
      <c r="S4" s="35">
        <f t="shared" si="0"/>
        <v>290621062.55000001</v>
      </c>
      <c r="T4" s="35">
        <f t="shared" si="0"/>
        <v>353209343.16000003</v>
      </c>
      <c r="U4" s="35">
        <f t="shared" si="0"/>
        <v>53559635.969999999</v>
      </c>
      <c r="V4" s="35">
        <f t="shared" si="0"/>
        <v>9028644.6400000006</v>
      </c>
      <c r="W4" s="35">
        <f t="shared" si="0"/>
        <v>290621062.55000001</v>
      </c>
      <c r="X4" s="2">
        <f t="shared" ref="X4:X23" si="1">T4/L4*100</f>
        <v>85.763019081055546</v>
      </c>
      <c r="Y4" s="2">
        <f>U4/M4*100</f>
        <v>75.015281834441438</v>
      </c>
      <c r="Z4" s="2">
        <f>V4/N4*100</f>
        <v>89.7934801937364</v>
      </c>
      <c r="AA4" s="2">
        <f t="shared" ref="AA4:AA18" si="2">W4/O4*100</f>
        <v>87.962976163963887</v>
      </c>
    </row>
    <row r="5" spans="1:27" s="6" customFormat="1" ht="37.5" x14ac:dyDescent="0.3">
      <c r="A5" s="1" t="s">
        <v>20</v>
      </c>
      <c r="B5" s="43" t="s">
        <v>14</v>
      </c>
      <c r="C5" s="43"/>
      <c r="D5" s="35">
        <f>SUM(D6:D9)</f>
        <v>89567486</v>
      </c>
      <c r="E5" s="35">
        <f t="shared" ref="E5:W5" si="3">SUM(E6:E9)</f>
        <v>73136250</v>
      </c>
      <c r="F5" s="35">
        <f>SUM(F6:F9)</f>
        <v>229974489</v>
      </c>
      <c r="G5" s="35">
        <f t="shared" ref="G5:K5" si="4">SUM(G6:G9)</f>
        <v>59987673</v>
      </c>
      <c r="H5" s="35">
        <f t="shared" si="4"/>
        <v>53379450</v>
      </c>
      <c r="I5" s="35">
        <f t="shared" si="4"/>
        <v>0</v>
      </c>
      <c r="J5" s="35">
        <f t="shared" si="4"/>
        <v>0</v>
      </c>
      <c r="K5" s="35">
        <f t="shared" si="4"/>
        <v>165339493</v>
      </c>
      <c r="L5" s="35">
        <f>SUM(L6:L9)</f>
        <v>291353011</v>
      </c>
      <c r="M5" s="35">
        <f>SUM(M6:M9)</f>
        <v>0</v>
      </c>
      <c r="N5" s="35">
        <f>SUM(N6:N9)</f>
        <v>0</v>
      </c>
      <c r="O5" s="35">
        <f>SUM(O6:O9)</f>
        <v>291353011</v>
      </c>
      <c r="P5" s="35">
        <f t="shared" si="3"/>
        <v>257586640.05000001</v>
      </c>
      <c r="Q5" s="35">
        <f t="shared" si="3"/>
        <v>0</v>
      </c>
      <c r="R5" s="35">
        <f t="shared" si="3"/>
        <v>0</v>
      </c>
      <c r="S5" s="35">
        <f t="shared" si="3"/>
        <v>257586640.05000001</v>
      </c>
      <c r="T5" s="35">
        <f t="shared" si="3"/>
        <v>257586640.05000001</v>
      </c>
      <c r="U5" s="35">
        <f t="shared" si="3"/>
        <v>0</v>
      </c>
      <c r="V5" s="35">
        <f t="shared" si="3"/>
        <v>0</v>
      </c>
      <c r="W5" s="35">
        <f t="shared" si="3"/>
        <v>257586640.05000001</v>
      </c>
      <c r="X5" s="2">
        <f t="shared" si="1"/>
        <v>88.410495284018197</v>
      </c>
      <c r="Y5" s="2"/>
      <c r="Z5" s="2"/>
      <c r="AA5" s="2">
        <f t="shared" si="2"/>
        <v>88.410495284018197</v>
      </c>
    </row>
    <row r="6" spans="1:27" s="6" customFormat="1" ht="56.25" x14ac:dyDescent="0.3">
      <c r="A6" s="41" t="s">
        <v>21</v>
      </c>
      <c r="B6" s="42" t="s">
        <v>11</v>
      </c>
      <c r="C6" s="29" t="s">
        <v>8</v>
      </c>
      <c r="D6" s="26">
        <v>17558356</v>
      </c>
      <c r="E6" s="26">
        <v>16999200</v>
      </c>
      <c r="F6" s="28">
        <v>54449301</v>
      </c>
      <c r="G6" s="26">
        <v>16252300</v>
      </c>
      <c r="H6" s="26">
        <v>20586600</v>
      </c>
      <c r="I6" s="26">
        <v>0</v>
      </c>
      <c r="J6" s="26">
        <v>0</v>
      </c>
      <c r="K6" s="26">
        <v>35357201</v>
      </c>
      <c r="L6" s="26">
        <f>SUM(M6:O6)</f>
        <v>73487905</v>
      </c>
      <c r="M6" s="26">
        <v>0</v>
      </c>
      <c r="N6" s="26">
        <v>0</v>
      </c>
      <c r="O6" s="26">
        <v>73487905</v>
      </c>
      <c r="P6" s="27">
        <f t="shared" ref="P6:P23" si="5">Q6+R6+S6</f>
        <v>63096803.909999996</v>
      </c>
      <c r="Q6" s="28">
        <v>0</v>
      </c>
      <c r="R6" s="28">
        <v>0</v>
      </c>
      <c r="S6" s="26">
        <f t="shared" ref="S6:S23" si="6">W6</f>
        <v>63096803.909999996</v>
      </c>
      <c r="T6" s="26">
        <f>U6+W6</f>
        <v>63096803.909999996</v>
      </c>
      <c r="U6" s="26">
        <v>0</v>
      </c>
      <c r="V6" s="26">
        <v>0</v>
      </c>
      <c r="W6" s="26">
        <v>63096803.909999996</v>
      </c>
      <c r="X6" s="27">
        <f t="shared" si="1"/>
        <v>85.860120668836586</v>
      </c>
      <c r="Y6" s="27"/>
      <c r="Z6" s="27"/>
      <c r="AA6" s="27">
        <f t="shared" si="2"/>
        <v>85.860120668836586</v>
      </c>
    </row>
    <row r="7" spans="1:27" s="6" customFormat="1" ht="37.5" x14ac:dyDescent="0.3">
      <c r="A7" s="41" t="s">
        <v>22</v>
      </c>
      <c r="B7" s="42" t="s">
        <v>13</v>
      </c>
      <c r="C7" s="29" t="s">
        <v>8</v>
      </c>
      <c r="D7" s="26">
        <v>55918330</v>
      </c>
      <c r="E7" s="26">
        <v>38756550</v>
      </c>
      <c r="F7" s="28">
        <v>130984880</v>
      </c>
      <c r="G7" s="26">
        <v>33737450</v>
      </c>
      <c r="H7" s="26">
        <v>31421450</v>
      </c>
      <c r="I7" s="26">
        <v>0</v>
      </c>
      <c r="J7" s="26">
        <v>0</v>
      </c>
      <c r="K7" s="26">
        <v>95935525</v>
      </c>
      <c r="L7" s="26">
        <f t="shared" ref="L7:L9" si="7">SUM(M7:O7)</f>
        <v>161373486</v>
      </c>
      <c r="M7" s="26">
        <v>0</v>
      </c>
      <c r="N7" s="26">
        <v>0</v>
      </c>
      <c r="O7" s="26">
        <v>161373486</v>
      </c>
      <c r="P7" s="27">
        <f t="shared" si="5"/>
        <v>146413172.52000001</v>
      </c>
      <c r="Q7" s="28">
        <v>0</v>
      </c>
      <c r="R7" s="28">
        <v>0</v>
      </c>
      <c r="S7" s="26">
        <f t="shared" si="6"/>
        <v>146413172.52000001</v>
      </c>
      <c r="T7" s="26">
        <f t="shared" ref="T7:T9" si="8">U7+W7</f>
        <v>146413172.52000001</v>
      </c>
      <c r="U7" s="26">
        <v>0</v>
      </c>
      <c r="V7" s="26">
        <v>0</v>
      </c>
      <c r="W7" s="26">
        <v>146413172.52000001</v>
      </c>
      <c r="X7" s="27">
        <f t="shared" si="1"/>
        <v>90.729385693508547</v>
      </c>
      <c r="Y7" s="27"/>
      <c r="Z7" s="27"/>
      <c r="AA7" s="27">
        <f t="shared" si="2"/>
        <v>90.729385693508547</v>
      </c>
    </row>
    <row r="8" spans="1:27" s="6" customFormat="1" x14ac:dyDescent="0.3">
      <c r="A8" s="41" t="s">
        <v>23</v>
      </c>
      <c r="B8" s="42" t="s">
        <v>41</v>
      </c>
      <c r="C8" s="29" t="s">
        <v>8</v>
      </c>
      <c r="D8" s="26">
        <v>1120000</v>
      </c>
      <c r="E8" s="26">
        <v>2100000</v>
      </c>
      <c r="F8" s="28">
        <v>5094000</v>
      </c>
      <c r="G8" s="26">
        <v>983000</v>
      </c>
      <c r="H8" s="26">
        <v>971400</v>
      </c>
      <c r="I8" s="26">
        <v>0</v>
      </c>
      <c r="J8" s="26">
        <v>0</v>
      </c>
      <c r="K8" s="26">
        <v>3220000</v>
      </c>
      <c r="L8" s="26">
        <f t="shared" si="7"/>
        <v>5738361</v>
      </c>
      <c r="M8" s="26">
        <v>0</v>
      </c>
      <c r="N8" s="26">
        <v>0</v>
      </c>
      <c r="O8" s="26">
        <v>5738361</v>
      </c>
      <c r="P8" s="27">
        <f t="shared" si="5"/>
        <v>5417637.4500000002</v>
      </c>
      <c r="Q8" s="28">
        <v>0</v>
      </c>
      <c r="R8" s="28">
        <v>0</v>
      </c>
      <c r="S8" s="26">
        <f t="shared" si="6"/>
        <v>5417637.4500000002</v>
      </c>
      <c r="T8" s="26">
        <f t="shared" si="8"/>
        <v>5417637.4500000002</v>
      </c>
      <c r="U8" s="26">
        <v>0</v>
      </c>
      <c r="V8" s="26">
        <v>0</v>
      </c>
      <c r="W8" s="26">
        <v>5417637.4500000002</v>
      </c>
      <c r="X8" s="27">
        <f t="shared" si="1"/>
        <v>94.410885791256433</v>
      </c>
      <c r="Y8" s="27"/>
      <c r="Z8" s="27"/>
      <c r="AA8" s="27">
        <f t="shared" si="2"/>
        <v>94.410885791256433</v>
      </c>
    </row>
    <row r="9" spans="1:27" s="6" customFormat="1" ht="37.5" x14ac:dyDescent="0.3">
      <c r="A9" s="41" t="s">
        <v>26</v>
      </c>
      <c r="B9" s="42" t="s">
        <v>42</v>
      </c>
      <c r="C9" s="29" t="s">
        <v>8</v>
      </c>
      <c r="D9" s="26">
        <v>14970800</v>
      </c>
      <c r="E9" s="26">
        <v>15280500</v>
      </c>
      <c r="F9" s="28">
        <v>39446308</v>
      </c>
      <c r="G9" s="26">
        <v>9014923</v>
      </c>
      <c r="H9" s="26">
        <v>400000</v>
      </c>
      <c r="I9" s="26">
        <v>0</v>
      </c>
      <c r="J9" s="26">
        <v>0</v>
      </c>
      <c r="K9" s="26">
        <v>30826767</v>
      </c>
      <c r="L9" s="26">
        <f t="shared" si="7"/>
        <v>50753259</v>
      </c>
      <c r="M9" s="26">
        <v>0</v>
      </c>
      <c r="N9" s="26">
        <v>0</v>
      </c>
      <c r="O9" s="26">
        <v>50753259</v>
      </c>
      <c r="P9" s="27">
        <f t="shared" si="5"/>
        <v>42659026.170000002</v>
      </c>
      <c r="Q9" s="28">
        <v>0</v>
      </c>
      <c r="R9" s="28">
        <v>0</v>
      </c>
      <c r="S9" s="26">
        <f t="shared" si="6"/>
        <v>42659026.170000002</v>
      </c>
      <c r="T9" s="26">
        <f t="shared" si="8"/>
        <v>42659026.170000002</v>
      </c>
      <c r="U9" s="26">
        <v>0</v>
      </c>
      <c r="V9" s="26">
        <v>0</v>
      </c>
      <c r="W9" s="26">
        <v>42659026.170000002</v>
      </c>
      <c r="X9" s="27">
        <f t="shared" si="1"/>
        <v>84.051796890520876</v>
      </c>
      <c r="Y9" s="27"/>
      <c r="Z9" s="27"/>
      <c r="AA9" s="27">
        <f t="shared" si="2"/>
        <v>84.051796890520876</v>
      </c>
    </row>
    <row r="10" spans="1:27" s="6" customFormat="1" ht="37.5" x14ac:dyDescent="0.3">
      <c r="A10" s="1" t="s">
        <v>24</v>
      </c>
      <c r="B10" s="43" t="s">
        <v>43</v>
      </c>
      <c r="C10" s="13"/>
      <c r="D10" s="25">
        <f t="shared" ref="D10:W10" si="9">SUM(D11:D18)</f>
        <v>21344163</v>
      </c>
      <c r="E10" s="25">
        <f t="shared" si="9"/>
        <v>14338559</v>
      </c>
      <c r="F10" s="25">
        <f t="shared" si="9"/>
        <v>55890876</v>
      </c>
      <c r="G10" s="25">
        <f t="shared" si="9"/>
        <v>13434391</v>
      </c>
      <c r="H10" s="25">
        <f t="shared" si="9"/>
        <v>6504400</v>
      </c>
      <c r="I10" s="25">
        <f t="shared" si="9"/>
        <v>29215378</v>
      </c>
      <c r="J10" s="25">
        <f t="shared" si="9"/>
        <v>6121800</v>
      </c>
      <c r="K10" s="25">
        <f t="shared" si="9"/>
        <v>4289841</v>
      </c>
      <c r="L10" s="25">
        <f t="shared" si="9"/>
        <v>77984100</v>
      </c>
      <c r="M10" s="25">
        <f t="shared" si="9"/>
        <v>66660100</v>
      </c>
      <c r="N10" s="25">
        <f t="shared" si="9"/>
        <v>10054900</v>
      </c>
      <c r="O10" s="25">
        <f t="shared" si="9"/>
        <v>1269100</v>
      </c>
      <c r="P10" s="25">
        <f t="shared" si="9"/>
        <v>60713977.189999998</v>
      </c>
      <c r="Q10" s="25">
        <f t="shared" si="9"/>
        <v>51508746</v>
      </c>
      <c r="R10" s="25">
        <f t="shared" si="9"/>
        <v>8523105</v>
      </c>
      <c r="S10" s="25">
        <f t="shared" si="9"/>
        <v>682126.19</v>
      </c>
      <c r="T10" s="25">
        <f t="shared" si="9"/>
        <v>59826506.800000012</v>
      </c>
      <c r="U10" s="25">
        <f t="shared" si="9"/>
        <v>50115735.969999999</v>
      </c>
      <c r="V10" s="25">
        <f t="shared" si="9"/>
        <v>9028644.6400000006</v>
      </c>
      <c r="W10" s="25">
        <f t="shared" si="9"/>
        <v>682126.19</v>
      </c>
      <c r="X10" s="2">
        <f t="shared" si="1"/>
        <v>76.716288063848921</v>
      </c>
      <c r="Y10" s="2">
        <f>U10/M10*100</f>
        <v>75.181009284414515</v>
      </c>
      <c r="Z10" s="2">
        <f>V10/N10*100</f>
        <v>89.7934801937364</v>
      </c>
      <c r="AA10" s="2">
        <f t="shared" si="2"/>
        <v>53.748813332282722</v>
      </c>
    </row>
    <row r="11" spans="1:27" s="6" customFormat="1" ht="56.25" customHeight="1" x14ac:dyDescent="0.3">
      <c r="A11" s="41" t="s">
        <v>25</v>
      </c>
      <c r="B11" s="42" t="s">
        <v>44</v>
      </c>
      <c r="C11" s="29" t="s">
        <v>45</v>
      </c>
      <c r="D11" s="26">
        <f>4821800+938750</f>
        <v>5760550</v>
      </c>
      <c r="E11" s="26">
        <v>2144909</v>
      </c>
      <c r="F11" s="28">
        <v>10942600</v>
      </c>
      <c r="G11" s="26">
        <v>2801641</v>
      </c>
      <c r="H11" s="26">
        <v>2745700</v>
      </c>
      <c r="I11" s="26">
        <v>1747409</v>
      </c>
      <c r="J11" s="26">
        <v>6121800</v>
      </c>
      <c r="K11" s="26">
        <f>F11-I11-J11</f>
        <v>3073391</v>
      </c>
      <c r="L11" s="26">
        <f>SUM(M11:O11)</f>
        <v>13561900</v>
      </c>
      <c r="M11" s="26">
        <v>3599800</v>
      </c>
      <c r="N11" s="26">
        <v>9773000</v>
      </c>
      <c r="O11" s="26">
        <v>189100</v>
      </c>
      <c r="P11" s="27">
        <f t="shared" si="5"/>
        <v>11840300</v>
      </c>
      <c r="Q11" s="26">
        <v>3300000</v>
      </c>
      <c r="R11" s="28">
        <v>8351200</v>
      </c>
      <c r="S11" s="26">
        <f t="shared" si="6"/>
        <v>189100</v>
      </c>
      <c r="T11" s="26">
        <f>SUM(U11:W11)</f>
        <v>12349997.390000001</v>
      </c>
      <c r="U11" s="26">
        <v>3285947.39</v>
      </c>
      <c r="V11" s="26">
        <v>8874950</v>
      </c>
      <c r="W11" s="26">
        <v>189100</v>
      </c>
      <c r="X11" s="27">
        <f t="shared" si="1"/>
        <v>91.063917223987787</v>
      </c>
      <c r="Y11" s="27">
        <f>U11/M11*100</f>
        <v>91.281387577087628</v>
      </c>
      <c r="Z11" s="27">
        <f>V11/N11*100</f>
        <v>90.810907602578524</v>
      </c>
      <c r="AA11" s="27">
        <f t="shared" si="2"/>
        <v>100</v>
      </c>
    </row>
    <row r="12" spans="1:27" s="6" customFormat="1" ht="93.75" x14ac:dyDescent="0.3">
      <c r="A12" s="41" t="s">
        <v>47</v>
      </c>
      <c r="B12" s="42" t="s">
        <v>46</v>
      </c>
      <c r="C12" s="29" t="s">
        <v>8</v>
      </c>
      <c r="D12" s="26">
        <v>0</v>
      </c>
      <c r="E12" s="26">
        <v>100000</v>
      </c>
      <c r="F12" s="28">
        <v>155000</v>
      </c>
      <c r="G12" s="26">
        <v>55000</v>
      </c>
      <c r="H12" s="26">
        <v>40800</v>
      </c>
      <c r="I12" s="26">
        <v>100000</v>
      </c>
      <c r="J12" s="26">
        <v>0</v>
      </c>
      <c r="K12" s="26">
        <v>0</v>
      </c>
      <c r="L12" s="26">
        <f t="shared" ref="L12:L18" si="10">SUM(M12:O12)</f>
        <v>195800</v>
      </c>
      <c r="M12" s="26">
        <v>195800</v>
      </c>
      <c r="N12" s="26">
        <v>0</v>
      </c>
      <c r="O12" s="26">
        <v>0</v>
      </c>
      <c r="P12" s="27">
        <f t="shared" si="5"/>
        <v>195800</v>
      </c>
      <c r="Q12" s="26">
        <v>195800</v>
      </c>
      <c r="R12" s="28">
        <v>0</v>
      </c>
      <c r="S12" s="26">
        <f t="shared" si="6"/>
        <v>0</v>
      </c>
      <c r="T12" s="26">
        <f t="shared" ref="T12:T18" si="11">SUM(U12:W12)</f>
        <v>155000</v>
      </c>
      <c r="U12" s="26">
        <v>155000</v>
      </c>
      <c r="V12" s="26">
        <v>0</v>
      </c>
      <c r="W12" s="26">
        <v>0</v>
      </c>
      <c r="X12" s="27">
        <f t="shared" si="1"/>
        <v>79.162410623084781</v>
      </c>
      <c r="Y12" s="27">
        <f>U12/M12*100</f>
        <v>79.162410623084781</v>
      </c>
      <c r="Z12" s="27"/>
      <c r="AA12" s="27"/>
    </row>
    <row r="13" spans="1:27" s="6" customFormat="1" ht="75" x14ac:dyDescent="0.3">
      <c r="A13" s="41" t="s">
        <v>50</v>
      </c>
      <c r="B13" s="42" t="s">
        <v>48</v>
      </c>
      <c r="C13" s="29" t="s">
        <v>8</v>
      </c>
      <c r="D13" s="26">
        <v>1478600</v>
      </c>
      <c r="E13" s="26">
        <v>785350</v>
      </c>
      <c r="F13" s="28">
        <v>3084400</v>
      </c>
      <c r="G13" s="26">
        <v>787450</v>
      </c>
      <c r="H13" s="26">
        <v>758700</v>
      </c>
      <c r="I13" s="26">
        <v>2283950</v>
      </c>
      <c r="J13" s="26">
        <v>0</v>
      </c>
      <c r="K13" s="26">
        <f>F13-I13</f>
        <v>800450</v>
      </c>
      <c r="L13" s="26">
        <f t="shared" si="10"/>
        <v>3830100</v>
      </c>
      <c r="M13" s="26">
        <v>3810100</v>
      </c>
      <c r="N13" s="26">
        <v>0</v>
      </c>
      <c r="O13" s="26">
        <v>20000</v>
      </c>
      <c r="P13" s="27">
        <f t="shared" si="5"/>
        <v>3065000</v>
      </c>
      <c r="Q13" s="26">
        <v>3045000</v>
      </c>
      <c r="R13" s="28">
        <v>0</v>
      </c>
      <c r="S13" s="26">
        <f t="shared" si="6"/>
        <v>20000</v>
      </c>
      <c r="T13" s="26">
        <f t="shared" si="11"/>
        <v>3007398.7</v>
      </c>
      <c r="U13" s="26">
        <v>2987398.7</v>
      </c>
      <c r="V13" s="26">
        <v>0</v>
      </c>
      <c r="W13" s="26">
        <v>20000</v>
      </c>
      <c r="X13" s="27">
        <f t="shared" si="1"/>
        <v>78.520109135531712</v>
      </c>
      <c r="Y13" s="27">
        <f>U13/M13*100</f>
        <v>78.407356762289709</v>
      </c>
      <c r="Z13" s="27"/>
      <c r="AA13" s="27">
        <f t="shared" si="2"/>
        <v>100</v>
      </c>
    </row>
    <row r="14" spans="1:27" s="6" customFormat="1" ht="56.25" x14ac:dyDescent="0.3">
      <c r="A14" s="41" t="s">
        <v>51</v>
      </c>
      <c r="B14" s="42" t="s">
        <v>49</v>
      </c>
      <c r="C14" s="29" t="s">
        <v>8</v>
      </c>
      <c r="D14" s="26">
        <v>1851219</v>
      </c>
      <c r="E14" s="26">
        <v>669300</v>
      </c>
      <c r="F14" s="28">
        <v>3652416</v>
      </c>
      <c r="G14" s="26">
        <v>1065200</v>
      </c>
      <c r="H14" s="26">
        <v>830450</v>
      </c>
      <c r="I14" s="26">
        <v>2552339</v>
      </c>
      <c r="J14" s="26">
        <v>0</v>
      </c>
      <c r="K14" s="26">
        <v>0</v>
      </c>
      <c r="L14" s="26">
        <f t="shared" si="10"/>
        <v>4413500</v>
      </c>
      <c r="M14" s="26">
        <v>4413500</v>
      </c>
      <c r="N14" s="26">
        <v>0</v>
      </c>
      <c r="O14" s="26">
        <v>0</v>
      </c>
      <c r="P14" s="27">
        <f t="shared" si="5"/>
        <v>4176400</v>
      </c>
      <c r="Q14" s="26">
        <v>4176400</v>
      </c>
      <c r="R14" s="28">
        <v>0</v>
      </c>
      <c r="S14" s="26">
        <f t="shared" si="6"/>
        <v>0</v>
      </c>
      <c r="T14" s="26">
        <f t="shared" si="11"/>
        <v>4090644.1</v>
      </c>
      <c r="U14" s="26">
        <v>4090644.1</v>
      </c>
      <c r="V14" s="26">
        <v>0</v>
      </c>
      <c r="W14" s="26">
        <v>0</v>
      </c>
      <c r="X14" s="27">
        <f t="shared" si="1"/>
        <v>92.684810241305087</v>
      </c>
      <c r="Y14" s="27">
        <f>U14/M14*100</f>
        <v>92.684810241305087</v>
      </c>
      <c r="Z14" s="27"/>
      <c r="AA14" s="27"/>
    </row>
    <row r="15" spans="1:27" s="6" customFormat="1" ht="75" x14ac:dyDescent="0.3">
      <c r="A15" s="41" t="s">
        <v>53</v>
      </c>
      <c r="B15" s="42" t="s">
        <v>52</v>
      </c>
      <c r="C15" s="29" t="s">
        <v>8</v>
      </c>
      <c r="D15" s="26">
        <v>3304190</v>
      </c>
      <c r="E15" s="26">
        <v>2511000</v>
      </c>
      <c r="F15" s="28">
        <v>7669463</v>
      </c>
      <c r="G15" s="26">
        <v>1858600</v>
      </c>
      <c r="H15" s="26">
        <v>1928750</v>
      </c>
      <c r="I15" s="26">
        <v>5803680</v>
      </c>
      <c r="J15" s="26">
        <v>0</v>
      </c>
      <c r="K15" s="26">
        <v>0</v>
      </c>
      <c r="L15" s="26">
        <f t="shared" si="10"/>
        <v>9576600</v>
      </c>
      <c r="M15" s="26">
        <v>9576600</v>
      </c>
      <c r="N15" s="26">
        <v>0</v>
      </c>
      <c r="O15" s="26">
        <v>0</v>
      </c>
      <c r="P15" s="27">
        <f t="shared" si="5"/>
        <v>8670000</v>
      </c>
      <c r="Q15" s="26">
        <v>8670000</v>
      </c>
      <c r="R15" s="28">
        <v>0</v>
      </c>
      <c r="S15" s="26">
        <f t="shared" si="6"/>
        <v>0</v>
      </c>
      <c r="T15" s="26">
        <f t="shared" si="11"/>
        <v>8458218.4700000007</v>
      </c>
      <c r="U15" s="26">
        <v>8458218.4700000007</v>
      </c>
      <c r="V15" s="26">
        <v>0</v>
      </c>
      <c r="W15" s="26">
        <v>0</v>
      </c>
      <c r="X15" s="27">
        <f t="shared" si="1"/>
        <v>88.321726604431632</v>
      </c>
      <c r="Y15" s="27">
        <f>U15/M15*100</f>
        <v>88.321726604431632</v>
      </c>
      <c r="Z15" s="27"/>
      <c r="AA15" s="27"/>
    </row>
    <row r="16" spans="1:27" s="6" customFormat="1" ht="93.75" x14ac:dyDescent="0.3">
      <c r="A16" s="41" t="s">
        <v>55</v>
      </c>
      <c r="B16" s="42" t="s">
        <v>54</v>
      </c>
      <c r="C16" s="29" t="s">
        <v>8</v>
      </c>
      <c r="D16" s="26">
        <v>0</v>
      </c>
      <c r="E16" s="26">
        <v>0</v>
      </c>
      <c r="F16" s="28">
        <v>38500</v>
      </c>
      <c r="G16" s="26">
        <v>38500</v>
      </c>
      <c r="H16" s="26">
        <v>0</v>
      </c>
      <c r="I16" s="26">
        <v>0</v>
      </c>
      <c r="J16" s="26">
        <v>0</v>
      </c>
      <c r="K16" s="26">
        <v>0</v>
      </c>
      <c r="L16" s="26">
        <f t="shared" si="10"/>
        <v>38500</v>
      </c>
      <c r="M16" s="26">
        <v>0</v>
      </c>
      <c r="N16" s="26">
        <v>38500</v>
      </c>
      <c r="O16" s="26">
        <v>0</v>
      </c>
      <c r="P16" s="27">
        <f t="shared" si="5"/>
        <v>38500</v>
      </c>
      <c r="Q16" s="26">
        <v>0</v>
      </c>
      <c r="R16" s="26">
        <v>38500</v>
      </c>
      <c r="S16" s="26">
        <f t="shared" si="6"/>
        <v>0</v>
      </c>
      <c r="T16" s="26">
        <f t="shared" si="11"/>
        <v>20290</v>
      </c>
      <c r="U16" s="26">
        <v>0</v>
      </c>
      <c r="V16" s="26">
        <v>20290</v>
      </c>
      <c r="W16" s="26">
        <v>0</v>
      </c>
      <c r="X16" s="27">
        <f t="shared" si="1"/>
        <v>52.701298701298704</v>
      </c>
      <c r="Y16" s="27"/>
      <c r="Z16" s="27">
        <f t="shared" ref="Z16:Z17" si="12">V16/N16*100</f>
        <v>52.701298701298704</v>
      </c>
      <c r="AA16" s="27"/>
    </row>
    <row r="17" spans="1:27" s="6" customFormat="1" ht="56.25" x14ac:dyDescent="0.3">
      <c r="A17" s="41" t="s">
        <v>57</v>
      </c>
      <c r="B17" s="42" t="s">
        <v>56</v>
      </c>
      <c r="C17" s="29" t="s">
        <v>8</v>
      </c>
      <c r="D17" s="26">
        <f>8000000+733604</f>
        <v>8733604</v>
      </c>
      <c r="E17" s="26">
        <v>7928000</v>
      </c>
      <c r="F17" s="28">
        <v>29039314</v>
      </c>
      <c r="G17" s="26">
        <v>6628000</v>
      </c>
      <c r="H17" s="26">
        <v>0</v>
      </c>
      <c r="I17" s="26">
        <v>16728000</v>
      </c>
      <c r="J17" s="26">
        <v>0</v>
      </c>
      <c r="K17" s="26">
        <v>0</v>
      </c>
      <c r="L17" s="26">
        <f>SUM(M17:O17)</f>
        <v>44491700</v>
      </c>
      <c r="M17" s="26">
        <v>44248300</v>
      </c>
      <c r="N17" s="26">
        <v>243400</v>
      </c>
      <c r="O17" s="26">
        <v>0</v>
      </c>
      <c r="P17" s="27">
        <f t="shared" si="5"/>
        <v>31438951</v>
      </c>
      <c r="Q17" s="26">
        <v>31305546</v>
      </c>
      <c r="R17" s="26">
        <v>133405</v>
      </c>
      <c r="S17" s="26">
        <f t="shared" si="6"/>
        <v>0</v>
      </c>
      <c r="T17" s="26">
        <f t="shared" si="11"/>
        <v>30462749.690000001</v>
      </c>
      <c r="U17" s="26">
        <v>30329345.050000001</v>
      </c>
      <c r="V17" s="26">
        <v>133404.64000000001</v>
      </c>
      <c r="W17" s="26">
        <v>0</v>
      </c>
      <c r="X17" s="27">
        <f t="shared" si="1"/>
        <v>68.468387789183154</v>
      </c>
      <c r="Y17" s="27">
        <f t="shared" ref="Y17:Y19" si="13">U17/M17*100</f>
        <v>68.543526078968014</v>
      </c>
      <c r="Z17" s="27">
        <f t="shared" si="12"/>
        <v>54.808808545603952</v>
      </c>
      <c r="AA17" s="27"/>
    </row>
    <row r="18" spans="1:27" s="6" customFormat="1" ht="93.75" customHeight="1" x14ac:dyDescent="0.3">
      <c r="A18" s="41" t="s">
        <v>59</v>
      </c>
      <c r="B18" s="42" t="s">
        <v>58</v>
      </c>
      <c r="C18" s="29" t="s">
        <v>3</v>
      </c>
      <c r="D18" s="26">
        <v>216000</v>
      </c>
      <c r="E18" s="26">
        <v>200000</v>
      </c>
      <c r="F18" s="28">
        <v>1309183</v>
      </c>
      <c r="G18" s="26">
        <v>200000</v>
      </c>
      <c r="H18" s="26">
        <v>200000</v>
      </c>
      <c r="I18" s="26">
        <v>0</v>
      </c>
      <c r="J18" s="26">
        <v>0</v>
      </c>
      <c r="K18" s="26">
        <v>416000</v>
      </c>
      <c r="L18" s="26">
        <f t="shared" si="10"/>
        <v>1876000</v>
      </c>
      <c r="M18" s="26">
        <v>816000</v>
      </c>
      <c r="N18" s="26">
        <v>0</v>
      </c>
      <c r="O18" s="26">
        <v>1060000</v>
      </c>
      <c r="P18" s="27">
        <f t="shared" si="5"/>
        <v>1289026.19</v>
      </c>
      <c r="Q18" s="26">
        <v>816000</v>
      </c>
      <c r="R18" s="26">
        <v>0</v>
      </c>
      <c r="S18" s="26">
        <f t="shared" si="6"/>
        <v>473026.19</v>
      </c>
      <c r="T18" s="26">
        <f t="shared" si="11"/>
        <v>1282208.45</v>
      </c>
      <c r="U18" s="26">
        <v>809182.26</v>
      </c>
      <c r="V18" s="26">
        <v>0</v>
      </c>
      <c r="W18" s="26">
        <v>473026.19</v>
      </c>
      <c r="X18" s="27">
        <f t="shared" si="1"/>
        <v>68.347998400852873</v>
      </c>
      <c r="Y18" s="27">
        <f t="shared" si="13"/>
        <v>99.164492647058822</v>
      </c>
      <c r="Z18" s="27"/>
      <c r="AA18" s="27">
        <f t="shared" si="2"/>
        <v>44.625112264150943</v>
      </c>
    </row>
    <row r="19" spans="1:27" s="7" customFormat="1" ht="37.5" x14ac:dyDescent="0.3">
      <c r="A19" s="1" t="s">
        <v>61</v>
      </c>
      <c r="B19" s="43" t="s">
        <v>15</v>
      </c>
      <c r="C19" s="13"/>
      <c r="D19" s="25">
        <f>D20</f>
        <v>0</v>
      </c>
      <c r="E19" s="25">
        <f t="shared" ref="E19:V19" si="14">E20</f>
        <v>0</v>
      </c>
      <c r="F19" s="25">
        <f t="shared" si="14"/>
        <v>3921740</v>
      </c>
      <c r="G19" s="25">
        <f t="shared" si="14"/>
        <v>1196500</v>
      </c>
      <c r="H19" s="25">
        <f t="shared" si="14"/>
        <v>1256500</v>
      </c>
      <c r="I19" s="25">
        <f t="shared" si="14"/>
        <v>0</v>
      </c>
      <c r="J19" s="25">
        <f t="shared" si="14"/>
        <v>0</v>
      </c>
      <c r="K19" s="25">
        <f t="shared" si="14"/>
        <v>99000</v>
      </c>
      <c r="L19" s="25">
        <f>L20</f>
        <v>7216200</v>
      </c>
      <c r="M19" s="25">
        <f>M20</f>
        <v>4738200</v>
      </c>
      <c r="N19" s="25">
        <f>N20</f>
        <v>0</v>
      </c>
      <c r="O19" s="25">
        <f>O20</f>
        <v>2478000</v>
      </c>
      <c r="P19" s="25">
        <f t="shared" si="14"/>
        <v>5537627.5999999996</v>
      </c>
      <c r="Q19" s="25">
        <f t="shared" si="14"/>
        <v>3734497.6</v>
      </c>
      <c r="R19" s="25">
        <f t="shared" si="14"/>
        <v>0</v>
      </c>
      <c r="S19" s="25">
        <f t="shared" si="14"/>
        <v>1803130</v>
      </c>
      <c r="T19" s="25">
        <f t="shared" si="14"/>
        <v>5247030</v>
      </c>
      <c r="U19" s="25">
        <f t="shared" si="14"/>
        <v>3443900</v>
      </c>
      <c r="V19" s="25">
        <f t="shared" si="14"/>
        <v>0</v>
      </c>
      <c r="W19" s="25">
        <f t="shared" ref="W19" si="15">W20</f>
        <v>1803130</v>
      </c>
      <c r="X19" s="2">
        <f t="shared" si="1"/>
        <v>72.711815082730524</v>
      </c>
      <c r="Y19" s="2">
        <f t="shared" si="13"/>
        <v>72.683719555949523</v>
      </c>
      <c r="Z19" s="2"/>
      <c r="AA19" s="2">
        <f t="shared" ref="AA19:AA23" si="16">W19/O19*100</f>
        <v>72.765536723163834</v>
      </c>
    </row>
    <row r="20" spans="1:27" s="6" customFormat="1" ht="56.25" x14ac:dyDescent="0.3">
      <c r="A20" s="41" t="s">
        <v>64</v>
      </c>
      <c r="B20" s="42" t="s">
        <v>60</v>
      </c>
      <c r="C20" s="29" t="s">
        <v>8</v>
      </c>
      <c r="D20" s="26">
        <v>0</v>
      </c>
      <c r="E20" s="26">
        <v>0</v>
      </c>
      <c r="F20" s="28">
        <v>3921740</v>
      </c>
      <c r="G20" s="26">
        <v>1196500</v>
      </c>
      <c r="H20" s="26">
        <v>1256500</v>
      </c>
      <c r="I20" s="26">
        <v>0</v>
      </c>
      <c r="J20" s="26">
        <v>0</v>
      </c>
      <c r="K20" s="26">
        <v>99000</v>
      </c>
      <c r="L20" s="26">
        <f>M20+O20</f>
        <v>7216200</v>
      </c>
      <c r="M20" s="26">
        <v>4738200</v>
      </c>
      <c r="N20" s="26">
        <v>0</v>
      </c>
      <c r="O20" s="26">
        <v>2478000</v>
      </c>
      <c r="P20" s="27">
        <f t="shared" si="5"/>
        <v>5537627.5999999996</v>
      </c>
      <c r="Q20" s="26">
        <v>3734497.6</v>
      </c>
      <c r="R20" s="26">
        <v>0</v>
      </c>
      <c r="S20" s="26">
        <f t="shared" si="6"/>
        <v>1803130</v>
      </c>
      <c r="T20" s="26">
        <f>U20+W20</f>
        <v>5247030</v>
      </c>
      <c r="U20" s="26">
        <v>3443900</v>
      </c>
      <c r="V20" s="26">
        <v>0</v>
      </c>
      <c r="W20" s="26">
        <v>1803130</v>
      </c>
      <c r="X20" s="27">
        <f t="shared" si="1"/>
        <v>72.711815082730524</v>
      </c>
      <c r="Y20" s="27">
        <f>U20/M20*100</f>
        <v>72.683719555949523</v>
      </c>
      <c r="Z20" s="27"/>
      <c r="AA20" s="27">
        <f t="shared" si="16"/>
        <v>72.765536723163834</v>
      </c>
    </row>
    <row r="21" spans="1:27" s="6" customFormat="1" ht="93.75" x14ac:dyDescent="0.3">
      <c r="A21" s="1" t="s">
        <v>67</v>
      </c>
      <c r="B21" s="43" t="s">
        <v>62</v>
      </c>
      <c r="C21" s="13"/>
      <c r="D21" s="36">
        <f>SUM(D22:D23)</f>
        <v>8343200</v>
      </c>
      <c r="E21" s="36">
        <f t="shared" ref="E21:W21" si="17">SUM(E22:E23)</f>
        <v>9327750</v>
      </c>
      <c r="F21" s="36">
        <f t="shared" si="17"/>
        <v>26765650</v>
      </c>
      <c r="G21" s="36">
        <f t="shared" si="17"/>
        <v>9222250</v>
      </c>
      <c r="H21" s="36">
        <f t="shared" si="17"/>
        <v>8909750</v>
      </c>
      <c r="I21" s="36">
        <f t="shared" si="17"/>
        <v>0</v>
      </c>
      <c r="J21" s="36">
        <f t="shared" si="17"/>
        <v>0</v>
      </c>
      <c r="K21" s="36">
        <f t="shared" si="17"/>
        <v>17489550</v>
      </c>
      <c r="L21" s="36">
        <f>SUM(L22:L23)</f>
        <v>35290100</v>
      </c>
      <c r="M21" s="36">
        <f>SUM(M22:M23)</f>
        <v>0</v>
      </c>
      <c r="N21" s="36">
        <f>SUM(N22:N23)</f>
        <v>0</v>
      </c>
      <c r="O21" s="36">
        <f>SUM(O22:O23)</f>
        <v>35290100</v>
      </c>
      <c r="P21" s="36">
        <f t="shared" si="17"/>
        <v>30549166.310000002</v>
      </c>
      <c r="Q21" s="36">
        <f t="shared" si="17"/>
        <v>0</v>
      </c>
      <c r="R21" s="36">
        <f t="shared" si="17"/>
        <v>0</v>
      </c>
      <c r="S21" s="36">
        <f t="shared" si="17"/>
        <v>30549166.310000002</v>
      </c>
      <c r="T21" s="36">
        <f t="shared" si="17"/>
        <v>30549166.310000002</v>
      </c>
      <c r="U21" s="36">
        <f t="shared" si="17"/>
        <v>0</v>
      </c>
      <c r="V21" s="36">
        <f t="shared" si="17"/>
        <v>0</v>
      </c>
      <c r="W21" s="36">
        <f t="shared" si="17"/>
        <v>30549166.310000002</v>
      </c>
      <c r="X21" s="2">
        <f t="shared" si="1"/>
        <v>86.565825288111981</v>
      </c>
      <c r="Y21" s="2"/>
      <c r="Z21" s="2"/>
      <c r="AA21" s="2">
        <f t="shared" si="16"/>
        <v>86.565825288111981</v>
      </c>
    </row>
    <row r="22" spans="1:27" s="6" customFormat="1" x14ac:dyDescent="0.3">
      <c r="A22" s="44" t="s">
        <v>68</v>
      </c>
      <c r="B22" s="47" t="s">
        <v>63</v>
      </c>
      <c r="C22" s="29" t="s">
        <v>8</v>
      </c>
      <c r="D22" s="37">
        <v>3236500</v>
      </c>
      <c r="E22" s="37">
        <v>3929800</v>
      </c>
      <c r="F22" s="28">
        <v>11087800</v>
      </c>
      <c r="G22" s="37">
        <v>3824300</v>
      </c>
      <c r="H22" s="37">
        <v>3876500</v>
      </c>
      <c r="I22" s="37">
        <v>0</v>
      </c>
      <c r="J22" s="37">
        <v>0</v>
      </c>
      <c r="K22" s="37">
        <v>7088200</v>
      </c>
      <c r="L22" s="26">
        <f>SUM(M22:O22)</f>
        <v>14579000</v>
      </c>
      <c r="M22" s="26">
        <v>0</v>
      </c>
      <c r="N22" s="26">
        <v>0</v>
      </c>
      <c r="O22" s="26">
        <v>14579000</v>
      </c>
      <c r="P22" s="27">
        <f t="shared" si="5"/>
        <v>13423255.01</v>
      </c>
      <c r="Q22" s="26">
        <v>0</v>
      </c>
      <c r="R22" s="26">
        <v>0</v>
      </c>
      <c r="S22" s="26">
        <f t="shared" si="6"/>
        <v>13423255.01</v>
      </c>
      <c r="T22" s="26">
        <f>SUM(U22:W22)</f>
        <v>13423255.01</v>
      </c>
      <c r="U22" s="26">
        <v>0</v>
      </c>
      <c r="V22" s="26">
        <v>0</v>
      </c>
      <c r="W22" s="26">
        <v>13423255.01</v>
      </c>
      <c r="X22" s="27">
        <f t="shared" si="1"/>
        <v>92.072535907812608</v>
      </c>
      <c r="Y22" s="27"/>
      <c r="Z22" s="27"/>
      <c r="AA22" s="27">
        <f t="shared" si="16"/>
        <v>92.072535907812608</v>
      </c>
    </row>
    <row r="23" spans="1:27" s="6" customFormat="1" x14ac:dyDescent="0.3">
      <c r="A23" s="45"/>
      <c r="B23" s="48"/>
      <c r="C23" s="29" t="s">
        <v>4</v>
      </c>
      <c r="D23" s="37">
        <v>5106700</v>
      </c>
      <c r="E23" s="37">
        <v>5397950</v>
      </c>
      <c r="F23" s="28">
        <v>15677850</v>
      </c>
      <c r="G23" s="37">
        <v>5397950</v>
      </c>
      <c r="H23" s="37">
        <v>5033250</v>
      </c>
      <c r="I23" s="37">
        <v>0</v>
      </c>
      <c r="J23" s="37">
        <v>0</v>
      </c>
      <c r="K23" s="37">
        <v>10401350</v>
      </c>
      <c r="L23" s="26">
        <f>SUM(M23:O23)</f>
        <v>20711100</v>
      </c>
      <c r="M23" s="26">
        <v>0</v>
      </c>
      <c r="N23" s="26">
        <v>0</v>
      </c>
      <c r="O23" s="26">
        <v>20711100</v>
      </c>
      <c r="P23" s="27">
        <f t="shared" si="5"/>
        <v>17125911.300000001</v>
      </c>
      <c r="Q23" s="26">
        <v>0</v>
      </c>
      <c r="R23" s="26">
        <v>0</v>
      </c>
      <c r="S23" s="26">
        <f t="shared" si="6"/>
        <v>17125911.300000001</v>
      </c>
      <c r="T23" s="26">
        <f>SUM(U23:W23)</f>
        <v>17125911.300000001</v>
      </c>
      <c r="U23" s="26">
        <v>0</v>
      </c>
      <c r="V23" s="26">
        <v>0</v>
      </c>
      <c r="W23" s="26">
        <v>17125911.300000001</v>
      </c>
      <c r="X23" s="27">
        <f t="shared" si="1"/>
        <v>82.689530251893913</v>
      </c>
      <c r="Y23" s="27"/>
      <c r="Z23" s="27"/>
      <c r="AA23" s="27">
        <f t="shared" si="16"/>
        <v>82.689530251893913</v>
      </c>
    </row>
    <row r="24" spans="1:27" x14ac:dyDescent="0.3">
      <c r="A24" s="9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</row>
    <row r="25" spans="1:27" x14ac:dyDescent="0.3">
      <c r="A25" s="9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</row>
    <row r="26" spans="1:27" x14ac:dyDescent="0.3">
      <c r="A26" s="9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</row>
    <row r="27" spans="1:27" x14ac:dyDescent="0.3">
      <c r="A27" s="9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</row>
    <row r="28" spans="1:27" x14ac:dyDescent="0.3">
      <c r="A28" s="9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</row>
    <row r="29" spans="1:27" x14ac:dyDescent="0.3">
      <c r="A29" s="9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</row>
    <row r="30" spans="1:27" x14ac:dyDescent="0.3">
      <c r="A30" s="9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</row>
    <row r="31" spans="1:27" x14ac:dyDescent="0.3">
      <c r="A31" s="9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</row>
    <row r="32" spans="1:27" x14ac:dyDescent="0.3">
      <c r="A32" s="9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</row>
    <row r="33" spans="1:19" x14ac:dyDescent="0.3">
      <c r="A33" s="9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</row>
    <row r="34" spans="1:19" x14ac:dyDescent="0.3">
      <c r="A34" s="9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</row>
    <row r="35" spans="1:19" x14ac:dyDescent="0.3">
      <c r="A35" s="9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</row>
    <row r="36" spans="1:19" x14ac:dyDescent="0.3">
      <c r="A36" s="9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</row>
    <row r="37" spans="1:19" x14ac:dyDescent="0.3">
      <c r="A37" s="9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</row>
    <row r="38" spans="1:19" x14ac:dyDescent="0.3">
      <c r="A38" s="9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</row>
    <row r="39" spans="1:19" x14ac:dyDescent="0.3">
      <c r="A39" s="9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</row>
    <row r="40" spans="1:19" x14ac:dyDescent="0.3">
      <c r="A40" s="9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</row>
    <row r="41" spans="1:19" x14ac:dyDescent="0.3">
      <c r="A41" s="9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</row>
    <row r="42" spans="1:19" x14ac:dyDescent="0.3">
      <c r="A42" s="9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</row>
    <row r="43" spans="1:19" x14ac:dyDescent="0.3">
      <c r="A43" s="9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</row>
    <row r="44" spans="1:19" x14ac:dyDescent="0.3">
      <c r="A44" s="9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</row>
    <row r="45" spans="1:19" x14ac:dyDescent="0.3">
      <c r="A45" s="9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</row>
    <row r="46" spans="1:19" x14ac:dyDescent="0.3">
      <c r="A46" s="9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</row>
    <row r="47" spans="1:19" x14ac:dyDescent="0.3">
      <c r="A47" s="9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</row>
    <row r="48" spans="1:19" x14ac:dyDescent="0.3">
      <c r="A48" s="9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</row>
    <row r="49" spans="1:19" x14ac:dyDescent="0.3">
      <c r="A49" s="9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</row>
    <row r="50" spans="1:19" x14ac:dyDescent="0.3">
      <c r="A50" s="9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</row>
    <row r="51" spans="1:19" x14ac:dyDescent="0.3">
      <c r="A51" s="9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</row>
    <row r="52" spans="1:19" x14ac:dyDescent="0.3">
      <c r="A52" s="9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</row>
    <row r="53" spans="1:19" x14ac:dyDescent="0.3">
      <c r="A53" s="9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</row>
    <row r="54" spans="1:19" x14ac:dyDescent="0.3">
      <c r="A54" s="9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</row>
    <row r="55" spans="1:19" x14ac:dyDescent="0.3">
      <c r="A55" s="9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</row>
    <row r="56" spans="1:19" x14ac:dyDescent="0.3">
      <c r="A56" s="9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</row>
    <row r="57" spans="1:19" x14ac:dyDescent="0.3">
      <c r="A57" s="9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</row>
    <row r="58" spans="1:19" x14ac:dyDescent="0.3">
      <c r="A58" s="9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</row>
    <row r="59" spans="1:19" x14ac:dyDescent="0.3">
      <c r="A59" s="9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</row>
    <row r="60" spans="1:19" x14ac:dyDescent="0.3">
      <c r="A60" s="9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</row>
    <row r="61" spans="1:19" x14ac:dyDescent="0.3">
      <c r="A61" s="9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</row>
    <row r="62" spans="1:19" x14ac:dyDescent="0.3">
      <c r="A62" s="9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</row>
    <row r="63" spans="1:19" x14ac:dyDescent="0.3">
      <c r="A63" s="9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</row>
    <row r="64" spans="1:19" x14ac:dyDescent="0.3">
      <c r="A64" s="9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</row>
    <row r="65" spans="1:19" x14ac:dyDescent="0.3">
      <c r="A65" s="9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</row>
    <row r="66" spans="1:19" x14ac:dyDescent="0.3">
      <c r="A66" s="9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</row>
    <row r="67" spans="1:19" x14ac:dyDescent="0.3">
      <c r="A67" s="9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</row>
    <row r="68" spans="1:19" x14ac:dyDescent="0.3">
      <c r="A68" s="9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</row>
    <row r="69" spans="1:19" x14ac:dyDescent="0.3">
      <c r="A69" s="9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</row>
    <row r="70" spans="1:19" x14ac:dyDescent="0.3">
      <c r="A70" s="9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</row>
    <row r="71" spans="1:19" x14ac:dyDescent="0.3">
      <c r="A71" s="9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</row>
    <row r="72" spans="1:19" x14ac:dyDescent="0.3">
      <c r="A72" s="9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</row>
    <row r="73" spans="1:19" x14ac:dyDescent="0.3">
      <c r="A73" s="9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</row>
    <row r="74" spans="1:19" x14ac:dyDescent="0.3">
      <c r="A74" s="9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</row>
    <row r="75" spans="1:19" x14ac:dyDescent="0.3">
      <c r="A75" s="9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</row>
    <row r="76" spans="1:19" x14ac:dyDescent="0.3">
      <c r="A76" s="9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</row>
    <row r="77" spans="1:19" x14ac:dyDescent="0.3">
      <c r="A77" s="9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</row>
    <row r="78" spans="1:19" x14ac:dyDescent="0.3">
      <c r="A78" s="9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</row>
    <row r="79" spans="1:19" x14ac:dyDescent="0.3">
      <c r="A79" s="9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</row>
    <row r="80" spans="1:19" x14ac:dyDescent="0.3">
      <c r="A80" s="9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</row>
    <row r="81" spans="1:19" x14ac:dyDescent="0.3">
      <c r="A81" s="9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</row>
    <row r="82" spans="1:19" x14ac:dyDescent="0.3">
      <c r="A82" s="9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</row>
    <row r="83" spans="1:19" x14ac:dyDescent="0.3">
      <c r="A83" s="9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</row>
    <row r="84" spans="1:19" x14ac:dyDescent="0.3">
      <c r="A84" s="9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</row>
    <row r="85" spans="1:19" x14ac:dyDescent="0.3">
      <c r="A85" s="9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</row>
    <row r="86" spans="1:19" x14ac:dyDescent="0.3">
      <c r="A86" s="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</row>
    <row r="87" spans="1:19" x14ac:dyDescent="0.3">
      <c r="A87" s="9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</row>
    <row r="88" spans="1:19" x14ac:dyDescent="0.3">
      <c r="A88" s="9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</row>
    <row r="89" spans="1:19" x14ac:dyDescent="0.3">
      <c r="A89" s="9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</row>
    <row r="90" spans="1:19" x14ac:dyDescent="0.3">
      <c r="A90" s="9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</row>
    <row r="91" spans="1:19" x14ac:dyDescent="0.3">
      <c r="A91" s="9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</row>
    <row r="92" spans="1:19" x14ac:dyDescent="0.3">
      <c r="A92" s="9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</row>
    <row r="93" spans="1:19" x14ac:dyDescent="0.3">
      <c r="A93" s="9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</row>
    <row r="94" spans="1:19" x14ac:dyDescent="0.3">
      <c r="A94" s="9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</row>
    <row r="95" spans="1:19" x14ac:dyDescent="0.3">
      <c r="A95" s="9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</row>
    <row r="96" spans="1:19" x14ac:dyDescent="0.3">
      <c r="A96" s="9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</row>
    <row r="97" spans="1:19" x14ac:dyDescent="0.3">
      <c r="A97" s="9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</row>
    <row r="98" spans="1:19" x14ac:dyDescent="0.3">
      <c r="A98" s="9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</row>
    <row r="99" spans="1:19" x14ac:dyDescent="0.3">
      <c r="A99" s="9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</row>
    <row r="100" spans="1:19" x14ac:dyDescent="0.3">
      <c r="A100" s="9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</row>
    <row r="101" spans="1:19" x14ac:dyDescent="0.3">
      <c r="A101" s="9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</row>
    <row r="102" spans="1:19" x14ac:dyDescent="0.3">
      <c r="A102" s="9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</row>
    <row r="103" spans="1:19" x14ac:dyDescent="0.3">
      <c r="A103" s="9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</row>
    <row r="104" spans="1:19" x14ac:dyDescent="0.3">
      <c r="A104" s="9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</row>
    <row r="105" spans="1:19" x14ac:dyDescent="0.3">
      <c r="A105" s="9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</row>
    <row r="106" spans="1:19" x14ac:dyDescent="0.3">
      <c r="A106" s="9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</row>
    <row r="107" spans="1:19" x14ac:dyDescent="0.3">
      <c r="A107" s="9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</row>
    <row r="108" spans="1:19" x14ac:dyDescent="0.3">
      <c r="A108" s="9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</row>
    <row r="109" spans="1:19" x14ac:dyDescent="0.3">
      <c r="A109" s="9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</row>
    <row r="110" spans="1:19" x14ac:dyDescent="0.3">
      <c r="A110" s="9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</row>
    <row r="111" spans="1:19" x14ac:dyDescent="0.3">
      <c r="A111" s="9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</row>
    <row r="112" spans="1:19" x14ac:dyDescent="0.3">
      <c r="A112" s="9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</row>
    <row r="113" spans="1:19" x14ac:dyDescent="0.3">
      <c r="A113" s="9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</row>
    <row r="114" spans="1:19" x14ac:dyDescent="0.3">
      <c r="A114" s="9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</row>
    <row r="115" spans="1:19" x14ac:dyDescent="0.3">
      <c r="A115" s="9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</row>
    <row r="116" spans="1:19" x14ac:dyDescent="0.3">
      <c r="A116" s="9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</row>
    <row r="117" spans="1:19" x14ac:dyDescent="0.3">
      <c r="A117" s="9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</row>
    <row r="118" spans="1:19" x14ac:dyDescent="0.3">
      <c r="A118" s="9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</row>
    <row r="119" spans="1:19" x14ac:dyDescent="0.3">
      <c r="A119" s="9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</row>
    <row r="120" spans="1:19" x14ac:dyDescent="0.3">
      <c r="A120" s="9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</row>
    <row r="121" spans="1:19" x14ac:dyDescent="0.3">
      <c r="A121" s="9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</row>
    <row r="122" spans="1:19" x14ac:dyDescent="0.3">
      <c r="A122" s="9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</row>
    <row r="123" spans="1:19" x14ac:dyDescent="0.3">
      <c r="A123" s="9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</row>
    <row r="124" spans="1:19" x14ac:dyDescent="0.3">
      <c r="A124" s="9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</row>
    <row r="125" spans="1:19" x14ac:dyDescent="0.3">
      <c r="A125" s="9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</row>
    <row r="126" spans="1:19" x14ac:dyDescent="0.3">
      <c r="A126" s="9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</row>
    <row r="127" spans="1:19" x14ac:dyDescent="0.3">
      <c r="A127" s="9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</row>
    <row r="128" spans="1:19" x14ac:dyDescent="0.3">
      <c r="A128" s="9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</row>
    <row r="129" spans="1:19" x14ac:dyDescent="0.3">
      <c r="A129" s="9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</row>
    <row r="130" spans="1:19" x14ac:dyDescent="0.3">
      <c r="A130" s="9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</row>
    <row r="131" spans="1:19" x14ac:dyDescent="0.3">
      <c r="A131" s="9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</row>
    <row r="132" spans="1:19" x14ac:dyDescent="0.3">
      <c r="A132" s="9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</row>
    <row r="133" spans="1:19" x14ac:dyDescent="0.3">
      <c r="A133" s="9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</row>
    <row r="134" spans="1:19" x14ac:dyDescent="0.3">
      <c r="A134" s="9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</row>
    <row r="135" spans="1:19" x14ac:dyDescent="0.3">
      <c r="A135" s="9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</row>
    <row r="136" spans="1:19" x14ac:dyDescent="0.3">
      <c r="A136" s="9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</row>
    <row r="137" spans="1:19" x14ac:dyDescent="0.3">
      <c r="A137" s="9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</row>
    <row r="138" spans="1:19" x14ac:dyDescent="0.3">
      <c r="A138" s="9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</row>
    <row r="139" spans="1:19" x14ac:dyDescent="0.3">
      <c r="A139" s="9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</row>
    <row r="140" spans="1:19" x14ac:dyDescent="0.3">
      <c r="A140" s="9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</row>
    <row r="141" spans="1:19" x14ac:dyDescent="0.3">
      <c r="A141" s="9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</row>
    <row r="142" spans="1:19" x14ac:dyDescent="0.3">
      <c r="A142" s="9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</row>
    <row r="143" spans="1:19" x14ac:dyDescent="0.3">
      <c r="A143" s="9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</row>
    <row r="144" spans="1:19" x14ac:dyDescent="0.3">
      <c r="A144" s="9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</row>
    <row r="145" spans="1:19" x14ac:dyDescent="0.3">
      <c r="A145" s="9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</row>
    <row r="146" spans="1:19" x14ac:dyDescent="0.3">
      <c r="A146" s="9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</row>
    <row r="147" spans="1:19" x14ac:dyDescent="0.3">
      <c r="A147" s="9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</row>
    <row r="148" spans="1:19" x14ac:dyDescent="0.3">
      <c r="A148" s="9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</row>
    <row r="149" spans="1:19" x14ac:dyDescent="0.3">
      <c r="A149" s="9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</row>
    <row r="150" spans="1:19" x14ac:dyDescent="0.3">
      <c r="A150" s="9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</row>
    <row r="151" spans="1:19" x14ac:dyDescent="0.3">
      <c r="A151" s="9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</row>
    <row r="152" spans="1:19" x14ac:dyDescent="0.3">
      <c r="A152" s="9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</row>
    <row r="153" spans="1:19" x14ac:dyDescent="0.3">
      <c r="A153" s="9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</row>
    <row r="154" spans="1:19" x14ac:dyDescent="0.3">
      <c r="A154" s="9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</row>
    <row r="155" spans="1:19" x14ac:dyDescent="0.3">
      <c r="A155" s="9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</row>
    <row r="156" spans="1:19" x14ac:dyDescent="0.3">
      <c r="A156" s="9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</row>
    <row r="157" spans="1:19" x14ac:dyDescent="0.3">
      <c r="A157" s="9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</row>
    <row r="158" spans="1:19" x14ac:dyDescent="0.3">
      <c r="A158" s="9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</row>
    <row r="159" spans="1:19" x14ac:dyDescent="0.3">
      <c r="A159" s="9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</row>
  </sheetData>
  <mergeCells count="12">
    <mergeCell ref="A1:AA1"/>
    <mergeCell ref="A2:A3"/>
    <mergeCell ref="C2:C3"/>
    <mergeCell ref="L2:O2"/>
    <mergeCell ref="T2:W2"/>
    <mergeCell ref="X2:AA2"/>
    <mergeCell ref="D2:D3"/>
    <mergeCell ref="E2:E3"/>
    <mergeCell ref="P2:S2"/>
    <mergeCell ref="A22:A23"/>
    <mergeCell ref="B22:B23"/>
    <mergeCell ref="B4:C4"/>
  </mergeCells>
  <pageMargins left="0.19685039370078741" right="0.19685039370078741" top="0.39370078740157483" bottom="0.19685039370078741" header="0.31496062992125984" footer="0.31496062992125984"/>
  <pageSetup paperSize="8" scale="64" fitToHeight="6" orientation="landscape" horizontalDpi="4294967295" verticalDpi="4294967295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61" t="s">
        <v>30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</row>
    <row r="2" spans="1:14" ht="32.25" customHeight="1" x14ac:dyDescent="0.25">
      <c r="A2" s="63" t="s">
        <v>0</v>
      </c>
      <c r="B2" s="14" t="s">
        <v>1</v>
      </c>
      <c r="C2" s="64" t="s">
        <v>10</v>
      </c>
      <c r="D2" s="65" t="s">
        <v>27</v>
      </c>
      <c r="E2" s="65"/>
      <c r="F2" s="65"/>
      <c r="G2" s="66" t="s">
        <v>35</v>
      </c>
      <c r="H2" s="66"/>
      <c r="I2" s="66"/>
      <c r="J2" s="67" t="s">
        <v>33</v>
      </c>
      <c r="K2" s="68"/>
      <c r="L2" s="69"/>
      <c r="M2" s="70" t="s">
        <v>28</v>
      </c>
      <c r="N2" s="70" t="s">
        <v>29</v>
      </c>
    </row>
    <row r="3" spans="1:14" ht="25.5" x14ac:dyDescent="0.25">
      <c r="A3" s="63"/>
      <c r="B3" s="15" t="s">
        <v>2</v>
      </c>
      <c r="C3" s="64"/>
      <c r="D3" s="16" t="s">
        <v>16</v>
      </c>
      <c r="E3" s="16" t="s">
        <v>17</v>
      </c>
      <c r="F3" s="16" t="s">
        <v>18</v>
      </c>
      <c r="G3" s="16" t="s">
        <v>16</v>
      </c>
      <c r="H3" s="16" t="s">
        <v>17</v>
      </c>
      <c r="I3" s="16" t="s">
        <v>18</v>
      </c>
      <c r="J3" s="16" t="s">
        <v>16</v>
      </c>
      <c r="K3" s="16" t="s">
        <v>17</v>
      </c>
      <c r="L3" s="16" t="s">
        <v>18</v>
      </c>
      <c r="M3" s="71"/>
      <c r="N3" s="71"/>
    </row>
    <row r="4" spans="1:14" x14ac:dyDescent="0.25">
      <c r="A4" s="17" t="s">
        <v>5</v>
      </c>
      <c r="B4" s="18">
        <v>2</v>
      </c>
      <c r="C4" s="19">
        <v>3</v>
      </c>
      <c r="D4" s="19">
        <v>4</v>
      </c>
      <c r="E4" s="18">
        <v>5</v>
      </c>
      <c r="F4" s="19">
        <v>6</v>
      </c>
      <c r="G4" s="19">
        <v>7</v>
      </c>
      <c r="H4" s="19">
        <v>8</v>
      </c>
      <c r="I4" s="19">
        <v>9</v>
      </c>
      <c r="J4" s="19">
        <v>10</v>
      </c>
      <c r="K4" s="19">
        <v>11</v>
      </c>
      <c r="L4" s="19">
        <v>12</v>
      </c>
      <c r="M4" s="19">
        <v>13</v>
      </c>
      <c r="N4" s="19">
        <v>14</v>
      </c>
    </row>
    <row r="5" spans="1:14" ht="70.5" customHeight="1" x14ac:dyDescent="0.25">
      <c r="A5" s="20">
        <v>1</v>
      </c>
      <c r="B5" s="60" t="s">
        <v>31</v>
      </c>
      <c r="C5" s="60"/>
      <c r="D5" s="21">
        <f>SUM(D6:D7)</f>
        <v>9048313</v>
      </c>
      <c r="E5" s="21">
        <f>SUM(E6:E7)</f>
        <v>0</v>
      </c>
      <c r="F5" s="21">
        <f t="shared" ref="F5" si="0">SUM(F6:F7)</f>
        <v>9048313</v>
      </c>
      <c r="G5" s="21">
        <f>SUM(G6:G7)</f>
        <v>3127240</v>
      </c>
      <c r="H5" s="21">
        <f>SUM(H6:H7)</f>
        <v>0</v>
      </c>
      <c r="I5" s="21">
        <f>SUM(I6:I7)</f>
        <v>3127240</v>
      </c>
      <c r="J5" s="21">
        <f>G5/D5*100</f>
        <v>34.561580705707243</v>
      </c>
      <c r="K5" s="21">
        <v>0</v>
      </c>
      <c r="L5" s="21">
        <f>I5/F5*100</f>
        <v>34.561580705707243</v>
      </c>
      <c r="M5" s="30">
        <f>SUM(M6:M7)</f>
        <v>9048313</v>
      </c>
      <c r="N5" s="21">
        <f>M5/D5*100</f>
        <v>100</v>
      </c>
    </row>
    <row r="6" spans="1:14" ht="58.5" customHeight="1" x14ac:dyDescent="0.25">
      <c r="A6" s="22" t="s">
        <v>6</v>
      </c>
      <c r="B6" s="23" t="s">
        <v>12</v>
      </c>
      <c r="C6" s="23" t="s">
        <v>34</v>
      </c>
      <c r="D6" s="23">
        <f t="shared" ref="D6:D7" si="1">E6+F6</f>
        <v>24540</v>
      </c>
      <c r="E6" s="23">
        <v>0</v>
      </c>
      <c r="F6" s="23">
        <v>24540</v>
      </c>
      <c r="G6" s="23">
        <f>H6+I6</f>
        <v>0</v>
      </c>
      <c r="H6" s="23">
        <v>0</v>
      </c>
      <c r="I6" s="23">
        <v>0</v>
      </c>
      <c r="J6" s="24">
        <f>G6/D6*100</f>
        <v>0</v>
      </c>
      <c r="K6" s="24">
        <v>0</v>
      </c>
      <c r="L6" s="24">
        <f>I6/F6*100</f>
        <v>0</v>
      </c>
      <c r="M6" s="31">
        <f>F6</f>
        <v>24540</v>
      </c>
      <c r="N6" s="24">
        <f>M6/D6*100</f>
        <v>100</v>
      </c>
    </row>
    <row r="7" spans="1:14" ht="34.5" customHeight="1" x14ac:dyDescent="0.25">
      <c r="A7" s="22" t="s">
        <v>7</v>
      </c>
      <c r="B7" s="23" t="s">
        <v>32</v>
      </c>
      <c r="C7" s="23" t="s">
        <v>34</v>
      </c>
      <c r="D7" s="23">
        <f t="shared" si="1"/>
        <v>9023773</v>
      </c>
      <c r="E7" s="23">
        <v>0</v>
      </c>
      <c r="F7" s="23">
        <v>9023773</v>
      </c>
      <c r="G7" s="23">
        <f t="shared" ref="G7" si="2">H7+I7</f>
        <v>3127240</v>
      </c>
      <c r="H7" s="23">
        <v>0</v>
      </c>
      <c r="I7" s="23">
        <v>3127240</v>
      </c>
      <c r="J7" s="24">
        <f>G7/D7*100</f>
        <v>34.655570347348053</v>
      </c>
      <c r="K7" s="24">
        <v>0</v>
      </c>
      <c r="L7" s="24">
        <f>I7/F7*100</f>
        <v>34.655570347348053</v>
      </c>
      <c r="M7" s="31">
        <f>F7</f>
        <v>9023773</v>
      </c>
      <c r="N7" s="24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муниципальные</vt:lpstr>
      <vt:lpstr>ведомственная</vt:lpstr>
      <vt:lpstr>муниципальные!Заголовки_для_печати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Отдел соц экон прогнозов</cp:lastModifiedBy>
  <cp:lastPrinted>2016-12-05T04:52:23Z</cp:lastPrinted>
  <dcterms:created xsi:type="dcterms:W3CDTF">2012-05-22T08:33:39Z</dcterms:created>
  <dcterms:modified xsi:type="dcterms:W3CDTF">2016-12-14T05:15:22Z</dcterms:modified>
</cp:coreProperties>
</file>