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ikov-OS\Desktop\"/>
    </mc:Choice>
  </mc:AlternateContent>
  <bookViews>
    <workbookView xWindow="0" yWindow="0" windowWidth="23040" windowHeight="9408"/>
  </bookViews>
  <sheets>
    <sheet name="муниципальные" sheetId="33" r:id="rId1"/>
    <sheet name="ведомственная" sheetId="36" state="hidden" r:id="rId2"/>
    <sheet name="АИП" sheetId="38" r:id="rId3"/>
  </sheets>
  <definedNames>
    <definedName name="_xlnm._FilterDatabase" localSheetId="0" hidden="1">муниципальные!$A$4:$AH$16</definedName>
    <definedName name="_xlnm.Print_Titles" localSheetId="0">муниципальные!$2:$3</definedName>
    <definedName name="_xlnm.Print_Area" localSheetId="0">муниципальные!$A$1:$AH$16</definedName>
  </definedNames>
  <calcPr calcId="152511"/>
</workbook>
</file>

<file path=xl/calcChain.xml><?xml version="1.0" encoding="utf-8"?>
<calcChain xmlns="http://schemas.openxmlformats.org/spreadsheetml/2006/main">
  <c r="K16" i="38" l="1"/>
  <c r="K6" i="38"/>
  <c r="K7" i="38"/>
  <c r="G6" i="33" l="1"/>
  <c r="H6" i="33"/>
  <c r="G8" i="33"/>
  <c r="H8" i="33"/>
  <c r="S16" i="38"/>
  <c r="Q16" i="38"/>
  <c r="L16" i="38"/>
  <c r="H16" i="38"/>
  <c r="D16" i="38"/>
  <c r="O15" i="38"/>
  <c r="N15" i="38"/>
  <c r="M15" i="38"/>
  <c r="K15" i="38"/>
  <c r="J15" i="38"/>
  <c r="I15" i="38"/>
  <c r="G15" i="38"/>
  <c r="F15" i="38"/>
  <c r="E15" i="38"/>
  <c r="W14" i="38"/>
  <c r="S14" i="38"/>
  <c r="Q14" i="38"/>
  <c r="L14" i="38"/>
  <c r="H14" i="38"/>
  <c r="D14" i="38"/>
  <c r="O13" i="38"/>
  <c r="N13" i="38"/>
  <c r="M13" i="38"/>
  <c r="K13" i="38"/>
  <c r="J13" i="38"/>
  <c r="I13" i="38"/>
  <c r="G13" i="38"/>
  <c r="F13" i="38"/>
  <c r="E13" i="38"/>
  <c r="Q12" i="38"/>
  <c r="H12" i="38"/>
  <c r="D12" i="38"/>
  <c r="P12" i="38" s="1"/>
  <c r="O11" i="38"/>
  <c r="N11" i="38"/>
  <c r="M11" i="38"/>
  <c r="K11" i="38"/>
  <c r="J11" i="38"/>
  <c r="I11" i="38"/>
  <c r="G11" i="38"/>
  <c r="F11" i="38"/>
  <c r="E11" i="38"/>
  <c r="Q10" i="38"/>
  <c r="L10" i="38"/>
  <c r="H10" i="38"/>
  <c r="S10" i="38"/>
  <c r="D10" i="38"/>
  <c r="P10" i="38" s="1"/>
  <c r="L9" i="38"/>
  <c r="H9" i="38"/>
  <c r="D9" i="38"/>
  <c r="O8" i="38"/>
  <c r="N8" i="38"/>
  <c r="M8" i="38"/>
  <c r="K8" i="38"/>
  <c r="J8" i="38"/>
  <c r="J4" i="38" s="1"/>
  <c r="I8" i="38"/>
  <c r="G8" i="38"/>
  <c r="F8" i="38"/>
  <c r="E8" i="38"/>
  <c r="S7" i="38"/>
  <c r="L7" i="38"/>
  <c r="H7" i="38"/>
  <c r="D7" i="38"/>
  <c r="S6" i="38"/>
  <c r="L6" i="38"/>
  <c r="H6" i="38"/>
  <c r="D6" i="38"/>
  <c r="P6" i="38" s="1"/>
  <c r="O5" i="38"/>
  <c r="N5" i="38"/>
  <c r="M5" i="38"/>
  <c r="K5" i="38"/>
  <c r="K4" i="38" s="1"/>
  <c r="J5" i="38"/>
  <c r="I5" i="38"/>
  <c r="G5" i="38"/>
  <c r="F5" i="38"/>
  <c r="F4" i="38" s="1"/>
  <c r="E5" i="38"/>
  <c r="D5" i="38" s="1"/>
  <c r="N4" i="38"/>
  <c r="G4" i="38" l="1"/>
  <c r="O4" i="38"/>
  <c r="W4" i="38" s="1"/>
  <c r="H8" i="38"/>
  <c r="H5" i="38"/>
  <c r="L5" i="38"/>
  <c r="D15" i="38"/>
  <c r="P15" i="38" s="1"/>
  <c r="L15" i="38"/>
  <c r="D11" i="38"/>
  <c r="P11" i="38" s="1"/>
  <c r="L11" i="38"/>
  <c r="L13" i="38"/>
  <c r="S15" i="38"/>
  <c r="H15" i="38"/>
  <c r="D13" i="38"/>
  <c r="D8" i="38"/>
  <c r="W13" i="38"/>
  <c r="Q15" i="38"/>
  <c r="P16" i="38"/>
  <c r="G5" i="33"/>
  <c r="P7" i="38"/>
  <c r="L8" i="38"/>
  <c r="S8" i="38"/>
  <c r="H11" i="38"/>
  <c r="H13" i="38"/>
  <c r="P14" i="38"/>
  <c r="H5" i="33"/>
  <c r="P13" i="38"/>
  <c r="S4" i="38"/>
  <c r="P5" i="38"/>
  <c r="P8" i="38"/>
  <c r="S5" i="38"/>
  <c r="Q8" i="38"/>
  <c r="Q11" i="38"/>
  <c r="Q13" i="38"/>
  <c r="T14" i="38"/>
  <c r="E4" i="38"/>
  <c r="D4" i="38" s="1"/>
  <c r="I4" i="38"/>
  <c r="H4" i="38" s="1"/>
  <c r="M4" i="38"/>
  <c r="L4" i="38" s="1"/>
  <c r="S13" i="38"/>
  <c r="T13" i="38" l="1"/>
  <c r="Q4" i="38"/>
  <c r="T4" i="38" l="1"/>
  <c r="P4" i="38"/>
  <c r="AA7" i="33" l="1"/>
  <c r="I6" i="33"/>
  <c r="J6" i="33"/>
  <c r="K6" i="33"/>
  <c r="Y16" i="33"/>
  <c r="AA9" i="33"/>
  <c r="AA10" i="33"/>
  <c r="AA11" i="33"/>
  <c r="AA12" i="33"/>
  <c r="AA13" i="33"/>
  <c r="AA14" i="33"/>
  <c r="AA15" i="33"/>
  <c r="I8" i="33"/>
  <c r="J8" i="33"/>
  <c r="K8" i="33"/>
  <c r="F9" i="33"/>
  <c r="F10" i="33"/>
  <c r="F11" i="33"/>
  <c r="F12" i="33"/>
  <c r="F15" i="33"/>
  <c r="F16" i="33"/>
  <c r="AC16" i="33"/>
  <c r="J5" i="33" l="1"/>
  <c r="K5" i="33"/>
  <c r="I5" i="33"/>
  <c r="F8" i="33"/>
  <c r="M8" i="33" l="1"/>
  <c r="N8" i="33"/>
  <c r="O8" i="33"/>
  <c r="Q8" i="33"/>
  <c r="R8" i="33"/>
  <c r="U8" i="33"/>
  <c r="V8" i="33"/>
  <c r="W8" i="33"/>
  <c r="AA8" i="33" s="1"/>
  <c r="S16" i="33"/>
  <c r="P16" i="33" s="1"/>
  <c r="T16" i="33"/>
  <c r="X16" i="33" s="1"/>
  <c r="L16" i="33"/>
  <c r="F6" i="33"/>
  <c r="F5" i="33" s="1"/>
  <c r="AC8" i="33" l="1"/>
  <c r="Y8" i="33"/>
  <c r="AB16" i="33"/>
  <c r="AE15" i="33" l="1"/>
  <c r="AE14" i="33"/>
  <c r="AE13" i="33"/>
  <c r="AE12" i="33"/>
  <c r="AE11" i="33"/>
  <c r="AE10" i="33"/>
  <c r="AE9" i="33"/>
  <c r="AE7" i="33"/>
  <c r="Q6" i="33"/>
  <c r="Q5" i="33" s="1"/>
  <c r="R6" i="33"/>
  <c r="R5" i="33" s="1"/>
  <c r="S7" i="33"/>
  <c r="S6" i="33" s="1"/>
  <c r="S9" i="33"/>
  <c r="S10" i="33"/>
  <c r="S11" i="33"/>
  <c r="S12" i="33"/>
  <c r="S13" i="33"/>
  <c r="S14" i="33"/>
  <c r="S15" i="33"/>
  <c r="S8" i="33" l="1"/>
  <c r="S5" i="33" s="1"/>
  <c r="P7" i="33"/>
  <c r="P6" i="33" s="1"/>
  <c r="P9" i="33"/>
  <c r="P10" i="33"/>
  <c r="P11" i="33"/>
  <c r="P12" i="33"/>
  <c r="P13" i="33"/>
  <c r="P14" i="33"/>
  <c r="P15" i="33"/>
  <c r="P8" i="33" l="1"/>
  <c r="P5" i="33" s="1"/>
  <c r="U6" i="33" l="1"/>
  <c r="V6" i="33"/>
  <c r="W6" i="33"/>
  <c r="AA6" i="33" s="1"/>
  <c r="V5" i="33" l="1"/>
  <c r="W5" i="33"/>
  <c r="AA5" i="33" s="1"/>
  <c r="U5" i="33"/>
  <c r="E8" i="33" l="1"/>
  <c r="AE8" i="33"/>
  <c r="D8" i="33"/>
  <c r="L10" i="33"/>
  <c r="L11" i="33"/>
  <c r="L12" i="33"/>
  <c r="L13" i="33"/>
  <c r="L14" i="33"/>
  <c r="L15" i="33"/>
  <c r="L9" i="33"/>
  <c r="E6" i="33"/>
  <c r="M6" i="33"/>
  <c r="M5" i="33" s="1"/>
  <c r="AC5" i="33" s="1"/>
  <c r="N6" i="33"/>
  <c r="O6" i="33"/>
  <c r="AE6" i="33" s="1"/>
  <c r="D6" i="33"/>
  <c r="L8" i="33" l="1"/>
  <c r="D5" i="33"/>
  <c r="O5" i="33"/>
  <c r="AE5" i="33" s="1"/>
  <c r="N5" i="33"/>
  <c r="E5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T11" i="33" l="1"/>
  <c r="X11" i="33" s="1"/>
  <c r="T12" i="33"/>
  <c r="X12" i="33" s="1"/>
  <c r="T13" i="33"/>
  <c r="X13" i="33" s="1"/>
  <c r="T14" i="33"/>
  <c r="X14" i="33" s="1"/>
  <c r="T15" i="33"/>
  <c r="X15" i="33" s="1"/>
  <c r="T10" i="33"/>
  <c r="X10" i="33" s="1"/>
  <c r="AB15" i="33" l="1"/>
  <c r="AF15" i="33"/>
  <c r="AB11" i="33"/>
  <c r="AF11" i="33"/>
  <c r="AB13" i="33"/>
  <c r="AF13" i="33"/>
  <c r="AB10" i="33"/>
  <c r="AF10" i="33"/>
  <c r="AB14" i="33"/>
  <c r="AF14" i="33"/>
  <c r="AB12" i="33"/>
  <c r="AF12" i="33"/>
  <c r="T9" i="33" l="1"/>
  <c r="X9" i="33" s="1"/>
  <c r="T7" i="33"/>
  <c r="L7" i="33"/>
  <c r="AF7" i="33" l="1"/>
  <c r="X7" i="33"/>
  <c r="AF9" i="33"/>
  <c r="T8" i="33"/>
  <c r="X8" i="33" s="1"/>
  <c r="AB9" i="33"/>
  <c r="T6" i="33"/>
  <c r="X6" i="33" s="1"/>
  <c r="AB7" i="33"/>
  <c r="L6" i="33"/>
  <c r="L5" i="33" s="1"/>
  <c r="AF6" i="33" l="1"/>
  <c r="AF8" i="33"/>
  <c r="AB8" i="33"/>
  <c r="T5" i="33"/>
  <c r="AB6" i="33"/>
  <c r="AF5" i="33" l="1"/>
  <c r="X5" i="33"/>
  <c r="AB5" i="33" l="1"/>
</calcChain>
</file>

<file path=xl/sharedStrings.xml><?xml version="1.0" encoding="utf-8"?>
<sst xmlns="http://schemas.openxmlformats.org/spreadsheetml/2006/main" count="206" uniqueCount="103">
  <si>
    <t>№ п/п</t>
  </si>
  <si>
    <t>Наименование программы</t>
  </si>
  <si>
    <t>Запланированные мероприятия</t>
  </si>
  <si>
    <t>ДГС</t>
  </si>
  <si>
    <t>ДЖКХ</t>
  </si>
  <si>
    <t>ДИиЗО</t>
  </si>
  <si>
    <t>ДОиМП</t>
  </si>
  <si>
    <t>КФКиС</t>
  </si>
  <si>
    <t>1</t>
  </si>
  <si>
    <t>1.1</t>
  </si>
  <si>
    <t>1.2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</si>
  <si>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</si>
  <si>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</si>
  <si>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</si>
  <si>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</si>
  <si>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Развитие транспортной системы в городе Нефтеюганске 
на 2014-2020 годы</t>
  </si>
  <si>
    <t>Обеспечение доступным и комфортным жильем жителей города Нефтеюганска в 2014-2020 годах</t>
  </si>
  <si>
    <t>ДДА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</si>
  <si>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</si>
  <si>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</si>
  <si>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</si>
  <si>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</si>
  <si>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</si>
  <si>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</si>
  <si>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Договора на программное (информационные технологии) обеспечение и обслуживание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</si>
  <si>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</si>
  <si>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Подпрограмма "Обеспечение первичных мер пожарной безопасности в городе Нефтеюганске"</t>
  </si>
  <si>
    <t>Всего</t>
  </si>
  <si>
    <t>окружной бюджет</t>
  </si>
  <si>
    <t>местный бюджет</t>
  </si>
  <si>
    <t>Всего по программам</t>
  </si>
  <si>
    <t>2.2.3</t>
  </si>
  <si>
    <t>2.2.4</t>
  </si>
  <si>
    <t>3</t>
  </si>
  <si>
    <t>4</t>
  </si>
  <si>
    <t>6</t>
  </si>
  <si>
    <t>9</t>
  </si>
  <si>
    <t>10</t>
  </si>
  <si>
    <t>11</t>
  </si>
  <si>
    <t>11.1</t>
  </si>
  <si>
    <t>11.1.1</t>
  </si>
  <si>
    <t>11.2</t>
  </si>
  <si>
    <t>11.2.1</t>
  </si>
  <si>
    <t>12</t>
  </si>
  <si>
    <t>13</t>
  </si>
  <si>
    <t>14</t>
  </si>
  <si>
    <t>15</t>
  </si>
  <si>
    <t>7</t>
  </si>
  <si>
    <t>ПЛАН  на 2015 год (рублей)</t>
  </si>
  <si>
    <t>(СМР) "Автодорога по ул.Набережная (от перекрестка ул.Ленина - ул.Гагарина до ул.Юганская)" (участок автодороги от перекрестка ул.Молодежная до ул.Юганская)</t>
  </si>
  <si>
    <t>Улицы и внутриквартальные проезды микрорайона 11 г.Нефтеюганска (ул. Коммунальная)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</si>
  <si>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</si>
  <si>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</si>
  <si>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</si>
  <si>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</si>
  <si>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</si>
  <si>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</si>
  <si>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</si>
  <si>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</si>
  <si>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Отчет об исполнении сетевого плана-графика на 2016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</si>
  <si>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2016 год (рублей)</t>
  </si>
  <si>
    <t>1 квартал</t>
  </si>
  <si>
    <t>2 квартал</t>
  </si>
  <si>
    <t>федеральный бюджет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</si>
  <si>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</si>
  <si>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</si>
  <si>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1.1.5</t>
  </si>
  <si>
    <t>1.1.6</t>
  </si>
  <si>
    <t>Станция обезжелезивания 7 мкр.57/7 реестр.№ 522074</t>
  </si>
  <si>
    <t>% исполнения  к финансированию (окружной б-т)</t>
  </si>
  <si>
    <t>% исполнения  к плану 1 полугодия</t>
  </si>
  <si>
    <t>11.2.2</t>
  </si>
  <si>
    <t>Иные межбюджетные трансферты в рамках наказов избирателей депутатам Думы ХМАО-Югры за счет средств автономного округа</t>
  </si>
  <si>
    <t>% исполнения  к плану 2016 года</t>
  </si>
  <si>
    <t>% исполнения  к плану 1 полугодия 2016 года</t>
  </si>
  <si>
    <t xml:space="preserve">Всего </t>
  </si>
  <si>
    <t>ПЛАН  на 1 полугодие 2016 год (рублей)</t>
  </si>
  <si>
    <t>Причины низкого исполнения</t>
  </si>
  <si>
    <t>Заключен МК на поставку радиостанций, на сумму 50,0 тыс. рублей, оплата после поставки товара, в июне 2016 года. Размещен аукцион на модернизацию системы оповещения "Рупор" на сумму 109,0 тыс. рублей,  оплата после заключения муниципального контракта  в июне 2016 года</t>
  </si>
  <si>
    <t>Ожидаемая оценка исполнения за 1-е полугодие 100%. До 30.06.2016 года будет произведена оплата за  услуги по  пожарной безопасности, огнезащитной обработке, зарядке огнетушителей за май, июнь 2016 года.</t>
  </si>
  <si>
    <t xml:space="preserve">Неисполнение в связи с оплатой  за обслуживание пожарной сигнализации за апрель 2016, так как счет за май поступит в июне. 30.06.2016 будет полное исполнение, так как произойдет оплата за май </t>
  </si>
  <si>
    <t>Исполнение на 30.05.2016 составило 43,20 % 1) Производится оплата услуг по факту выставленных счетов на обслуживание  сигнализации ОПС, "Стрелец-Мониторинг планируется до 25.06.2016, 2) справки на перераспределение средств по МАДОУ"Детский сад №32"(испытание пож.лестниц), МБОУ "СОШ №6"(огнезащ.обработка) находятся на рассмотрении в департаменте финансов</t>
  </si>
  <si>
    <t>16</t>
  </si>
  <si>
    <t>17</t>
  </si>
  <si>
    <t>18</t>
  </si>
  <si>
    <t>19</t>
  </si>
  <si>
    <t>20</t>
  </si>
  <si>
    <t>21</t>
  </si>
  <si>
    <t>22</t>
  </si>
  <si>
    <t>ПЛАН  на 2016 год</t>
  </si>
  <si>
    <t>% исполнения  к плану года</t>
  </si>
  <si>
    <t>% исполнения  к финансированию</t>
  </si>
  <si>
    <t xml:space="preserve">Канализационно- очистные сооружения производительностью 50 000 м3/сутки в городе Нефтеюганске </t>
  </si>
  <si>
    <t>3.7.3</t>
  </si>
  <si>
    <t>"Реконструкция нежилого строения роддома. г.Нефтеюганск, 7мкр., строение № 9. (реестр. №57524)"</t>
  </si>
  <si>
    <t>5.2.5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</si>
  <si>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</si>
  <si>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01.06.2016</t>
  </si>
  <si>
    <t>Кассовый расход на 01.06.2016</t>
  </si>
  <si>
    <t>23</t>
  </si>
  <si>
    <t>Профинансировано  на 01.07.2016  (рублей)</t>
  </si>
  <si>
    <t>Кассовый расход по 01.07.2016  (рублей)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</si>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</sst>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6" formatCode="#,##0.0"/>
  </numFmts>
  <fonts count="13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6"/>
      <name val="Times New Roman"/>
      <family val="1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/>
    <xf numFmtId="49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/>
    <xf numFmtId="164" fontId="4" fillId="0" borderId="0" xfId="0" applyNumberFormat="1" applyFont="1" applyFill="1"/>
    <xf numFmtId="49" fontId="4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vertical="top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center" vertical="center" wrapText="1"/>
    </xf>
    <xf numFmtId="166" fontId="11" fillId="4" borderId="1" xfId="0" applyNumberFormat="1" applyFont="1" applyFill="1" applyBorder="1" applyAlignment="1">
      <alignment horizontal="center" vertical="center" wrapText="1"/>
    </xf>
    <xf numFmtId="166" fontId="11" fillId="4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left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Fill="1"/>
    <xf numFmtId="166" fontId="11" fillId="3" borderId="1" xfId="0" applyNumberFormat="1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5" borderId="1" xfId="0" applyNumberFormat="1" applyFont="1" applyFill="1" applyBorder="1" applyAlignment="1">
      <alignment horizontal="center" vertical="center"/>
    </xf>
    <xf numFmtId="4" fontId="5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 wrapText="1"/>
    </xf>
    <xf numFmtId="0" fontId="4" fillId="5" borderId="0" xfId="0" applyFont="1" applyFill="1" applyBorder="1"/>
    <xf numFmtId="0" fontId="4" fillId="5" borderId="0" xfId="0" applyFont="1" applyFill="1"/>
    <xf numFmtId="0" fontId="3" fillId="0" borderId="1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top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8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vertical="center" wrapText="1"/>
    </xf>
    <xf numFmtId="2" fontId="9" fillId="0" borderId="6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2" fontId="7" fillId="0" borderId="2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52"/>
  <sheetViews>
    <sheetView tabSelected="1" zoomScale="46" zoomScaleNormal="46" zoomScaleSheetLayoutView="70" workbookViewId="0">
      <pane ySplit="3" topLeftCell="A4" activePane="bottomLeft" state="frozen"/>
      <selection pane="bottomLeft" activeCell="T8" sqref="T8"/>
    </sheetView>
  </sheetViews>
  <sheetFormatPr defaultColWidth="9.109375" defaultRowHeight="18" x14ac:dyDescent="0.35"/>
  <cols>
    <col min="1" max="1" width="10" style="13" customWidth="1"/>
    <col min="2" max="2" width="54.88671875" style="9" customWidth="1"/>
    <col min="3" max="3" width="13.109375" style="9" customWidth="1"/>
    <col min="4" max="4" width="15.44140625" style="9" hidden="1" customWidth="1"/>
    <col min="5" max="5" width="8.6640625" style="9" hidden="1" customWidth="1"/>
    <col min="6" max="6" width="23.33203125" style="9" customWidth="1"/>
    <col min="7" max="11" width="23.33203125" style="9" hidden="1" customWidth="1"/>
    <col min="12" max="15" width="23.33203125" style="9" customWidth="1"/>
    <col min="16" max="16" width="22.88671875" style="83" customWidth="1"/>
    <col min="17" max="17" width="25.6640625" style="83" customWidth="1"/>
    <col min="18" max="18" width="19.88671875" style="83" customWidth="1"/>
    <col min="19" max="19" width="22.88671875" style="83" customWidth="1"/>
    <col min="20" max="21" width="24.44140625" style="11" customWidth="1"/>
    <col min="22" max="22" width="20" style="11" customWidth="1"/>
    <col min="23" max="23" width="23.109375" style="11" customWidth="1"/>
    <col min="24" max="24" width="22.88671875" style="11" hidden="1" customWidth="1"/>
    <col min="25" max="25" width="15.6640625" style="11" hidden="1" customWidth="1"/>
    <col min="26" max="26" width="16.6640625" style="11" hidden="1" customWidth="1"/>
    <col min="27" max="27" width="14" style="11" hidden="1" customWidth="1"/>
    <col min="28" max="28" width="11.88671875" style="12" customWidth="1"/>
    <col min="29" max="30" width="14.109375" style="12" customWidth="1"/>
    <col min="31" max="31" width="13.6640625" style="12" customWidth="1"/>
    <col min="32" max="32" width="15.44140625" style="12" customWidth="1"/>
    <col min="33" max="33" width="21.88671875" style="9" customWidth="1"/>
    <col min="34" max="34" width="49.88671875" style="9" hidden="1" customWidth="1"/>
    <col min="35" max="16384" width="9.109375" style="9"/>
  </cols>
  <sheetData>
    <row r="1" spans="1:34" s="6" customFormat="1" ht="62.25" customHeight="1" x14ac:dyDescent="0.35">
      <c r="A1" s="85" t="s">
        <v>59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68"/>
    </row>
    <row r="2" spans="1:34" s="7" customFormat="1" ht="75" customHeight="1" x14ac:dyDescent="0.35">
      <c r="A2" s="87" t="s">
        <v>0</v>
      </c>
      <c r="B2" s="4" t="s">
        <v>1</v>
      </c>
      <c r="C2" s="88" t="s">
        <v>23</v>
      </c>
      <c r="D2" s="94" t="s">
        <v>61</v>
      </c>
      <c r="E2" s="94" t="s">
        <v>62</v>
      </c>
      <c r="F2" s="37" t="s">
        <v>76</v>
      </c>
      <c r="G2" s="59"/>
      <c r="H2" s="59"/>
      <c r="I2" s="59"/>
      <c r="J2" s="59"/>
      <c r="K2" s="60"/>
      <c r="L2" s="89" t="s">
        <v>60</v>
      </c>
      <c r="M2" s="89"/>
      <c r="N2" s="89"/>
      <c r="O2" s="89"/>
      <c r="P2" s="96" t="s">
        <v>100</v>
      </c>
      <c r="Q2" s="96"/>
      <c r="R2" s="96"/>
      <c r="S2" s="96"/>
      <c r="T2" s="90" t="s">
        <v>101</v>
      </c>
      <c r="U2" s="90"/>
      <c r="V2" s="90"/>
      <c r="W2" s="90"/>
      <c r="X2" s="38" t="s">
        <v>74</v>
      </c>
      <c r="Y2" s="39"/>
      <c r="Z2" s="39"/>
      <c r="AA2" s="40"/>
      <c r="AB2" s="91" t="s">
        <v>73</v>
      </c>
      <c r="AC2" s="92"/>
      <c r="AD2" s="92"/>
      <c r="AE2" s="93"/>
      <c r="AF2" s="100" t="s">
        <v>70</v>
      </c>
      <c r="AG2" s="100" t="s">
        <v>69</v>
      </c>
      <c r="AH2" s="99" t="s">
        <v>77</v>
      </c>
    </row>
    <row r="3" spans="1:34" s="7" customFormat="1" ht="65.25" customHeight="1" x14ac:dyDescent="0.35">
      <c r="A3" s="87"/>
      <c r="B3" s="70" t="s">
        <v>2</v>
      </c>
      <c r="C3" s="88"/>
      <c r="D3" s="95"/>
      <c r="E3" s="95"/>
      <c r="F3" s="70" t="s">
        <v>75</v>
      </c>
      <c r="G3" s="72"/>
      <c r="H3" s="72"/>
      <c r="I3" s="71" t="s">
        <v>28</v>
      </c>
      <c r="J3" s="71" t="s">
        <v>63</v>
      </c>
      <c r="K3" s="71" t="s">
        <v>29</v>
      </c>
      <c r="L3" s="71" t="s">
        <v>27</v>
      </c>
      <c r="M3" s="71" t="s">
        <v>28</v>
      </c>
      <c r="N3" s="71" t="s">
        <v>63</v>
      </c>
      <c r="O3" s="71" t="s">
        <v>29</v>
      </c>
      <c r="P3" s="75" t="s">
        <v>27</v>
      </c>
      <c r="Q3" s="75" t="s">
        <v>28</v>
      </c>
      <c r="R3" s="75" t="s">
        <v>63</v>
      </c>
      <c r="S3" s="75" t="s">
        <v>29</v>
      </c>
      <c r="T3" s="71" t="s">
        <v>27</v>
      </c>
      <c r="U3" s="71" t="s">
        <v>28</v>
      </c>
      <c r="V3" s="71" t="s">
        <v>63</v>
      </c>
      <c r="W3" s="71" t="s">
        <v>29</v>
      </c>
      <c r="X3" s="71" t="s">
        <v>27</v>
      </c>
      <c r="Y3" s="5" t="s">
        <v>28</v>
      </c>
      <c r="Z3" s="5" t="s">
        <v>63</v>
      </c>
      <c r="AA3" s="5" t="s">
        <v>29</v>
      </c>
      <c r="AB3" s="5" t="s">
        <v>27</v>
      </c>
      <c r="AC3" s="5" t="s">
        <v>28</v>
      </c>
      <c r="AD3" s="5" t="s">
        <v>63</v>
      </c>
      <c r="AE3" s="5" t="s">
        <v>29</v>
      </c>
      <c r="AF3" s="101"/>
      <c r="AG3" s="101"/>
      <c r="AH3" s="99"/>
    </row>
    <row r="4" spans="1:34" s="7" customFormat="1" ht="21.75" customHeight="1" x14ac:dyDescent="0.35">
      <c r="A4" s="69" t="s">
        <v>8</v>
      </c>
      <c r="B4" s="69" t="s">
        <v>19</v>
      </c>
      <c r="C4" s="69" t="s">
        <v>33</v>
      </c>
      <c r="D4" s="69" t="s">
        <v>34</v>
      </c>
      <c r="E4" s="69" t="s">
        <v>21</v>
      </c>
      <c r="F4" s="69" t="s">
        <v>34</v>
      </c>
      <c r="G4" s="69" t="s">
        <v>47</v>
      </c>
      <c r="H4" s="69" t="s">
        <v>22</v>
      </c>
      <c r="I4" s="69" t="s">
        <v>36</v>
      </c>
      <c r="J4" s="69" t="s">
        <v>37</v>
      </c>
      <c r="K4" s="69" t="s">
        <v>38</v>
      </c>
      <c r="L4" s="69" t="s">
        <v>21</v>
      </c>
      <c r="M4" s="69" t="s">
        <v>35</v>
      </c>
      <c r="N4" s="69" t="s">
        <v>47</v>
      </c>
      <c r="O4" s="69" t="s">
        <v>22</v>
      </c>
      <c r="P4" s="76" t="s">
        <v>36</v>
      </c>
      <c r="Q4" s="76" t="s">
        <v>37</v>
      </c>
      <c r="R4" s="76" t="s">
        <v>38</v>
      </c>
      <c r="S4" s="76" t="s">
        <v>43</v>
      </c>
      <c r="T4" s="69" t="s">
        <v>44</v>
      </c>
      <c r="U4" s="69" t="s">
        <v>45</v>
      </c>
      <c r="V4" s="69" t="s">
        <v>46</v>
      </c>
      <c r="W4" s="69" t="s">
        <v>82</v>
      </c>
      <c r="X4" s="69" t="s">
        <v>83</v>
      </c>
      <c r="Y4" s="69" t="s">
        <v>84</v>
      </c>
      <c r="Z4" s="69" t="s">
        <v>85</v>
      </c>
      <c r="AA4" s="69" t="s">
        <v>86</v>
      </c>
      <c r="AB4" s="69" t="s">
        <v>83</v>
      </c>
      <c r="AC4" s="69" t="s">
        <v>84</v>
      </c>
      <c r="AD4" s="69" t="s">
        <v>85</v>
      </c>
      <c r="AE4" s="69" t="s">
        <v>86</v>
      </c>
      <c r="AF4" s="69" t="s">
        <v>88</v>
      </c>
      <c r="AG4" s="69" t="s">
        <v>99</v>
      </c>
      <c r="AH4" s="69" t="s">
        <v>102</v>
      </c>
    </row>
    <row r="5" spans="1:34" s="7" customFormat="1" ht="72.75" customHeight="1" x14ac:dyDescent="0.35">
      <c r="A5" s="1" t="s">
        <v>38</v>
      </c>
      <c r="B5" s="84" t="s">
        <v>18</v>
      </c>
      <c r="C5" s="84"/>
      <c r="D5" s="3">
        <f>D6+D8</f>
        <v>2897270</v>
      </c>
      <c r="E5" s="3">
        <f t="shared" ref="E5:W5" si="0">E6+E8</f>
        <v>5525210</v>
      </c>
      <c r="F5" s="3">
        <f>F6+F8</f>
        <v>9597038</v>
      </c>
      <c r="G5" s="3">
        <f t="shared" ref="G5:K5" si="1">G6+G8</f>
        <v>3289309</v>
      </c>
      <c r="H5" s="3">
        <f t="shared" si="1"/>
        <v>2238370</v>
      </c>
      <c r="I5" s="3">
        <f t="shared" si="1"/>
        <v>110000</v>
      </c>
      <c r="J5" s="3">
        <f t="shared" si="1"/>
        <v>0</v>
      </c>
      <c r="K5" s="3">
        <f t="shared" si="1"/>
        <v>8655182</v>
      </c>
      <c r="L5" s="3">
        <f>L6+L8</f>
        <v>17504823</v>
      </c>
      <c r="M5" s="3">
        <f>M6+M8</f>
        <v>110000</v>
      </c>
      <c r="N5" s="3">
        <f>N6+N8</f>
        <v>0</v>
      </c>
      <c r="O5" s="3">
        <f>O6+O8</f>
        <v>17394823</v>
      </c>
      <c r="P5" s="79">
        <f t="shared" si="0"/>
        <v>9336924.3300000001</v>
      </c>
      <c r="Q5" s="79">
        <f t="shared" si="0"/>
        <v>110000</v>
      </c>
      <c r="R5" s="79">
        <f t="shared" si="0"/>
        <v>0</v>
      </c>
      <c r="S5" s="79">
        <f t="shared" si="0"/>
        <v>9226924.3300000001</v>
      </c>
      <c r="T5" s="3">
        <f t="shared" si="0"/>
        <v>9336924.3300000001</v>
      </c>
      <c r="U5" s="3">
        <f t="shared" si="0"/>
        <v>110000</v>
      </c>
      <c r="V5" s="3">
        <f t="shared" si="0"/>
        <v>0</v>
      </c>
      <c r="W5" s="3">
        <f t="shared" si="0"/>
        <v>9226924.3300000001</v>
      </c>
      <c r="X5" s="2">
        <f t="shared" ref="X5:X16" si="2">T5/F5*100</f>
        <v>97.289646347133356</v>
      </c>
      <c r="Y5" s="2"/>
      <c r="Z5" s="2"/>
      <c r="AA5" s="2">
        <f t="shared" ref="AA5:AA15" si="3">W5/K5*100</f>
        <v>106.60578056013151</v>
      </c>
      <c r="AB5" s="3">
        <f t="shared" ref="AB5:AB16" si="4">T5/L5*100</f>
        <v>53.339153043706865</v>
      </c>
      <c r="AC5" s="2">
        <f>U5/M5*100</f>
        <v>100</v>
      </c>
      <c r="AD5" s="28"/>
      <c r="AE5" s="3">
        <f t="shared" ref="AE5:AE15" si="5">W5/O5*100</f>
        <v>53.044082886040286</v>
      </c>
      <c r="AF5" s="2">
        <f t="shared" ref="AF5:AF15" si="6">T5/F5*100</f>
        <v>97.289646347133356</v>
      </c>
      <c r="AG5" s="28"/>
      <c r="AH5" s="34"/>
    </row>
    <row r="6" spans="1:34" s="7" customFormat="1" ht="83.25" customHeight="1" x14ac:dyDescent="0.35">
      <c r="A6" s="1" t="s">
        <v>39</v>
      </c>
      <c r="B6" s="67" t="s">
        <v>25</v>
      </c>
      <c r="C6" s="67"/>
      <c r="D6" s="3">
        <f>D7</f>
        <v>60000</v>
      </c>
      <c r="E6" s="3">
        <f t="shared" ref="E6:W6" si="7">E7</f>
        <v>221000</v>
      </c>
      <c r="F6" s="3">
        <f t="shared" si="7"/>
        <v>263012</v>
      </c>
      <c r="G6" s="3">
        <f t="shared" si="7"/>
        <v>0</v>
      </c>
      <c r="H6" s="3">
        <f t="shared" si="7"/>
        <v>0</v>
      </c>
      <c r="I6" s="3">
        <f t="shared" si="7"/>
        <v>0</v>
      </c>
      <c r="J6" s="3">
        <f t="shared" si="7"/>
        <v>0</v>
      </c>
      <c r="K6" s="3">
        <f t="shared" si="7"/>
        <v>291112</v>
      </c>
      <c r="L6" s="3">
        <f>L7</f>
        <v>1574114</v>
      </c>
      <c r="M6" s="3">
        <f>M7</f>
        <v>0</v>
      </c>
      <c r="N6" s="3">
        <f>N7</f>
        <v>0</v>
      </c>
      <c r="O6" s="3">
        <f>O7</f>
        <v>1574114</v>
      </c>
      <c r="P6" s="79">
        <f t="shared" si="7"/>
        <v>226457.04</v>
      </c>
      <c r="Q6" s="79">
        <f t="shared" si="7"/>
        <v>0</v>
      </c>
      <c r="R6" s="79">
        <f t="shared" si="7"/>
        <v>0</v>
      </c>
      <c r="S6" s="79">
        <f t="shared" si="7"/>
        <v>226457.04</v>
      </c>
      <c r="T6" s="3">
        <f t="shared" si="7"/>
        <v>226457.04</v>
      </c>
      <c r="U6" s="3">
        <f t="shared" si="7"/>
        <v>0</v>
      </c>
      <c r="V6" s="3">
        <f t="shared" si="7"/>
        <v>0</v>
      </c>
      <c r="W6" s="3">
        <f t="shared" si="7"/>
        <v>226457.04</v>
      </c>
      <c r="X6" s="2">
        <f t="shared" si="2"/>
        <v>86.101409821605102</v>
      </c>
      <c r="Y6" s="2"/>
      <c r="Z6" s="2"/>
      <c r="AA6" s="2">
        <f t="shared" si="3"/>
        <v>77.790348731759593</v>
      </c>
      <c r="AB6" s="3">
        <f t="shared" si="4"/>
        <v>14.386317636460891</v>
      </c>
      <c r="AC6" s="28"/>
      <c r="AD6" s="28"/>
      <c r="AE6" s="3">
        <f t="shared" si="5"/>
        <v>14.386317636460891</v>
      </c>
      <c r="AF6" s="2">
        <f t="shared" si="6"/>
        <v>86.101409821605102</v>
      </c>
      <c r="AG6" s="28"/>
      <c r="AH6" s="34"/>
    </row>
    <row r="7" spans="1:34" s="7" customFormat="1" ht="144" x14ac:dyDescent="0.35">
      <c r="A7" s="73" t="s">
        <v>40</v>
      </c>
      <c r="B7" s="62" t="s">
        <v>64</v>
      </c>
      <c r="C7" s="30" t="s">
        <v>17</v>
      </c>
      <c r="D7" s="27">
        <v>60000</v>
      </c>
      <c r="E7" s="27">
        <v>221000</v>
      </c>
      <c r="F7" s="29">
        <v>263012</v>
      </c>
      <c r="G7" s="27">
        <v>0</v>
      </c>
      <c r="H7" s="27">
        <v>0</v>
      </c>
      <c r="I7" s="27">
        <v>0</v>
      </c>
      <c r="J7" s="27">
        <v>0</v>
      </c>
      <c r="K7" s="27">
        <v>291112</v>
      </c>
      <c r="L7" s="27">
        <f>M7+O7</f>
        <v>1574114</v>
      </c>
      <c r="M7" s="27">
        <v>0</v>
      </c>
      <c r="N7" s="27">
        <v>0</v>
      </c>
      <c r="O7" s="27">
        <v>1574114</v>
      </c>
      <c r="P7" s="78">
        <f t="shared" ref="P7:P16" si="8">Q7+R7+S7</f>
        <v>226457.04</v>
      </c>
      <c r="Q7" s="81">
        <v>0</v>
      </c>
      <c r="R7" s="81">
        <v>0</v>
      </c>
      <c r="S7" s="80">
        <f t="shared" ref="S7:S16" si="9">W7</f>
        <v>226457.04</v>
      </c>
      <c r="T7" s="28">
        <f>U7+W7</f>
        <v>226457.04</v>
      </c>
      <c r="U7" s="28">
        <v>0</v>
      </c>
      <c r="V7" s="28">
        <v>0</v>
      </c>
      <c r="W7" s="28">
        <v>226457.04</v>
      </c>
      <c r="X7" s="28">
        <f t="shared" si="2"/>
        <v>86.101409821605102</v>
      </c>
      <c r="Y7" s="28"/>
      <c r="Z7" s="28"/>
      <c r="AA7" s="28">
        <f t="shared" si="3"/>
        <v>77.790348731759593</v>
      </c>
      <c r="AB7" s="29">
        <f t="shared" si="4"/>
        <v>14.386317636460891</v>
      </c>
      <c r="AC7" s="28"/>
      <c r="AD7" s="28"/>
      <c r="AE7" s="29">
        <f t="shared" si="5"/>
        <v>14.386317636460891</v>
      </c>
      <c r="AF7" s="28">
        <f t="shared" si="6"/>
        <v>86.101409821605102</v>
      </c>
      <c r="AG7" s="28"/>
      <c r="AH7" s="35" t="s">
        <v>78</v>
      </c>
    </row>
    <row r="8" spans="1:34" s="8" customFormat="1" ht="63" customHeight="1" x14ac:dyDescent="0.3">
      <c r="A8" s="1" t="s">
        <v>41</v>
      </c>
      <c r="B8" s="63" t="s">
        <v>26</v>
      </c>
      <c r="C8" s="14"/>
      <c r="D8" s="26">
        <f>SUM(D9:D15)</f>
        <v>2837270</v>
      </c>
      <c r="E8" s="26">
        <f t="shared" ref="E8" si="10">SUM(E9:E15)</f>
        <v>5304210</v>
      </c>
      <c r="F8" s="26">
        <f t="shared" ref="F8:K8" si="11">SUM(F9:F16)</f>
        <v>9334026</v>
      </c>
      <c r="G8" s="26">
        <f t="shared" si="11"/>
        <v>3289309</v>
      </c>
      <c r="H8" s="26">
        <f t="shared" si="11"/>
        <v>2238370</v>
      </c>
      <c r="I8" s="26">
        <f t="shared" si="11"/>
        <v>110000</v>
      </c>
      <c r="J8" s="26">
        <f t="shared" si="11"/>
        <v>0</v>
      </c>
      <c r="K8" s="26">
        <f t="shared" si="11"/>
        <v>8364070</v>
      </c>
      <c r="L8" s="26">
        <f>SUM(L9:L16)</f>
        <v>15930709</v>
      </c>
      <c r="M8" s="26">
        <f>SUM(M9:M16)</f>
        <v>110000</v>
      </c>
      <c r="N8" s="26">
        <f>SUM(N9:N16)</f>
        <v>0</v>
      </c>
      <c r="O8" s="26">
        <f>SUM(O9:O16)</f>
        <v>15820709</v>
      </c>
      <c r="P8" s="77">
        <f t="shared" ref="P8:W8" si="12">SUM(P9:P16)</f>
        <v>9110467.290000001</v>
      </c>
      <c r="Q8" s="77">
        <f t="shared" si="12"/>
        <v>110000</v>
      </c>
      <c r="R8" s="77">
        <f t="shared" si="12"/>
        <v>0</v>
      </c>
      <c r="S8" s="77">
        <f t="shared" si="12"/>
        <v>9000467.290000001</v>
      </c>
      <c r="T8" s="26">
        <f t="shared" si="12"/>
        <v>9110467.290000001</v>
      </c>
      <c r="U8" s="26">
        <f t="shared" si="12"/>
        <v>110000</v>
      </c>
      <c r="V8" s="26">
        <f t="shared" si="12"/>
        <v>0</v>
      </c>
      <c r="W8" s="26">
        <f t="shared" si="12"/>
        <v>9000467.290000001</v>
      </c>
      <c r="X8" s="28">
        <f t="shared" si="2"/>
        <v>97.60490585734388</v>
      </c>
      <c r="Y8" s="28">
        <f>U8/I8*100</f>
        <v>100</v>
      </c>
      <c r="Z8" s="28"/>
      <c r="AA8" s="28">
        <f t="shared" si="3"/>
        <v>107.60870353787094</v>
      </c>
      <c r="AB8" s="3">
        <f t="shared" si="4"/>
        <v>57.188084284258792</v>
      </c>
      <c r="AC8" s="2">
        <f>U8/M8*100</f>
        <v>100</v>
      </c>
      <c r="AD8" s="28"/>
      <c r="AE8" s="3">
        <f t="shared" si="5"/>
        <v>56.890416794847823</v>
      </c>
      <c r="AF8" s="2">
        <f t="shared" si="6"/>
        <v>97.60490585734388</v>
      </c>
      <c r="AG8" s="28"/>
      <c r="AH8" s="33"/>
    </row>
    <row r="9" spans="1:34" s="7" customFormat="1" ht="24" customHeight="1" x14ac:dyDescent="0.35">
      <c r="A9" s="97" t="s">
        <v>42</v>
      </c>
      <c r="B9" s="98" t="s">
        <v>65</v>
      </c>
      <c r="C9" s="30" t="s">
        <v>3</v>
      </c>
      <c r="D9" s="27">
        <v>9400</v>
      </c>
      <c r="E9" s="27">
        <v>14000</v>
      </c>
      <c r="F9" s="29">
        <f t="shared" ref="F9:F15" si="13">I9+J9+K9</f>
        <v>23400</v>
      </c>
      <c r="G9" s="27">
        <v>14000</v>
      </c>
      <c r="H9" s="27">
        <v>29100</v>
      </c>
      <c r="I9" s="27">
        <v>0</v>
      </c>
      <c r="J9" s="27">
        <v>0</v>
      </c>
      <c r="K9" s="27">
        <v>23400</v>
      </c>
      <c r="L9" s="27">
        <f>SUM(M9:O9)</f>
        <v>66500</v>
      </c>
      <c r="M9" s="27">
        <v>0</v>
      </c>
      <c r="N9" s="27">
        <v>0</v>
      </c>
      <c r="O9" s="27">
        <v>66500</v>
      </c>
      <c r="P9" s="78">
        <f t="shared" si="8"/>
        <v>23400</v>
      </c>
      <c r="Q9" s="81">
        <v>0</v>
      </c>
      <c r="R9" s="81">
        <v>0</v>
      </c>
      <c r="S9" s="80">
        <f t="shared" si="9"/>
        <v>23400</v>
      </c>
      <c r="T9" s="28">
        <f>U9+W9</f>
        <v>23400</v>
      </c>
      <c r="U9" s="28">
        <v>0</v>
      </c>
      <c r="V9" s="28">
        <v>0</v>
      </c>
      <c r="W9" s="28">
        <v>23400</v>
      </c>
      <c r="X9" s="28">
        <f t="shared" si="2"/>
        <v>100</v>
      </c>
      <c r="Y9" s="28"/>
      <c r="Z9" s="28"/>
      <c r="AA9" s="28">
        <f t="shared" si="3"/>
        <v>100</v>
      </c>
      <c r="AB9" s="29">
        <f t="shared" si="4"/>
        <v>35.18796992481203</v>
      </c>
      <c r="AC9" s="28"/>
      <c r="AD9" s="28"/>
      <c r="AE9" s="29">
        <f t="shared" si="5"/>
        <v>35.18796992481203</v>
      </c>
      <c r="AF9" s="28">
        <f t="shared" si="6"/>
        <v>100</v>
      </c>
      <c r="AG9" s="28"/>
      <c r="AH9" s="34"/>
    </row>
    <row r="10" spans="1:34" s="7" customFormat="1" ht="24.75" customHeight="1" x14ac:dyDescent="0.35">
      <c r="A10" s="97"/>
      <c r="B10" s="98"/>
      <c r="C10" s="30" t="s">
        <v>17</v>
      </c>
      <c r="D10" s="27">
        <v>25210</v>
      </c>
      <c r="E10" s="27">
        <v>0</v>
      </c>
      <c r="F10" s="29">
        <f t="shared" si="13"/>
        <v>75630</v>
      </c>
      <c r="G10" s="27">
        <v>0</v>
      </c>
      <c r="H10" s="27">
        <v>28000</v>
      </c>
      <c r="I10" s="27">
        <v>0</v>
      </c>
      <c r="J10" s="27">
        <v>0</v>
      </c>
      <c r="K10" s="27">
        <v>75630</v>
      </c>
      <c r="L10" s="27">
        <f t="shared" ref="L10:L16" si="14">SUM(M10:O10)</f>
        <v>251240</v>
      </c>
      <c r="M10" s="27">
        <v>0</v>
      </c>
      <c r="N10" s="27">
        <v>0</v>
      </c>
      <c r="O10" s="27">
        <v>251240</v>
      </c>
      <c r="P10" s="78">
        <f t="shared" si="8"/>
        <v>75626.8</v>
      </c>
      <c r="Q10" s="81">
        <v>0</v>
      </c>
      <c r="R10" s="81">
        <v>0</v>
      </c>
      <c r="S10" s="80">
        <f t="shared" si="9"/>
        <v>75626.8</v>
      </c>
      <c r="T10" s="28">
        <f>U10+W10</f>
        <v>75626.8</v>
      </c>
      <c r="U10" s="27">
        <v>0</v>
      </c>
      <c r="V10" s="27">
        <v>0</v>
      </c>
      <c r="W10" s="27">
        <v>75626.8</v>
      </c>
      <c r="X10" s="28">
        <f t="shared" si="2"/>
        <v>99.995768874785142</v>
      </c>
      <c r="Y10" s="28"/>
      <c r="Z10" s="28"/>
      <c r="AA10" s="28">
        <f t="shared" si="3"/>
        <v>99.995768874785142</v>
      </c>
      <c r="AB10" s="29">
        <f t="shared" si="4"/>
        <v>30.101416971819777</v>
      </c>
      <c r="AC10" s="28"/>
      <c r="AD10" s="28"/>
      <c r="AE10" s="29">
        <f t="shared" si="5"/>
        <v>30.101416971819777</v>
      </c>
      <c r="AF10" s="28">
        <f t="shared" si="6"/>
        <v>99.995768874785142</v>
      </c>
      <c r="AG10" s="28"/>
      <c r="AH10" s="34"/>
    </row>
    <row r="11" spans="1:34" s="7" customFormat="1" ht="108" x14ac:dyDescent="0.35">
      <c r="A11" s="97"/>
      <c r="B11" s="98"/>
      <c r="C11" s="30" t="s">
        <v>4</v>
      </c>
      <c r="D11" s="27">
        <v>50216</v>
      </c>
      <c r="E11" s="27">
        <v>91974</v>
      </c>
      <c r="F11" s="29">
        <f t="shared" si="13"/>
        <v>142190</v>
      </c>
      <c r="G11" s="27">
        <v>67174</v>
      </c>
      <c r="H11" s="27">
        <v>77736</v>
      </c>
      <c r="I11" s="27">
        <v>0</v>
      </c>
      <c r="J11" s="27">
        <v>0</v>
      </c>
      <c r="K11" s="27">
        <v>142190</v>
      </c>
      <c r="L11" s="27">
        <f t="shared" si="14"/>
        <v>287100</v>
      </c>
      <c r="M11" s="27">
        <v>0</v>
      </c>
      <c r="N11" s="27">
        <v>0</v>
      </c>
      <c r="O11" s="27">
        <v>287100</v>
      </c>
      <c r="P11" s="78">
        <f t="shared" si="8"/>
        <v>122215.16</v>
      </c>
      <c r="Q11" s="81">
        <v>0</v>
      </c>
      <c r="R11" s="81">
        <v>0</v>
      </c>
      <c r="S11" s="80">
        <f t="shared" si="9"/>
        <v>122215.16</v>
      </c>
      <c r="T11" s="28">
        <f t="shared" ref="T11:T16" si="15">U11+W11</f>
        <v>122215.16</v>
      </c>
      <c r="U11" s="28">
        <v>0</v>
      </c>
      <c r="V11" s="28">
        <v>0</v>
      </c>
      <c r="W11" s="28">
        <v>122215.16</v>
      </c>
      <c r="X11" s="28">
        <f t="shared" si="2"/>
        <v>85.952007876784592</v>
      </c>
      <c r="Y11" s="28"/>
      <c r="Z11" s="28"/>
      <c r="AA11" s="28">
        <f t="shared" si="3"/>
        <v>85.952007876784592</v>
      </c>
      <c r="AB11" s="29">
        <f t="shared" si="4"/>
        <v>42.568847091605718</v>
      </c>
      <c r="AC11" s="28"/>
      <c r="AD11" s="28"/>
      <c r="AE11" s="29">
        <f t="shared" si="5"/>
        <v>42.568847091605718</v>
      </c>
      <c r="AF11" s="28">
        <f t="shared" si="6"/>
        <v>85.952007876784592</v>
      </c>
      <c r="AG11" s="28"/>
      <c r="AH11" s="35" t="s">
        <v>79</v>
      </c>
    </row>
    <row r="12" spans="1:34" s="7" customFormat="1" ht="90" x14ac:dyDescent="0.35">
      <c r="A12" s="97"/>
      <c r="B12" s="98"/>
      <c r="C12" s="30" t="s">
        <v>5</v>
      </c>
      <c r="D12" s="27">
        <v>18050</v>
      </c>
      <c r="E12" s="27">
        <v>27075</v>
      </c>
      <c r="F12" s="29">
        <f t="shared" si="13"/>
        <v>45125</v>
      </c>
      <c r="G12" s="27">
        <v>27075</v>
      </c>
      <c r="H12" s="27">
        <v>47800</v>
      </c>
      <c r="I12" s="27">
        <v>0</v>
      </c>
      <c r="J12" s="27">
        <v>0</v>
      </c>
      <c r="K12" s="27">
        <v>45125</v>
      </c>
      <c r="L12" s="27">
        <f t="shared" si="14"/>
        <v>120000</v>
      </c>
      <c r="M12" s="27">
        <v>0</v>
      </c>
      <c r="N12" s="27">
        <v>0</v>
      </c>
      <c r="O12" s="27">
        <v>120000</v>
      </c>
      <c r="P12" s="78">
        <f t="shared" si="8"/>
        <v>39977.25</v>
      </c>
      <c r="Q12" s="81">
        <v>0</v>
      </c>
      <c r="R12" s="81">
        <v>0</v>
      </c>
      <c r="S12" s="80">
        <f t="shared" si="9"/>
        <v>39977.25</v>
      </c>
      <c r="T12" s="28">
        <f t="shared" si="15"/>
        <v>39977.25</v>
      </c>
      <c r="U12" s="28">
        <v>0</v>
      </c>
      <c r="V12" s="28">
        <v>0</v>
      </c>
      <c r="W12" s="28">
        <v>39977.25</v>
      </c>
      <c r="X12" s="28">
        <f t="shared" si="2"/>
        <v>88.592243767313022</v>
      </c>
      <c r="Y12" s="28"/>
      <c r="Z12" s="28"/>
      <c r="AA12" s="28">
        <f t="shared" si="3"/>
        <v>88.592243767313022</v>
      </c>
      <c r="AB12" s="29">
        <f t="shared" si="4"/>
        <v>33.314374999999998</v>
      </c>
      <c r="AC12" s="28"/>
      <c r="AD12" s="28"/>
      <c r="AE12" s="29">
        <f t="shared" si="5"/>
        <v>33.314374999999998</v>
      </c>
      <c r="AF12" s="28">
        <f t="shared" si="6"/>
        <v>88.592243767313022</v>
      </c>
      <c r="AG12" s="28"/>
      <c r="AH12" s="35" t="s">
        <v>80</v>
      </c>
    </row>
    <row r="13" spans="1:34" s="7" customFormat="1" ht="235.5" customHeight="1" x14ac:dyDescent="0.35">
      <c r="A13" s="97"/>
      <c r="B13" s="98"/>
      <c r="C13" s="61" t="s">
        <v>6</v>
      </c>
      <c r="D13" s="29">
        <v>1046700</v>
      </c>
      <c r="E13" s="29">
        <v>4406000</v>
      </c>
      <c r="F13" s="29">
        <v>6404539</v>
      </c>
      <c r="G13" s="29">
        <v>2472000</v>
      </c>
      <c r="H13" s="29">
        <v>1290000</v>
      </c>
      <c r="I13" s="29">
        <v>0</v>
      </c>
      <c r="J13" s="29">
        <v>0</v>
      </c>
      <c r="K13" s="29">
        <v>5573320</v>
      </c>
      <c r="L13" s="27">
        <f t="shared" si="14"/>
        <v>11168220</v>
      </c>
      <c r="M13" s="27">
        <v>0</v>
      </c>
      <c r="N13" s="27">
        <v>0</v>
      </c>
      <c r="O13" s="27">
        <v>11168220</v>
      </c>
      <c r="P13" s="78">
        <f t="shared" si="8"/>
        <v>6250300.7999999998</v>
      </c>
      <c r="Q13" s="81">
        <v>0</v>
      </c>
      <c r="R13" s="81">
        <v>0</v>
      </c>
      <c r="S13" s="80">
        <f t="shared" si="9"/>
        <v>6250300.7999999998</v>
      </c>
      <c r="T13" s="28">
        <f t="shared" si="15"/>
        <v>6250300.7999999998</v>
      </c>
      <c r="U13" s="28">
        <v>0</v>
      </c>
      <c r="V13" s="28">
        <v>0</v>
      </c>
      <c r="W13" s="28">
        <v>6250300.7999999998</v>
      </c>
      <c r="X13" s="28">
        <f t="shared" si="2"/>
        <v>97.591736110905089</v>
      </c>
      <c r="Y13" s="28"/>
      <c r="Z13" s="28"/>
      <c r="AA13" s="28">
        <f t="shared" si="3"/>
        <v>112.14681374835824</v>
      </c>
      <c r="AB13" s="29">
        <f t="shared" si="4"/>
        <v>55.965057994917721</v>
      </c>
      <c r="AC13" s="28"/>
      <c r="AD13" s="28"/>
      <c r="AE13" s="29">
        <f t="shared" si="5"/>
        <v>55.965057994917721</v>
      </c>
      <c r="AF13" s="28">
        <f t="shared" si="6"/>
        <v>97.591736110905089</v>
      </c>
      <c r="AG13" s="28"/>
      <c r="AH13" s="35" t="s">
        <v>81</v>
      </c>
    </row>
    <row r="14" spans="1:34" s="7" customFormat="1" ht="24.75" customHeight="1" x14ac:dyDescent="0.35">
      <c r="A14" s="97"/>
      <c r="B14" s="98"/>
      <c r="C14" s="30" t="s">
        <v>12</v>
      </c>
      <c r="D14" s="27">
        <v>1458262</v>
      </c>
      <c r="E14" s="27">
        <v>464463</v>
      </c>
      <c r="F14" s="29">
        <v>1951462</v>
      </c>
      <c r="G14" s="27">
        <v>453862</v>
      </c>
      <c r="H14" s="27">
        <v>552262</v>
      </c>
      <c r="I14" s="27">
        <v>0</v>
      </c>
      <c r="J14" s="27">
        <v>0</v>
      </c>
      <c r="K14" s="27">
        <v>1922725</v>
      </c>
      <c r="L14" s="27">
        <f t="shared" si="14"/>
        <v>2928849</v>
      </c>
      <c r="M14" s="27">
        <v>0</v>
      </c>
      <c r="N14" s="27">
        <v>0</v>
      </c>
      <c r="O14" s="27">
        <v>2928849</v>
      </c>
      <c r="P14" s="78">
        <f t="shared" si="8"/>
        <v>1929928.73</v>
      </c>
      <c r="Q14" s="81">
        <v>0</v>
      </c>
      <c r="R14" s="81">
        <v>0</v>
      </c>
      <c r="S14" s="80">
        <f t="shared" si="9"/>
        <v>1929928.73</v>
      </c>
      <c r="T14" s="28">
        <f t="shared" si="15"/>
        <v>1929928.73</v>
      </c>
      <c r="U14" s="28">
        <v>0</v>
      </c>
      <c r="V14" s="28">
        <v>0</v>
      </c>
      <c r="W14" s="28">
        <v>1929928.73</v>
      </c>
      <c r="X14" s="28">
        <f t="shared" si="2"/>
        <v>98.896557042873496</v>
      </c>
      <c r="Y14" s="28"/>
      <c r="Z14" s="28"/>
      <c r="AA14" s="28">
        <f t="shared" si="3"/>
        <v>100.37466252324174</v>
      </c>
      <c r="AB14" s="29">
        <f t="shared" si="4"/>
        <v>65.893759971920701</v>
      </c>
      <c r="AC14" s="28"/>
      <c r="AD14" s="28"/>
      <c r="AE14" s="29">
        <f t="shared" si="5"/>
        <v>65.893759971920701</v>
      </c>
      <c r="AF14" s="28">
        <f t="shared" si="6"/>
        <v>98.896557042873496</v>
      </c>
      <c r="AG14" s="28"/>
      <c r="AH14" s="34"/>
    </row>
    <row r="15" spans="1:34" s="7" customFormat="1" ht="27.75" customHeight="1" x14ac:dyDescent="0.35">
      <c r="A15" s="97"/>
      <c r="B15" s="98"/>
      <c r="C15" s="30" t="s">
        <v>7</v>
      </c>
      <c r="D15" s="27">
        <v>229432</v>
      </c>
      <c r="E15" s="27">
        <v>300698</v>
      </c>
      <c r="F15" s="29">
        <f t="shared" si="13"/>
        <v>581680</v>
      </c>
      <c r="G15" s="27">
        <v>255198</v>
      </c>
      <c r="H15" s="27">
        <v>213472</v>
      </c>
      <c r="I15" s="27">
        <v>0</v>
      </c>
      <c r="J15" s="27">
        <v>0</v>
      </c>
      <c r="K15" s="27">
        <v>581680</v>
      </c>
      <c r="L15" s="27">
        <f t="shared" si="14"/>
        <v>998800</v>
      </c>
      <c r="M15" s="27">
        <v>0</v>
      </c>
      <c r="N15" s="27">
        <v>0</v>
      </c>
      <c r="O15" s="27">
        <v>998800</v>
      </c>
      <c r="P15" s="78">
        <f t="shared" si="8"/>
        <v>559018.55000000005</v>
      </c>
      <c r="Q15" s="81">
        <v>0</v>
      </c>
      <c r="R15" s="81">
        <v>0</v>
      </c>
      <c r="S15" s="80">
        <f t="shared" si="9"/>
        <v>559018.55000000005</v>
      </c>
      <c r="T15" s="28">
        <f t="shared" si="15"/>
        <v>559018.55000000005</v>
      </c>
      <c r="U15" s="28">
        <v>0</v>
      </c>
      <c r="V15" s="28">
        <v>0</v>
      </c>
      <c r="W15" s="28">
        <v>559018.55000000005</v>
      </c>
      <c r="X15" s="28">
        <f t="shared" si="2"/>
        <v>96.104138014028337</v>
      </c>
      <c r="Y15" s="28"/>
      <c r="Z15" s="28"/>
      <c r="AA15" s="28">
        <f t="shared" si="3"/>
        <v>96.104138014028337</v>
      </c>
      <c r="AB15" s="29">
        <f t="shared" si="4"/>
        <v>55.96901782138567</v>
      </c>
      <c r="AC15" s="28"/>
      <c r="AD15" s="28"/>
      <c r="AE15" s="29">
        <f t="shared" si="5"/>
        <v>55.96901782138567</v>
      </c>
      <c r="AF15" s="28">
        <f t="shared" si="6"/>
        <v>96.104138014028337</v>
      </c>
      <c r="AG15" s="28"/>
      <c r="AH15" s="34"/>
    </row>
    <row r="16" spans="1:34" s="7" customFormat="1" ht="63.75" customHeight="1" x14ac:dyDescent="0.35">
      <c r="A16" s="73" t="s">
        <v>71</v>
      </c>
      <c r="B16" s="74" t="s">
        <v>72</v>
      </c>
      <c r="C16" s="30" t="s">
        <v>12</v>
      </c>
      <c r="D16" s="27"/>
      <c r="E16" s="27"/>
      <c r="F16" s="29">
        <f>I16+J16+K16</f>
        <v>110000</v>
      </c>
      <c r="G16" s="27"/>
      <c r="H16" s="27"/>
      <c r="I16" s="27">
        <v>110000</v>
      </c>
      <c r="J16" s="27">
        <v>0</v>
      </c>
      <c r="K16" s="27">
        <v>0</v>
      </c>
      <c r="L16" s="27">
        <f t="shared" si="14"/>
        <v>110000</v>
      </c>
      <c r="M16" s="27">
        <v>110000</v>
      </c>
      <c r="N16" s="27">
        <v>0</v>
      </c>
      <c r="O16" s="27">
        <v>0</v>
      </c>
      <c r="P16" s="78">
        <f t="shared" si="8"/>
        <v>110000</v>
      </c>
      <c r="Q16" s="81">
        <v>110000</v>
      </c>
      <c r="R16" s="81">
        <v>0</v>
      </c>
      <c r="S16" s="80">
        <f t="shared" si="9"/>
        <v>0</v>
      </c>
      <c r="T16" s="28">
        <f t="shared" si="15"/>
        <v>110000</v>
      </c>
      <c r="U16" s="28">
        <v>110000</v>
      </c>
      <c r="V16" s="28">
        <v>0</v>
      </c>
      <c r="W16" s="28">
        <v>0</v>
      </c>
      <c r="X16" s="28">
        <f t="shared" si="2"/>
        <v>100</v>
      </c>
      <c r="Y16" s="28">
        <f>U16/I16*100</f>
        <v>100</v>
      </c>
      <c r="Z16" s="28"/>
      <c r="AA16" s="28"/>
      <c r="AB16" s="29">
        <f t="shared" si="4"/>
        <v>100</v>
      </c>
      <c r="AC16" s="28">
        <f>U16/M16*100</f>
        <v>100</v>
      </c>
      <c r="AD16" s="28"/>
      <c r="AE16" s="29"/>
      <c r="AF16" s="28"/>
      <c r="AG16" s="28"/>
      <c r="AH16" s="34"/>
    </row>
    <row r="17" spans="1:19" x14ac:dyDescent="0.35">
      <c r="A17" s="10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82"/>
      <c r="Q17" s="82"/>
      <c r="R17" s="82"/>
      <c r="S17" s="82"/>
    </row>
    <row r="18" spans="1:19" x14ac:dyDescent="0.35">
      <c r="A18" s="10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82"/>
      <c r="Q18" s="82"/>
      <c r="R18" s="82"/>
      <c r="S18" s="82"/>
    </row>
    <row r="19" spans="1:19" x14ac:dyDescent="0.35">
      <c r="A19" s="10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82"/>
      <c r="Q19" s="82"/>
      <c r="R19" s="82"/>
      <c r="S19" s="82"/>
    </row>
    <row r="20" spans="1:19" x14ac:dyDescent="0.35">
      <c r="A20" s="10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82"/>
      <c r="Q20" s="82"/>
      <c r="R20" s="82"/>
      <c r="S20" s="82"/>
    </row>
    <row r="21" spans="1:19" x14ac:dyDescent="0.35">
      <c r="A21" s="10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82"/>
      <c r="Q21" s="82"/>
      <c r="R21" s="82"/>
      <c r="S21" s="82"/>
    </row>
    <row r="22" spans="1:19" x14ac:dyDescent="0.35">
      <c r="A22" s="10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82"/>
      <c r="Q22" s="82"/>
      <c r="R22" s="82"/>
      <c r="S22" s="82"/>
    </row>
    <row r="23" spans="1:19" x14ac:dyDescent="0.35">
      <c r="A23" s="10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82"/>
      <c r="Q23" s="82"/>
      <c r="R23" s="82"/>
      <c r="S23" s="82"/>
    </row>
    <row r="24" spans="1:19" x14ac:dyDescent="0.35">
      <c r="A24" s="10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82"/>
      <c r="Q24" s="82"/>
      <c r="R24" s="82"/>
      <c r="S24" s="82"/>
    </row>
    <row r="25" spans="1:19" x14ac:dyDescent="0.35">
      <c r="A25" s="10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82"/>
      <c r="Q25" s="82"/>
      <c r="R25" s="82"/>
      <c r="S25" s="82"/>
    </row>
    <row r="26" spans="1:19" x14ac:dyDescent="0.35">
      <c r="A26" s="10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82"/>
      <c r="Q26" s="82"/>
      <c r="R26" s="82"/>
      <c r="S26" s="82"/>
    </row>
    <row r="27" spans="1:19" x14ac:dyDescent="0.35">
      <c r="A27" s="10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82"/>
      <c r="Q27" s="82"/>
      <c r="R27" s="82"/>
      <c r="S27" s="82"/>
    </row>
    <row r="28" spans="1:19" x14ac:dyDescent="0.35">
      <c r="A28" s="10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82"/>
      <c r="Q28" s="82"/>
      <c r="R28" s="82"/>
      <c r="S28" s="82"/>
    </row>
    <row r="29" spans="1:19" x14ac:dyDescent="0.35">
      <c r="A29" s="10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82"/>
      <c r="Q29" s="82"/>
      <c r="R29" s="82"/>
      <c r="S29" s="82"/>
    </row>
    <row r="30" spans="1:19" x14ac:dyDescent="0.35">
      <c r="A30" s="10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82"/>
      <c r="Q30" s="82"/>
      <c r="R30" s="82"/>
      <c r="S30" s="82"/>
    </row>
    <row r="31" spans="1:19" x14ac:dyDescent="0.35">
      <c r="A31" s="10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82"/>
      <c r="Q31" s="82"/>
      <c r="R31" s="82"/>
      <c r="S31" s="82"/>
    </row>
    <row r="32" spans="1:19" x14ac:dyDescent="0.35">
      <c r="A32" s="10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82"/>
      <c r="Q32" s="82"/>
      <c r="R32" s="82"/>
      <c r="S32" s="82"/>
    </row>
    <row r="33" spans="1:19" x14ac:dyDescent="0.35">
      <c r="A33" s="10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82"/>
      <c r="Q33" s="82"/>
      <c r="R33" s="82"/>
      <c r="S33" s="82"/>
    </row>
    <row r="34" spans="1:19" x14ac:dyDescent="0.35">
      <c r="A34" s="10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82"/>
      <c r="Q34" s="82"/>
      <c r="R34" s="82"/>
      <c r="S34" s="82"/>
    </row>
    <row r="35" spans="1:19" x14ac:dyDescent="0.35">
      <c r="A35" s="10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82"/>
      <c r="Q35" s="82"/>
      <c r="R35" s="82"/>
      <c r="S35" s="82"/>
    </row>
    <row r="36" spans="1:19" x14ac:dyDescent="0.35">
      <c r="A36" s="10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82"/>
      <c r="Q36" s="82"/>
      <c r="R36" s="82"/>
      <c r="S36" s="82"/>
    </row>
    <row r="37" spans="1:19" x14ac:dyDescent="0.35">
      <c r="A37" s="10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82"/>
      <c r="Q37" s="82"/>
      <c r="R37" s="82"/>
      <c r="S37" s="82"/>
    </row>
    <row r="38" spans="1:19" x14ac:dyDescent="0.35">
      <c r="A38" s="10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82"/>
      <c r="Q38" s="82"/>
      <c r="R38" s="82"/>
      <c r="S38" s="82"/>
    </row>
    <row r="39" spans="1:19" x14ac:dyDescent="0.35">
      <c r="A39" s="10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82"/>
      <c r="Q39" s="82"/>
      <c r="R39" s="82"/>
      <c r="S39" s="82"/>
    </row>
    <row r="40" spans="1:19" x14ac:dyDescent="0.35">
      <c r="A40" s="10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82"/>
      <c r="Q40" s="82"/>
      <c r="R40" s="82"/>
      <c r="S40" s="82"/>
    </row>
    <row r="41" spans="1:19" x14ac:dyDescent="0.35">
      <c r="A41" s="10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82"/>
      <c r="Q41" s="82"/>
      <c r="R41" s="82"/>
      <c r="S41" s="82"/>
    </row>
    <row r="42" spans="1:19" x14ac:dyDescent="0.35">
      <c r="A42" s="10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82"/>
      <c r="Q42" s="82"/>
      <c r="R42" s="82"/>
      <c r="S42" s="82"/>
    </row>
    <row r="43" spans="1:19" x14ac:dyDescent="0.35">
      <c r="A43" s="10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82"/>
      <c r="Q43" s="82"/>
      <c r="R43" s="82"/>
      <c r="S43" s="82"/>
    </row>
    <row r="44" spans="1:19" x14ac:dyDescent="0.35">
      <c r="A44" s="10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82"/>
      <c r="Q44" s="82"/>
      <c r="R44" s="82"/>
      <c r="S44" s="82"/>
    </row>
    <row r="45" spans="1:19" x14ac:dyDescent="0.35">
      <c r="A45" s="10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82"/>
      <c r="Q45" s="82"/>
      <c r="R45" s="82"/>
      <c r="S45" s="82"/>
    </row>
    <row r="46" spans="1:19" x14ac:dyDescent="0.35">
      <c r="A46" s="10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82"/>
      <c r="Q46" s="82"/>
      <c r="R46" s="82"/>
      <c r="S46" s="82"/>
    </row>
    <row r="47" spans="1:19" x14ac:dyDescent="0.35">
      <c r="A47" s="10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82"/>
      <c r="Q47" s="82"/>
      <c r="R47" s="82"/>
      <c r="S47" s="82"/>
    </row>
    <row r="48" spans="1:19" x14ac:dyDescent="0.35">
      <c r="A48" s="10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82"/>
      <c r="Q48" s="82"/>
      <c r="R48" s="82"/>
      <c r="S48" s="82"/>
    </row>
    <row r="49" spans="1:19" x14ac:dyDescent="0.35">
      <c r="A49" s="10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82"/>
      <c r="Q49" s="82"/>
      <c r="R49" s="82"/>
      <c r="S49" s="82"/>
    </row>
    <row r="50" spans="1:19" x14ac:dyDescent="0.35">
      <c r="A50" s="10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82"/>
      <c r="Q50" s="82"/>
      <c r="R50" s="82"/>
      <c r="S50" s="82"/>
    </row>
    <row r="51" spans="1:19" x14ac:dyDescent="0.35">
      <c r="A51" s="10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82"/>
      <c r="Q51" s="82"/>
      <c r="R51" s="82"/>
      <c r="S51" s="82"/>
    </row>
    <row r="52" spans="1:19" x14ac:dyDescent="0.35">
      <c r="A52" s="10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82"/>
      <c r="Q52" s="82"/>
      <c r="R52" s="82"/>
      <c r="S52" s="82"/>
    </row>
    <row r="53" spans="1:19" x14ac:dyDescent="0.35">
      <c r="A53" s="10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82"/>
      <c r="Q53" s="82"/>
      <c r="R53" s="82"/>
      <c r="S53" s="82"/>
    </row>
    <row r="54" spans="1:19" x14ac:dyDescent="0.35">
      <c r="A54" s="10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82"/>
      <c r="Q54" s="82"/>
      <c r="R54" s="82"/>
      <c r="S54" s="82"/>
    </row>
    <row r="55" spans="1:19" x14ac:dyDescent="0.35">
      <c r="A55" s="10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82"/>
      <c r="Q55" s="82"/>
      <c r="R55" s="82"/>
      <c r="S55" s="82"/>
    </row>
    <row r="56" spans="1:19" x14ac:dyDescent="0.35">
      <c r="A56" s="10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82"/>
      <c r="Q56" s="82"/>
      <c r="R56" s="82"/>
      <c r="S56" s="82"/>
    </row>
    <row r="57" spans="1:19" x14ac:dyDescent="0.35">
      <c r="A57" s="10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82"/>
      <c r="Q57" s="82"/>
      <c r="R57" s="82"/>
      <c r="S57" s="82"/>
    </row>
    <row r="58" spans="1:19" x14ac:dyDescent="0.35">
      <c r="A58" s="10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82"/>
      <c r="Q58" s="82"/>
      <c r="R58" s="82"/>
      <c r="S58" s="82"/>
    </row>
    <row r="59" spans="1:19" x14ac:dyDescent="0.35">
      <c r="A59" s="10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82"/>
      <c r="Q59" s="82"/>
      <c r="R59" s="82"/>
      <c r="S59" s="82"/>
    </row>
    <row r="60" spans="1:19" x14ac:dyDescent="0.35">
      <c r="A60" s="10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82"/>
      <c r="Q60" s="82"/>
      <c r="R60" s="82"/>
      <c r="S60" s="82"/>
    </row>
    <row r="61" spans="1:19" x14ac:dyDescent="0.35">
      <c r="A61" s="10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82"/>
      <c r="Q61" s="82"/>
      <c r="R61" s="82"/>
      <c r="S61" s="82"/>
    </row>
    <row r="62" spans="1:19" x14ac:dyDescent="0.35">
      <c r="A62" s="10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82"/>
      <c r="Q62" s="82"/>
      <c r="R62" s="82"/>
      <c r="S62" s="82"/>
    </row>
    <row r="63" spans="1:19" x14ac:dyDescent="0.35">
      <c r="A63" s="10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82"/>
      <c r="Q63" s="82"/>
      <c r="R63" s="82"/>
      <c r="S63" s="82"/>
    </row>
    <row r="64" spans="1:19" x14ac:dyDescent="0.35">
      <c r="A64" s="10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82"/>
      <c r="Q64" s="82"/>
      <c r="R64" s="82"/>
      <c r="S64" s="82"/>
    </row>
    <row r="65" spans="1:19" x14ac:dyDescent="0.35">
      <c r="A65" s="10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82"/>
      <c r="Q65" s="82"/>
      <c r="R65" s="82"/>
      <c r="S65" s="82"/>
    </row>
    <row r="66" spans="1:19" x14ac:dyDescent="0.35">
      <c r="A66" s="10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82"/>
      <c r="Q66" s="82"/>
      <c r="R66" s="82"/>
      <c r="S66" s="82"/>
    </row>
    <row r="67" spans="1:19" x14ac:dyDescent="0.35">
      <c r="A67" s="10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82"/>
      <c r="Q67" s="82"/>
      <c r="R67" s="82"/>
      <c r="S67" s="82"/>
    </row>
    <row r="68" spans="1:19" x14ac:dyDescent="0.35">
      <c r="A68" s="10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82"/>
      <c r="Q68" s="82"/>
      <c r="R68" s="82"/>
      <c r="S68" s="82"/>
    </row>
    <row r="69" spans="1:19" x14ac:dyDescent="0.35">
      <c r="A69" s="10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82"/>
      <c r="Q69" s="82"/>
      <c r="R69" s="82"/>
      <c r="S69" s="82"/>
    </row>
    <row r="70" spans="1:19" x14ac:dyDescent="0.35">
      <c r="A70" s="10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82"/>
      <c r="Q70" s="82"/>
      <c r="R70" s="82"/>
      <c r="S70" s="82"/>
    </row>
    <row r="71" spans="1:19" x14ac:dyDescent="0.35">
      <c r="A71" s="10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82"/>
      <c r="Q71" s="82"/>
      <c r="R71" s="82"/>
      <c r="S71" s="82"/>
    </row>
    <row r="72" spans="1:19" x14ac:dyDescent="0.35">
      <c r="A72" s="10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82"/>
      <c r="Q72" s="82"/>
      <c r="R72" s="82"/>
      <c r="S72" s="82"/>
    </row>
    <row r="73" spans="1:19" x14ac:dyDescent="0.35">
      <c r="A73" s="10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82"/>
      <c r="Q73" s="82"/>
      <c r="R73" s="82"/>
      <c r="S73" s="82"/>
    </row>
    <row r="74" spans="1:19" x14ac:dyDescent="0.35">
      <c r="A74" s="10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82"/>
      <c r="Q74" s="82"/>
      <c r="R74" s="82"/>
      <c r="S74" s="82"/>
    </row>
    <row r="75" spans="1:19" x14ac:dyDescent="0.35">
      <c r="A75" s="10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82"/>
      <c r="Q75" s="82"/>
      <c r="R75" s="82"/>
      <c r="S75" s="82"/>
    </row>
    <row r="76" spans="1:19" x14ac:dyDescent="0.35">
      <c r="A76" s="10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82"/>
      <c r="Q76" s="82"/>
      <c r="R76" s="82"/>
      <c r="S76" s="82"/>
    </row>
    <row r="77" spans="1:19" x14ac:dyDescent="0.35">
      <c r="A77" s="10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82"/>
      <c r="Q77" s="82"/>
      <c r="R77" s="82"/>
      <c r="S77" s="82"/>
    </row>
    <row r="78" spans="1:19" x14ac:dyDescent="0.35">
      <c r="A78" s="10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82"/>
      <c r="Q78" s="82"/>
      <c r="R78" s="82"/>
      <c r="S78" s="82"/>
    </row>
    <row r="79" spans="1:19" x14ac:dyDescent="0.35">
      <c r="A79" s="10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82"/>
      <c r="Q79" s="82"/>
      <c r="R79" s="82"/>
      <c r="S79" s="82"/>
    </row>
    <row r="80" spans="1:19" x14ac:dyDescent="0.35">
      <c r="A80" s="10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82"/>
      <c r="Q80" s="82"/>
      <c r="R80" s="82"/>
      <c r="S80" s="82"/>
    </row>
    <row r="81" spans="1:19" x14ac:dyDescent="0.35">
      <c r="A81" s="10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82"/>
      <c r="Q81" s="82"/>
      <c r="R81" s="82"/>
      <c r="S81" s="82"/>
    </row>
    <row r="82" spans="1:19" x14ac:dyDescent="0.35">
      <c r="A82" s="10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82"/>
      <c r="Q82" s="82"/>
      <c r="R82" s="82"/>
      <c r="S82" s="82"/>
    </row>
    <row r="83" spans="1:19" x14ac:dyDescent="0.35">
      <c r="A83" s="10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82"/>
      <c r="Q83" s="82"/>
      <c r="R83" s="82"/>
      <c r="S83" s="82"/>
    </row>
    <row r="84" spans="1:19" x14ac:dyDescent="0.35">
      <c r="A84" s="10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82"/>
      <c r="Q84" s="82"/>
      <c r="R84" s="82"/>
      <c r="S84" s="82"/>
    </row>
    <row r="85" spans="1:19" x14ac:dyDescent="0.35">
      <c r="A85" s="10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82"/>
      <c r="Q85" s="82"/>
      <c r="R85" s="82"/>
      <c r="S85" s="82"/>
    </row>
    <row r="86" spans="1:19" x14ac:dyDescent="0.35">
      <c r="A86" s="10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82"/>
      <c r="Q86" s="82"/>
      <c r="R86" s="82"/>
      <c r="S86" s="82"/>
    </row>
    <row r="87" spans="1:19" x14ac:dyDescent="0.35">
      <c r="A87" s="10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82"/>
      <c r="Q87" s="82"/>
      <c r="R87" s="82"/>
      <c r="S87" s="82"/>
    </row>
    <row r="88" spans="1:19" x14ac:dyDescent="0.35">
      <c r="A88" s="10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82"/>
      <c r="Q88" s="82"/>
      <c r="R88" s="82"/>
      <c r="S88" s="82"/>
    </row>
    <row r="89" spans="1:19" x14ac:dyDescent="0.35">
      <c r="A89" s="10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82"/>
      <c r="Q89" s="82"/>
      <c r="R89" s="82"/>
      <c r="S89" s="82"/>
    </row>
    <row r="90" spans="1:19" x14ac:dyDescent="0.35">
      <c r="A90" s="10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82"/>
      <c r="Q90" s="82"/>
      <c r="R90" s="82"/>
      <c r="S90" s="82"/>
    </row>
    <row r="91" spans="1:19" x14ac:dyDescent="0.35">
      <c r="A91" s="10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82"/>
      <c r="Q91" s="82"/>
      <c r="R91" s="82"/>
      <c r="S91" s="82"/>
    </row>
    <row r="92" spans="1:19" x14ac:dyDescent="0.35">
      <c r="A92" s="10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82"/>
      <c r="Q92" s="82"/>
      <c r="R92" s="82"/>
      <c r="S92" s="82"/>
    </row>
    <row r="93" spans="1:19" x14ac:dyDescent="0.35">
      <c r="A93" s="10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82"/>
      <c r="Q93" s="82"/>
      <c r="R93" s="82"/>
      <c r="S93" s="82"/>
    </row>
    <row r="94" spans="1:19" x14ac:dyDescent="0.35">
      <c r="A94" s="10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82"/>
      <c r="Q94" s="82"/>
      <c r="R94" s="82"/>
      <c r="S94" s="82"/>
    </row>
    <row r="95" spans="1:19" x14ac:dyDescent="0.35">
      <c r="A95" s="10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82"/>
      <c r="Q95" s="82"/>
      <c r="R95" s="82"/>
      <c r="S95" s="82"/>
    </row>
    <row r="96" spans="1:19" x14ac:dyDescent="0.35">
      <c r="A96" s="10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82"/>
      <c r="Q96" s="82"/>
      <c r="R96" s="82"/>
      <c r="S96" s="82"/>
    </row>
    <row r="97" spans="1:19" x14ac:dyDescent="0.35">
      <c r="A97" s="10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82"/>
      <c r="Q97" s="82"/>
      <c r="R97" s="82"/>
      <c r="S97" s="82"/>
    </row>
    <row r="98" spans="1:19" x14ac:dyDescent="0.35">
      <c r="A98" s="10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82"/>
      <c r="Q98" s="82"/>
      <c r="R98" s="82"/>
      <c r="S98" s="82"/>
    </row>
    <row r="99" spans="1:19" x14ac:dyDescent="0.35">
      <c r="A99" s="10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82"/>
      <c r="Q99" s="82"/>
      <c r="R99" s="82"/>
      <c r="S99" s="82"/>
    </row>
    <row r="100" spans="1:19" x14ac:dyDescent="0.35">
      <c r="A100" s="10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82"/>
      <c r="Q100" s="82"/>
      <c r="R100" s="82"/>
      <c r="S100" s="82"/>
    </row>
    <row r="101" spans="1:19" x14ac:dyDescent="0.35">
      <c r="A101" s="10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82"/>
      <c r="Q101" s="82"/>
      <c r="R101" s="82"/>
      <c r="S101" s="82"/>
    </row>
    <row r="102" spans="1:19" x14ac:dyDescent="0.35">
      <c r="A102" s="10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82"/>
      <c r="Q102" s="82"/>
      <c r="R102" s="82"/>
      <c r="S102" s="82"/>
    </row>
    <row r="103" spans="1:19" x14ac:dyDescent="0.35">
      <c r="A103" s="10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82"/>
      <c r="Q103" s="82"/>
      <c r="R103" s="82"/>
      <c r="S103" s="82"/>
    </row>
    <row r="104" spans="1:19" x14ac:dyDescent="0.35">
      <c r="A104" s="10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82"/>
      <c r="Q104" s="82"/>
      <c r="R104" s="82"/>
      <c r="S104" s="82"/>
    </row>
    <row r="105" spans="1:19" x14ac:dyDescent="0.35">
      <c r="A105" s="10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82"/>
      <c r="Q105" s="82"/>
      <c r="R105" s="82"/>
      <c r="S105" s="82"/>
    </row>
    <row r="106" spans="1:19" x14ac:dyDescent="0.35">
      <c r="A106" s="10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82"/>
      <c r="Q106" s="82"/>
      <c r="R106" s="82"/>
      <c r="S106" s="82"/>
    </row>
    <row r="107" spans="1:19" x14ac:dyDescent="0.35">
      <c r="A107" s="10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82"/>
      <c r="Q107" s="82"/>
      <c r="R107" s="82"/>
      <c r="S107" s="82"/>
    </row>
    <row r="108" spans="1:19" x14ac:dyDescent="0.35">
      <c r="A108" s="10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82"/>
      <c r="Q108" s="82"/>
      <c r="R108" s="82"/>
      <c r="S108" s="82"/>
    </row>
    <row r="109" spans="1:19" x14ac:dyDescent="0.35">
      <c r="A109" s="10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82"/>
      <c r="Q109" s="82"/>
      <c r="R109" s="82"/>
      <c r="S109" s="82"/>
    </row>
    <row r="110" spans="1:19" x14ac:dyDescent="0.35">
      <c r="A110" s="10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82"/>
      <c r="Q110" s="82"/>
      <c r="R110" s="82"/>
      <c r="S110" s="82"/>
    </row>
    <row r="111" spans="1:19" x14ac:dyDescent="0.35">
      <c r="A111" s="10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82"/>
      <c r="Q111" s="82"/>
      <c r="R111" s="82"/>
      <c r="S111" s="82"/>
    </row>
    <row r="112" spans="1:19" x14ac:dyDescent="0.35">
      <c r="A112" s="10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82"/>
      <c r="Q112" s="82"/>
      <c r="R112" s="82"/>
      <c r="S112" s="82"/>
    </row>
    <row r="113" spans="1:19" x14ac:dyDescent="0.35">
      <c r="A113" s="10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82"/>
      <c r="Q113" s="82"/>
      <c r="R113" s="82"/>
      <c r="S113" s="82"/>
    </row>
    <row r="114" spans="1:19" x14ac:dyDescent="0.35">
      <c r="A114" s="10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82"/>
      <c r="Q114" s="82"/>
      <c r="R114" s="82"/>
      <c r="S114" s="82"/>
    </row>
    <row r="115" spans="1:19" x14ac:dyDescent="0.35">
      <c r="A115" s="10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82"/>
      <c r="Q115" s="82"/>
      <c r="R115" s="82"/>
      <c r="S115" s="82"/>
    </row>
    <row r="116" spans="1:19" x14ac:dyDescent="0.35">
      <c r="A116" s="10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82"/>
      <c r="Q116" s="82"/>
      <c r="R116" s="82"/>
      <c r="S116" s="82"/>
    </row>
    <row r="117" spans="1:19" x14ac:dyDescent="0.35">
      <c r="A117" s="10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82"/>
      <c r="Q117" s="82"/>
      <c r="R117" s="82"/>
      <c r="S117" s="82"/>
    </row>
    <row r="118" spans="1:19" x14ac:dyDescent="0.35">
      <c r="A118" s="10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82"/>
      <c r="Q118" s="82"/>
      <c r="R118" s="82"/>
      <c r="S118" s="82"/>
    </row>
    <row r="119" spans="1:19" x14ac:dyDescent="0.35">
      <c r="A119" s="10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82"/>
      <c r="Q119" s="82"/>
      <c r="R119" s="82"/>
      <c r="S119" s="82"/>
    </row>
    <row r="120" spans="1:19" x14ac:dyDescent="0.35">
      <c r="A120" s="10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82"/>
      <c r="Q120" s="82"/>
      <c r="R120" s="82"/>
      <c r="S120" s="82"/>
    </row>
    <row r="121" spans="1:19" x14ac:dyDescent="0.35">
      <c r="A121" s="10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82"/>
      <c r="Q121" s="82"/>
      <c r="R121" s="82"/>
      <c r="S121" s="82"/>
    </row>
    <row r="122" spans="1:19" x14ac:dyDescent="0.35">
      <c r="A122" s="10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82"/>
      <c r="Q122" s="82"/>
      <c r="R122" s="82"/>
      <c r="S122" s="82"/>
    </row>
    <row r="123" spans="1:19" x14ac:dyDescent="0.35">
      <c r="A123" s="10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82"/>
      <c r="Q123" s="82"/>
      <c r="R123" s="82"/>
      <c r="S123" s="82"/>
    </row>
    <row r="124" spans="1:19" x14ac:dyDescent="0.35">
      <c r="A124" s="10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82"/>
      <c r="Q124" s="82"/>
      <c r="R124" s="82"/>
      <c r="S124" s="82"/>
    </row>
    <row r="125" spans="1:19" x14ac:dyDescent="0.35">
      <c r="A125" s="10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82"/>
      <c r="Q125" s="82"/>
      <c r="R125" s="82"/>
      <c r="S125" s="82"/>
    </row>
    <row r="126" spans="1:19" x14ac:dyDescent="0.35">
      <c r="A126" s="10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82"/>
      <c r="Q126" s="82"/>
      <c r="R126" s="82"/>
      <c r="S126" s="82"/>
    </row>
    <row r="127" spans="1:19" x14ac:dyDescent="0.35">
      <c r="A127" s="10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82"/>
      <c r="Q127" s="82"/>
      <c r="R127" s="82"/>
      <c r="S127" s="82"/>
    </row>
    <row r="128" spans="1:19" x14ac:dyDescent="0.35">
      <c r="A128" s="10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82"/>
      <c r="Q128" s="82"/>
      <c r="R128" s="82"/>
      <c r="S128" s="82"/>
    </row>
    <row r="129" spans="1:19" x14ac:dyDescent="0.35">
      <c r="A129" s="10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82"/>
      <c r="Q129" s="82"/>
      <c r="R129" s="82"/>
      <c r="S129" s="82"/>
    </row>
    <row r="130" spans="1:19" x14ac:dyDescent="0.35">
      <c r="A130" s="10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82"/>
      <c r="Q130" s="82"/>
      <c r="R130" s="82"/>
      <c r="S130" s="82"/>
    </row>
    <row r="131" spans="1:19" x14ac:dyDescent="0.35">
      <c r="A131" s="10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82"/>
      <c r="Q131" s="82"/>
      <c r="R131" s="82"/>
      <c r="S131" s="82"/>
    </row>
    <row r="132" spans="1:19" x14ac:dyDescent="0.35">
      <c r="A132" s="10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82"/>
      <c r="Q132" s="82"/>
      <c r="R132" s="82"/>
      <c r="S132" s="82"/>
    </row>
    <row r="133" spans="1:19" x14ac:dyDescent="0.35">
      <c r="A133" s="10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82"/>
      <c r="Q133" s="82"/>
      <c r="R133" s="82"/>
      <c r="S133" s="82"/>
    </row>
    <row r="134" spans="1:19" x14ac:dyDescent="0.35">
      <c r="A134" s="10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82"/>
      <c r="Q134" s="82"/>
      <c r="R134" s="82"/>
      <c r="S134" s="82"/>
    </row>
    <row r="135" spans="1:19" x14ac:dyDescent="0.35">
      <c r="A135" s="10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82"/>
      <c r="Q135" s="82"/>
      <c r="R135" s="82"/>
      <c r="S135" s="82"/>
    </row>
    <row r="136" spans="1:19" x14ac:dyDescent="0.35">
      <c r="A136" s="10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82"/>
      <c r="Q136" s="82"/>
      <c r="R136" s="82"/>
      <c r="S136" s="82"/>
    </row>
    <row r="137" spans="1:19" x14ac:dyDescent="0.35">
      <c r="A137" s="10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82"/>
      <c r="Q137" s="82"/>
      <c r="R137" s="82"/>
      <c r="S137" s="82"/>
    </row>
    <row r="138" spans="1:19" x14ac:dyDescent="0.35">
      <c r="A138" s="10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82"/>
      <c r="Q138" s="82"/>
      <c r="R138" s="82"/>
      <c r="S138" s="82"/>
    </row>
    <row r="139" spans="1:19" x14ac:dyDescent="0.35">
      <c r="A139" s="10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82"/>
      <c r="Q139" s="82"/>
      <c r="R139" s="82"/>
      <c r="S139" s="82"/>
    </row>
    <row r="140" spans="1:19" x14ac:dyDescent="0.35">
      <c r="A140" s="10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82"/>
      <c r="Q140" s="82"/>
      <c r="R140" s="82"/>
      <c r="S140" s="82"/>
    </row>
    <row r="141" spans="1:19" x14ac:dyDescent="0.35">
      <c r="A141" s="10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82"/>
      <c r="Q141" s="82"/>
      <c r="R141" s="82"/>
      <c r="S141" s="82"/>
    </row>
    <row r="142" spans="1:19" x14ac:dyDescent="0.35">
      <c r="A142" s="10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82"/>
      <c r="Q142" s="82"/>
      <c r="R142" s="82"/>
      <c r="S142" s="82"/>
    </row>
    <row r="143" spans="1:19" x14ac:dyDescent="0.35">
      <c r="A143" s="10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82"/>
      <c r="Q143" s="82"/>
      <c r="R143" s="82"/>
      <c r="S143" s="82"/>
    </row>
    <row r="144" spans="1:19" x14ac:dyDescent="0.35">
      <c r="A144" s="10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82"/>
      <c r="Q144" s="82"/>
      <c r="R144" s="82"/>
      <c r="S144" s="82"/>
    </row>
    <row r="145" spans="1:19" x14ac:dyDescent="0.35">
      <c r="A145" s="10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82"/>
      <c r="Q145" s="82"/>
      <c r="R145" s="82"/>
      <c r="S145" s="82"/>
    </row>
    <row r="146" spans="1:19" x14ac:dyDescent="0.35">
      <c r="A146" s="10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82"/>
      <c r="Q146" s="82"/>
      <c r="R146" s="82"/>
      <c r="S146" s="82"/>
    </row>
    <row r="147" spans="1:19" x14ac:dyDescent="0.35">
      <c r="A147" s="10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82"/>
      <c r="Q147" s="82"/>
      <c r="R147" s="82"/>
      <c r="S147" s="82"/>
    </row>
    <row r="148" spans="1:19" x14ac:dyDescent="0.35">
      <c r="A148" s="10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82"/>
      <c r="Q148" s="82"/>
      <c r="R148" s="82"/>
      <c r="S148" s="82"/>
    </row>
    <row r="149" spans="1:19" x14ac:dyDescent="0.35">
      <c r="A149" s="10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82"/>
      <c r="Q149" s="82"/>
      <c r="R149" s="82"/>
      <c r="S149" s="82"/>
    </row>
    <row r="150" spans="1:19" x14ac:dyDescent="0.35">
      <c r="A150" s="10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82"/>
      <c r="Q150" s="82"/>
      <c r="R150" s="82"/>
      <c r="S150" s="82"/>
    </row>
    <row r="151" spans="1:19" x14ac:dyDescent="0.35">
      <c r="A151" s="10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82"/>
      <c r="Q151" s="82"/>
      <c r="R151" s="82"/>
      <c r="S151" s="82"/>
    </row>
    <row r="152" spans="1:19" x14ac:dyDescent="0.35">
      <c r="A152" s="10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82"/>
      <c r="Q152" s="82"/>
      <c r="R152" s="82"/>
      <c r="S152" s="82"/>
    </row>
  </sheetData>
  <mergeCells count="15">
    <mergeCell ref="AH2:AH3"/>
    <mergeCell ref="AF2:AF3"/>
    <mergeCell ref="AG2:AG3"/>
    <mergeCell ref="B5:C5"/>
    <mergeCell ref="A9:A15"/>
    <mergeCell ref="B9:B15"/>
    <mergeCell ref="A1:AE1"/>
    <mergeCell ref="A2:A3"/>
    <mergeCell ref="C2:C3"/>
    <mergeCell ref="L2:O2"/>
    <mergeCell ref="T2:W2"/>
    <mergeCell ref="AB2:AE2"/>
    <mergeCell ref="D2:D3"/>
    <mergeCell ref="E2:E3"/>
    <mergeCell ref="P2:S2"/>
  </mergeCells>
  <pageMargins left="0.19685039370078741" right="0.19685039370078741" top="0.39370078740157483" bottom="0.19685039370078741" header="0.31496062992125984" footer="0.31496062992125984"/>
  <pageSetup paperSize="8" scale="31" fitToHeight="0" orientation="landscape" r:id="rId1"/>
  <headerFooter>
    <oddFooter>&amp;C&amp;P</oddFooter>
  </headerFooter>
  <rowBreaks count="1" manualBreakCount="1">
    <brk id="6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3.8" x14ac:dyDescent="0.25"/>
  <cols>
    <col min="1" max="1" width="6" customWidth="1"/>
    <col min="2" max="2" width="25" customWidth="1"/>
    <col min="3" max="3" width="6.6640625" customWidth="1"/>
    <col min="4" max="4" width="12.44140625" customWidth="1"/>
    <col min="5" max="5" width="9.44140625" customWidth="1"/>
    <col min="6" max="12" width="12.33203125" customWidth="1"/>
    <col min="13" max="13" width="11.109375" customWidth="1"/>
    <col min="14" max="14" width="11.44140625" customWidth="1"/>
  </cols>
  <sheetData>
    <row r="1" spans="1:14" ht="52.5" customHeight="1" x14ac:dyDescent="0.3">
      <c r="A1" s="103" t="s">
        <v>53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4" ht="32.25" customHeight="1" x14ac:dyDescent="0.25">
      <c r="A2" s="105" t="s">
        <v>0</v>
      </c>
      <c r="B2" s="15" t="s">
        <v>1</v>
      </c>
      <c r="C2" s="106" t="s">
        <v>23</v>
      </c>
      <c r="D2" s="107" t="s">
        <v>48</v>
      </c>
      <c r="E2" s="107"/>
      <c r="F2" s="107"/>
      <c r="G2" s="108" t="s">
        <v>58</v>
      </c>
      <c r="H2" s="108"/>
      <c r="I2" s="108"/>
      <c r="J2" s="109" t="s">
        <v>56</v>
      </c>
      <c r="K2" s="110"/>
      <c r="L2" s="111"/>
      <c r="M2" s="112" t="s">
        <v>51</v>
      </c>
      <c r="N2" s="112" t="s">
        <v>52</v>
      </c>
    </row>
    <row r="3" spans="1:14" ht="26.4" x14ac:dyDescent="0.25">
      <c r="A3" s="105"/>
      <c r="B3" s="16" t="s">
        <v>2</v>
      </c>
      <c r="C3" s="106"/>
      <c r="D3" s="17" t="s">
        <v>27</v>
      </c>
      <c r="E3" s="17" t="s">
        <v>28</v>
      </c>
      <c r="F3" s="17" t="s">
        <v>29</v>
      </c>
      <c r="G3" s="17" t="s">
        <v>27</v>
      </c>
      <c r="H3" s="17" t="s">
        <v>28</v>
      </c>
      <c r="I3" s="17" t="s">
        <v>29</v>
      </c>
      <c r="J3" s="17" t="s">
        <v>27</v>
      </c>
      <c r="K3" s="17" t="s">
        <v>28</v>
      </c>
      <c r="L3" s="17" t="s">
        <v>29</v>
      </c>
      <c r="M3" s="113"/>
      <c r="N3" s="113"/>
    </row>
    <row r="4" spans="1:14" x14ac:dyDescent="0.25">
      <c r="A4" s="18" t="s">
        <v>8</v>
      </c>
      <c r="B4" s="19">
        <v>2</v>
      </c>
      <c r="C4" s="20">
        <v>3</v>
      </c>
      <c r="D4" s="20">
        <v>4</v>
      </c>
      <c r="E4" s="19">
        <v>5</v>
      </c>
      <c r="F4" s="20">
        <v>6</v>
      </c>
      <c r="G4" s="20">
        <v>7</v>
      </c>
      <c r="H4" s="20">
        <v>8</v>
      </c>
      <c r="I4" s="20">
        <v>9</v>
      </c>
      <c r="J4" s="20">
        <v>10</v>
      </c>
      <c r="K4" s="20">
        <v>11</v>
      </c>
      <c r="L4" s="20">
        <v>12</v>
      </c>
      <c r="M4" s="20">
        <v>13</v>
      </c>
      <c r="N4" s="20">
        <v>14</v>
      </c>
    </row>
    <row r="5" spans="1:14" ht="70.5" customHeight="1" x14ac:dyDescent="0.25">
      <c r="A5" s="21">
        <v>1</v>
      </c>
      <c r="B5" s="102" t="s">
        <v>54</v>
      </c>
      <c r="C5" s="102"/>
      <c r="D5" s="22">
        <f>SUM(D6:D7)</f>
        <v>9048313</v>
      </c>
      <c r="E5" s="22">
        <f>SUM(E6:E7)</f>
        <v>0</v>
      </c>
      <c r="F5" s="22">
        <f t="shared" ref="F5" si="0">SUM(F6:F7)</f>
        <v>9048313</v>
      </c>
      <c r="G5" s="22">
        <f>SUM(G6:G7)</f>
        <v>3127240</v>
      </c>
      <c r="H5" s="22">
        <f>SUM(H6:H7)</f>
        <v>0</v>
      </c>
      <c r="I5" s="22">
        <f>SUM(I6:I7)</f>
        <v>3127240</v>
      </c>
      <c r="J5" s="22">
        <f>G5/D5*100</f>
        <v>34.561580705707243</v>
      </c>
      <c r="K5" s="22">
        <v>0</v>
      </c>
      <c r="L5" s="22">
        <f>I5/F5*100</f>
        <v>34.561580705707243</v>
      </c>
      <c r="M5" s="31">
        <f>SUM(M6:M7)</f>
        <v>9048313</v>
      </c>
      <c r="N5" s="22">
        <f>M5/D5*100</f>
        <v>100</v>
      </c>
    </row>
    <row r="6" spans="1:14" ht="58.5" customHeight="1" x14ac:dyDescent="0.25">
      <c r="A6" s="23" t="s">
        <v>9</v>
      </c>
      <c r="B6" s="24" t="s">
        <v>24</v>
      </c>
      <c r="C6" s="24" t="s">
        <v>57</v>
      </c>
      <c r="D6" s="24">
        <f t="shared" ref="D6:D7" si="1">E6+F6</f>
        <v>24540</v>
      </c>
      <c r="E6" s="24">
        <v>0</v>
      </c>
      <c r="F6" s="24">
        <v>24540</v>
      </c>
      <c r="G6" s="24">
        <f>H6+I6</f>
        <v>0</v>
      </c>
      <c r="H6" s="24">
        <v>0</v>
      </c>
      <c r="I6" s="24">
        <v>0</v>
      </c>
      <c r="J6" s="25">
        <f>G6/D6*100</f>
        <v>0</v>
      </c>
      <c r="K6" s="25">
        <v>0</v>
      </c>
      <c r="L6" s="25">
        <f>I6/F6*100</f>
        <v>0</v>
      </c>
      <c r="M6" s="32">
        <f>F6</f>
        <v>24540</v>
      </c>
      <c r="N6" s="25">
        <f>M6/D6*100</f>
        <v>100</v>
      </c>
    </row>
    <row r="7" spans="1:14" ht="34.5" customHeight="1" x14ac:dyDescent="0.25">
      <c r="A7" s="23" t="s">
        <v>10</v>
      </c>
      <c r="B7" s="24" t="s">
        <v>55</v>
      </c>
      <c r="C7" s="24" t="s">
        <v>57</v>
      </c>
      <c r="D7" s="24">
        <f t="shared" si="1"/>
        <v>9023773</v>
      </c>
      <c r="E7" s="24">
        <v>0</v>
      </c>
      <c r="F7" s="24">
        <v>9023773</v>
      </c>
      <c r="G7" s="24">
        <f t="shared" ref="G7" si="2">H7+I7</f>
        <v>3127240</v>
      </c>
      <c r="H7" s="24">
        <v>0</v>
      </c>
      <c r="I7" s="24">
        <v>3127240</v>
      </c>
      <c r="J7" s="25">
        <f>G7/D7*100</f>
        <v>34.655570347348053</v>
      </c>
      <c r="K7" s="25">
        <v>0</v>
      </c>
      <c r="L7" s="25">
        <f>I7/F7*100</f>
        <v>34.655570347348053</v>
      </c>
      <c r="M7" s="32">
        <f>F7</f>
        <v>9023773</v>
      </c>
      <c r="N7" s="2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view="pageBreakPreview" topLeftCell="B1" zoomScaleSheetLayoutView="100" workbookViewId="0">
      <selection activeCell="I36" sqref="I36"/>
    </sheetView>
  </sheetViews>
  <sheetFormatPr defaultRowHeight="13.8" x14ac:dyDescent="0.25"/>
  <cols>
    <col min="2" max="2" width="37.88671875" customWidth="1"/>
    <col min="5" max="5" width="11.6640625" bestFit="1" customWidth="1"/>
    <col min="6" max="6" width="11.88671875" customWidth="1"/>
    <col min="7" max="7" width="16.44140625" bestFit="1" customWidth="1"/>
    <col min="10" max="10" width="13.5546875" customWidth="1"/>
    <col min="13" max="13" width="9.44140625" customWidth="1"/>
    <col min="14" max="14" width="12.44140625" customWidth="1"/>
    <col min="15" max="15" width="10.44140625" bestFit="1" customWidth="1"/>
  </cols>
  <sheetData>
    <row r="1" spans="1:24" x14ac:dyDescent="0.25">
      <c r="A1" s="105" t="s">
        <v>0</v>
      </c>
      <c r="B1" s="42" t="s">
        <v>1</v>
      </c>
      <c r="C1" s="106" t="s">
        <v>23</v>
      </c>
      <c r="D1" s="107" t="s">
        <v>89</v>
      </c>
      <c r="E1" s="107"/>
      <c r="F1" s="107"/>
      <c r="G1" s="107"/>
      <c r="H1" s="120" t="s">
        <v>97</v>
      </c>
      <c r="I1" s="121"/>
      <c r="J1" s="121"/>
      <c r="K1" s="122"/>
      <c r="L1" s="108" t="s">
        <v>98</v>
      </c>
      <c r="M1" s="108"/>
      <c r="N1" s="108"/>
      <c r="O1" s="108"/>
      <c r="P1" s="108" t="s">
        <v>90</v>
      </c>
      <c r="Q1" s="123"/>
      <c r="R1" s="123"/>
      <c r="S1" s="123"/>
      <c r="T1" s="114" t="s">
        <v>91</v>
      </c>
      <c r="U1" s="115"/>
      <c r="V1" s="115"/>
      <c r="W1" s="116"/>
    </row>
    <row r="2" spans="1:24" ht="39.6" x14ac:dyDescent="0.25">
      <c r="A2" s="105"/>
      <c r="B2" s="42" t="s">
        <v>2</v>
      </c>
      <c r="C2" s="106"/>
      <c r="D2" s="43" t="s">
        <v>27</v>
      </c>
      <c r="E2" s="43" t="s">
        <v>28</v>
      </c>
      <c r="F2" s="43" t="s">
        <v>63</v>
      </c>
      <c r="G2" s="43" t="s">
        <v>29</v>
      </c>
      <c r="H2" s="43" t="s">
        <v>27</v>
      </c>
      <c r="I2" s="43" t="s">
        <v>28</v>
      </c>
      <c r="J2" s="43" t="s">
        <v>63</v>
      </c>
      <c r="K2" s="43" t="s">
        <v>29</v>
      </c>
      <c r="L2" s="43" t="s">
        <v>27</v>
      </c>
      <c r="M2" s="43" t="s">
        <v>28</v>
      </c>
      <c r="N2" s="43" t="s">
        <v>63</v>
      </c>
      <c r="O2" s="43" t="s">
        <v>29</v>
      </c>
      <c r="P2" s="43" t="s">
        <v>27</v>
      </c>
      <c r="Q2" s="36" t="s">
        <v>28</v>
      </c>
      <c r="R2" s="43" t="s">
        <v>63</v>
      </c>
      <c r="S2" s="43" t="s">
        <v>29</v>
      </c>
      <c r="T2" s="43" t="s">
        <v>27</v>
      </c>
      <c r="U2" s="36" t="s">
        <v>28</v>
      </c>
      <c r="V2" s="43" t="s">
        <v>63</v>
      </c>
      <c r="W2" s="43" t="s">
        <v>29</v>
      </c>
    </row>
    <row r="3" spans="1:24" x14ac:dyDescent="0.25">
      <c r="A3" s="41" t="s">
        <v>8</v>
      </c>
      <c r="B3" s="41" t="s">
        <v>19</v>
      </c>
      <c r="C3" s="41" t="s">
        <v>33</v>
      </c>
      <c r="D3" s="41" t="s">
        <v>34</v>
      </c>
      <c r="E3" s="41" t="s">
        <v>21</v>
      </c>
      <c r="F3" s="41" t="s">
        <v>35</v>
      </c>
      <c r="G3" s="41" t="s">
        <v>47</v>
      </c>
      <c r="H3" s="41" t="s">
        <v>22</v>
      </c>
      <c r="I3" s="41" t="s">
        <v>36</v>
      </c>
      <c r="J3" s="41" t="s">
        <v>37</v>
      </c>
      <c r="K3" s="41" t="s">
        <v>38</v>
      </c>
      <c r="L3" s="41" t="s">
        <v>43</v>
      </c>
      <c r="M3" s="41" t="s">
        <v>44</v>
      </c>
      <c r="N3" s="41" t="s">
        <v>45</v>
      </c>
      <c r="O3" s="41" t="s">
        <v>46</v>
      </c>
      <c r="P3" s="41" t="s">
        <v>82</v>
      </c>
      <c r="Q3" s="41" t="s">
        <v>83</v>
      </c>
      <c r="R3" s="41" t="s">
        <v>84</v>
      </c>
      <c r="S3" s="41" t="s">
        <v>85</v>
      </c>
      <c r="T3" s="41" t="s">
        <v>86</v>
      </c>
      <c r="U3" s="41" t="s">
        <v>87</v>
      </c>
      <c r="V3" s="41" t="s">
        <v>88</v>
      </c>
      <c r="W3" s="20">
        <v>23</v>
      </c>
    </row>
    <row r="4" spans="1:24" x14ac:dyDescent="0.25">
      <c r="A4" s="117" t="s">
        <v>30</v>
      </c>
      <c r="B4" s="117"/>
      <c r="C4" s="117"/>
      <c r="D4" s="44">
        <f>E4+F4+G4</f>
        <v>248356.69500000001</v>
      </c>
      <c r="E4" s="44">
        <f>E5+E8+E11+E13+E15</f>
        <v>162323.14799999999</v>
      </c>
      <c r="F4" s="44">
        <f>F5+F8+F11+F13+F15</f>
        <v>0</v>
      </c>
      <c r="G4" s="44">
        <f>G5+G8+G11+G13+G15</f>
        <v>86033.547000000006</v>
      </c>
      <c r="H4" s="44">
        <f>I4+J4+K4</f>
        <v>16216.108900000001</v>
      </c>
      <c r="I4" s="44">
        <f>I5+I8+I11+I13+I15</f>
        <v>0</v>
      </c>
      <c r="J4" s="44">
        <f>J5+J8+J11+J13+J15</f>
        <v>0</v>
      </c>
      <c r="K4" s="44">
        <f>K5+K8+K11+K13+K15</f>
        <v>16216.108900000001</v>
      </c>
      <c r="L4" s="44">
        <f>M4+N4+O4</f>
        <v>16216.108900000001</v>
      </c>
      <c r="M4" s="44">
        <f>M5+M8+M11+M13+M15</f>
        <v>0</v>
      </c>
      <c r="N4" s="44">
        <f>N5+N8+N11+N13+N15</f>
        <v>0</v>
      </c>
      <c r="O4" s="44">
        <f>O5+O8+O11+O13+O15</f>
        <v>16216.108900000001</v>
      </c>
      <c r="P4" s="44">
        <f t="shared" ref="P4:Q7" si="0">L4/D4*100</f>
        <v>6.5293624961469234</v>
      </c>
      <c r="Q4" s="45">
        <f t="shared" si="0"/>
        <v>0</v>
      </c>
      <c r="R4" s="45"/>
      <c r="S4" s="45">
        <f t="shared" ref="S4:S7" si="1">O4/G4*100</f>
        <v>18.848588097849785</v>
      </c>
      <c r="T4" s="46">
        <f t="shared" ref="T4:T14" si="2">L4/H4*100</f>
        <v>100</v>
      </c>
      <c r="U4" s="46"/>
      <c r="V4" s="46"/>
      <c r="W4" s="46">
        <f t="shared" ref="W4:W14" si="3">O4/K4*100</f>
        <v>100</v>
      </c>
    </row>
    <row r="5" spans="1:24" x14ac:dyDescent="0.25">
      <c r="A5" s="47">
        <v>1</v>
      </c>
      <c r="B5" s="102" t="s">
        <v>11</v>
      </c>
      <c r="C5" s="102"/>
      <c r="D5" s="44">
        <f>E5+G5</f>
        <v>45268.800000000003</v>
      </c>
      <c r="E5" s="44">
        <f>E6+E7</f>
        <v>24845.996999999999</v>
      </c>
      <c r="F5" s="44">
        <f t="shared" ref="F5:G5" si="4">F6+F7</f>
        <v>0</v>
      </c>
      <c r="G5" s="44">
        <f t="shared" si="4"/>
        <v>20422.803</v>
      </c>
      <c r="H5" s="44">
        <f>I5+K5</f>
        <v>16103.8248</v>
      </c>
      <c r="I5" s="44">
        <f>I6+I7</f>
        <v>0</v>
      </c>
      <c r="J5" s="44">
        <f t="shared" ref="J5:K5" si="5">J6+J7</f>
        <v>0</v>
      </c>
      <c r="K5" s="44">
        <f t="shared" si="5"/>
        <v>16103.8248</v>
      </c>
      <c r="L5" s="44">
        <f>M5+O5</f>
        <v>16103.8248</v>
      </c>
      <c r="M5" s="44">
        <f>M6+M7</f>
        <v>0</v>
      </c>
      <c r="N5" s="44">
        <f t="shared" ref="N5:O5" si="6">N6+N7</f>
        <v>0</v>
      </c>
      <c r="O5" s="44">
        <f t="shared" si="6"/>
        <v>16103.8248</v>
      </c>
      <c r="P5" s="44">
        <f t="shared" si="0"/>
        <v>35.573783267946133</v>
      </c>
      <c r="Q5" s="45"/>
      <c r="R5" s="45"/>
      <c r="S5" s="45">
        <f>O5/G5*100</f>
        <v>78.852177147279932</v>
      </c>
      <c r="T5" s="46"/>
      <c r="U5" s="46"/>
      <c r="V5" s="46"/>
      <c r="W5" s="46"/>
    </row>
    <row r="6" spans="1:24" ht="39.6" x14ac:dyDescent="0.25">
      <c r="A6" s="48" t="s">
        <v>66</v>
      </c>
      <c r="B6" s="49" t="s">
        <v>92</v>
      </c>
      <c r="C6" s="15" t="s">
        <v>3</v>
      </c>
      <c r="D6" s="50">
        <f t="shared" ref="D6:D7" si="7">E6+G6</f>
        <v>8640.9529999999995</v>
      </c>
      <c r="E6" s="50">
        <v>0</v>
      </c>
      <c r="F6" s="50">
        <v>0</v>
      </c>
      <c r="G6" s="50">
        <v>8640.9529999999995</v>
      </c>
      <c r="H6" s="50">
        <f t="shared" ref="H6:H7" si="8">I6+K6</f>
        <v>8416.5587300000007</v>
      </c>
      <c r="I6" s="50">
        <v>0</v>
      </c>
      <c r="J6" s="50">
        <v>0</v>
      </c>
      <c r="K6" s="50">
        <f>O6</f>
        <v>8416.5587300000007</v>
      </c>
      <c r="L6" s="50">
        <f t="shared" ref="L6:L7" si="9">M6+O6</f>
        <v>8416.5587300000007</v>
      </c>
      <c r="M6" s="24">
        <v>0</v>
      </c>
      <c r="N6" s="24">
        <v>0</v>
      </c>
      <c r="O6" s="24">
        <v>8416.5587300000007</v>
      </c>
      <c r="P6" s="50">
        <f t="shared" si="0"/>
        <v>97.40313053432881</v>
      </c>
      <c r="Q6" s="44"/>
      <c r="R6" s="44"/>
      <c r="S6" s="50">
        <f t="shared" si="1"/>
        <v>97.40313053432881</v>
      </c>
      <c r="T6" s="51"/>
      <c r="U6" s="51"/>
      <c r="V6" s="51"/>
      <c r="W6" s="51"/>
      <c r="X6" s="64"/>
    </row>
    <row r="7" spans="1:24" ht="26.4" x14ac:dyDescent="0.25">
      <c r="A7" s="48" t="s">
        <v>67</v>
      </c>
      <c r="B7" s="49" t="s">
        <v>68</v>
      </c>
      <c r="C7" s="15" t="s">
        <v>3</v>
      </c>
      <c r="D7" s="50">
        <f t="shared" si="7"/>
        <v>36627.847000000002</v>
      </c>
      <c r="E7" s="24">
        <v>24845.996999999999</v>
      </c>
      <c r="F7" s="24">
        <v>0</v>
      </c>
      <c r="G7" s="24">
        <v>11781.85</v>
      </c>
      <c r="H7" s="50">
        <f t="shared" si="8"/>
        <v>7687.2660699999997</v>
      </c>
      <c r="I7" s="50">
        <v>0</v>
      </c>
      <c r="J7" s="50">
        <v>0</v>
      </c>
      <c r="K7" s="50">
        <f>O7</f>
        <v>7687.2660699999997</v>
      </c>
      <c r="L7" s="50">
        <f t="shared" si="9"/>
        <v>7687.2660699999997</v>
      </c>
      <c r="M7" s="50">
        <v>0</v>
      </c>
      <c r="N7" s="50">
        <v>0</v>
      </c>
      <c r="O7" s="50">
        <v>7687.2660699999997</v>
      </c>
      <c r="P7" s="50">
        <f t="shared" si="0"/>
        <v>20.987490938247063</v>
      </c>
      <c r="Q7" s="44"/>
      <c r="R7" s="44"/>
      <c r="S7" s="50">
        <f t="shared" si="1"/>
        <v>65.246680869303205</v>
      </c>
      <c r="T7" s="51"/>
      <c r="U7" s="51"/>
      <c r="V7" s="51"/>
      <c r="W7" s="51"/>
      <c r="X7" s="64"/>
    </row>
    <row r="8" spans="1:24" x14ac:dyDescent="0.25">
      <c r="A8" s="47" t="s">
        <v>19</v>
      </c>
      <c r="B8" s="102" t="s">
        <v>15</v>
      </c>
      <c r="C8" s="102"/>
      <c r="D8" s="44">
        <f>E8+F8+G8</f>
        <v>111645.647</v>
      </c>
      <c r="E8" s="44">
        <f>E9+E10</f>
        <v>58385.7</v>
      </c>
      <c r="F8" s="44">
        <f t="shared" ref="F8:G8" si="10">F9+F10</f>
        <v>0</v>
      </c>
      <c r="G8" s="44">
        <f t="shared" si="10"/>
        <v>53259.947</v>
      </c>
      <c r="H8" s="44">
        <f>I8+J8+K8</f>
        <v>0</v>
      </c>
      <c r="I8" s="44">
        <f>I9+I10</f>
        <v>0</v>
      </c>
      <c r="J8" s="44">
        <f t="shared" ref="J8:K8" si="11">J9+J10</f>
        <v>0</v>
      </c>
      <c r="K8" s="44">
        <f t="shared" si="11"/>
        <v>0</v>
      </c>
      <c r="L8" s="44">
        <f>M8++N8+O8</f>
        <v>0</v>
      </c>
      <c r="M8" s="44">
        <f>M9+M10</f>
        <v>0</v>
      </c>
      <c r="N8" s="44">
        <f t="shared" ref="N8:O8" si="12">N9+N10</f>
        <v>0</v>
      </c>
      <c r="O8" s="44">
        <f t="shared" si="12"/>
        <v>0</v>
      </c>
      <c r="P8" s="51">
        <f t="shared" ref="P8:P11" si="13">L8/D8%</f>
        <v>0</v>
      </c>
      <c r="Q8" s="44">
        <f t="shared" ref="Q8:Q16" si="14">M8/E8*100</f>
        <v>0</v>
      </c>
      <c r="R8" s="44"/>
      <c r="S8" s="51">
        <f t="shared" ref="S8:S10" si="15">O8/G8%</f>
        <v>0</v>
      </c>
      <c r="T8" s="51"/>
      <c r="U8" s="51"/>
      <c r="V8" s="51"/>
      <c r="W8" s="51"/>
      <c r="X8" s="64"/>
    </row>
    <row r="9" spans="1:24" ht="39.6" x14ac:dyDescent="0.25">
      <c r="A9" s="48" t="s">
        <v>31</v>
      </c>
      <c r="B9" s="49" t="s">
        <v>50</v>
      </c>
      <c r="C9" s="52" t="s">
        <v>3</v>
      </c>
      <c r="D9" s="52">
        <f t="shared" ref="D9:D10" si="16">E9+G9</f>
        <v>50000</v>
      </c>
      <c r="E9" s="52">
        <v>0</v>
      </c>
      <c r="F9" s="52">
        <v>0</v>
      </c>
      <c r="G9" s="52">
        <v>50000</v>
      </c>
      <c r="H9" s="52">
        <f t="shared" ref="H9:H10" si="17">I9+K9</f>
        <v>0</v>
      </c>
      <c r="I9" s="52">
        <v>0</v>
      </c>
      <c r="J9" s="52">
        <v>0</v>
      </c>
      <c r="K9" s="52">
        <v>0</v>
      </c>
      <c r="L9" s="52">
        <f t="shared" ref="L9:L10" si="18">M9+O9</f>
        <v>0</v>
      </c>
      <c r="M9" s="52">
        <v>0</v>
      </c>
      <c r="N9" s="52">
        <v>0</v>
      </c>
      <c r="O9" s="52">
        <v>0</v>
      </c>
      <c r="P9" s="51"/>
      <c r="Q9" s="50"/>
      <c r="R9" s="44"/>
      <c r="S9" s="51"/>
      <c r="T9" s="51"/>
      <c r="U9" s="51"/>
      <c r="V9" s="51"/>
      <c r="W9" s="51"/>
      <c r="X9" s="64"/>
    </row>
    <row r="10" spans="1:24" ht="52.8" x14ac:dyDescent="0.25">
      <c r="A10" s="48" t="s">
        <v>32</v>
      </c>
      <c r="B10" s="49" t="s">
        <v>49</v>
      </c>
      <c r="C10" s="52" t="s">
        <v>3</v>
      </c>
      <c r="D10" s="52">
        <f t="shared" si="16"/>
        <v>61645.646999999997</v>
      </c>
      <c r="E10" s="24">
        <v>58385.7</v>
      </c>
      <c r="F10" s="24">
        <v>0</v>
      </c>
      <c r="G10" s="24">
        <v>3259.9470000000001</v>
      </c>
      <c r="H10" s="52">
        <f t="shared" si="17"/>
        <v>0</v>
      </c>
      <c r="I10" s="52">
        <v>0</v>
      </c>
      <c r="J10" s="52">
        <v>0</v>
      </c>
      <c r="K10" s="52">
        <v>0</v>
      </c>
      <c r="L10" s="52">
        <f t="shared" si="18"/>
        <v>0</v>
      </c>
      <c r="M10" s="50">
        <v>0</v>
      </c>
      <c r="N10" s="50">
        <v>0</v>
      </c>
      <c r="O10" s="50">
        <v>0</v>
      </c>
      <c r="P10" s="52">
        <f t="shared" si="13"/>
        <v>0</v>
      </c>
      <c r="Q10" s="50">
        <f t="shared" si="14"/>
        <v>0</v>
      </c>
      <c r="R10" s="44"/>
      <c r="S10" s="52">
        <f t="shared" si="15"/>
        <v>0</v>
      </c>
      <c r="T10" s="51"/>
      <c r="U10" s="51"/>
      <c r="V10" s="51"/>
      <c r="W10" s="51"/>
      <c r="X10" s="64"/>
    </row>
    <row r="11" spans="1:24" hidden="1" x14ac:dyDescent="0.25">
      <c r="A11" s="47" t="s">
        <v>33</v>
      </c>
      <c r="B11" s="118" t="s">
        <v>13</v>
      </c>
      <c r="C11" s="119"/>
      <c r="D11" s="44">
        <f>E11+F11+G11</f>
        <v>1598.951</v>
      </c>
      <c r="E11" s="44">
        <f>E12</f>
        <v>1598.951</v>
      </c>
      <c r="F11" s="44">
        <f t="shared" ref="F11:G11" si="19">F12</f>
        <v>0</v>
      </c>
      <c r="G11" s="44">
        <f t="shared" si="19"/>
        <v>0</v>
      </c>
      <c r="H11" s="65">
        <f>I11+J11+K11</f>
        <v>0</v>
      </c>
      <c r="I11" s="65">
        <f>I12</f>
        <v>0</v>
      </c>
      <c r="J11" s="65">
        <f t="shared" ref="J11:K11" si="20">J12</f>
        <v>0</v>
      </c>
      <c r="K11" s="65">
        <f t="shared" si="20"/>
        <v>0</v>
      </c>
      <c r="L11" s="44">
        <f>M11+N11+O11</f>
        <v>0</v>
      </c>
      <c r="M11" s="44">
        <f>M12</f>
        <v>0</v>
      </c>
      <c r="N11" s="44">
        <f t="shared" ref="N11:O11" si="21">N12</f>
        <v>0</v>
      </c>
      <c r="O11" s="44">
        <f t="shared" si="21"/>
        <v>0</v>
      </c>
      <c r="P11" s="51">
        <f t="shared" si="13"/>
        <v>0</v>
      </c>
      <c r="Q11" s="44">
        <f t="shared" si="14"/>
        <v>0</v>
      </c>
      <c r="R11" s="44"/>
      <c r="S11" s="51"/>
      <c r="T11" s="51"/>
      <c r="U11" s="51"/>
      <c r="V11" s="51"/>
      <c r="W11" s="51"/>
      <c r="X11" s="64"/>
    </row>
    <row r="12" spans="1:24" ht="39.6" hidden="1" x14ac:dyDescent="0.25">
      <c r="A12" s="48" t="s">
        <v>93</v>
      </c>
      <c r="B12" s="49" t="s">
        <v>94</v>
      </c>
      <c r="C12" s="50"/>
      <c r="D12" s="50">
        <f t="shared" ref="D12" si="22">E12+G12</f>
        <v>1598.951</v>
      </c>
      <c r="E12" s="53">
        <v>1598.951</v>
      </c>
      <c r="F12" s="53">
        <v>0</v>
      </c>
      <c r="G12" s="54">
        <v>0</v>
      </c>
      <c r="H12" s="66">
        <f t="shared" ref="H12" si="23">I12+K12</f>
        <v>0</v>
      </c>
      <c r="I12" s="66">
        <v>0</v>
      </c>
      <c r="J12" s="66">
        <v>0</v>
      </c>
      <c r="K12" s="66">
        <v>0</v>
      </c>
      <c r="L12" s="50">
        <v>0</v>
      </c>
      <c r="M12" s="53">
        <v>0</v>
      </c>
      <c r="N12" s="53">
        <v>0</v>
      </c>
      <c r="O12" s="53">
        <v>0</v>
      </c>
      <c r="P12" s="50">
        <f>L12/D12*100</f>
        <v>0</v>
      </c>
      <c r="Q12" s="50">
        <f t="shared" si="14"/>
        <v>0</v>
      </c>
      <c r="R12" s="44"/>
      <c r="S12" s="50"/>
      <c r="T12" s="51"/>
      <c r="U12" s="51"/>
      <c r="V12" s="51"/>
      <c r="W12" s="51"/>
      <c r="X12" s="64"/>
    </row>
    <row r="13" spans="1:24" x14ac:dyDescent="0.25">
      <c r="A13" s="47" t="s">
        <v>21</v>
      </c>
      <c r="B13" s="102" t="s">
        <v>14</v>
      </c>
      <c r="C13" s="102"/>
      <c r="D13" s="44">
        <f>E13+F13+G13</f>
        <v>38202.697</v>
      </c>
      <c r="E13" s="44">
        <f>E14</f>
        <v>36180</v>
      </c>
      <c r="F13" s="44">
        <f>F14</f>
        <v>0</v>
      </c>
      <c r="G13" s="44">
        <f>G14</f>
        <v>2022.6969999999999</v>
      </c>
      <c r="H13" s="44">
        <f>I13+J13+K13</f>
        <v>100</v>
      </c>
      <c r="I13" s="44">
        <f>I14</f>
        <v>0</v>
      </c>
      <c r="J13" s="44">
        <f t="shared" ref="J13:K13" si="24">J14</f>
        <v>0</v>
      </c>
      <c r="K13" s="44">
        <f t="shared" si="24"/>
        <v>100</v>
      </c>
      <c r="L13" s="44">
        <f>M13+N13+O13</f>
        <v>100</v>
      </c>
      <c r="M13" s="44">
        <f>M14</f>
        <v>0</v>
      </c>
      <c r="N13" s="44">
        <f t="shared" ref="N13:O13" si="25">N14</f>
        <v>0</v>
      </c>
      <c r="O13" s="44">
        <f t="shared" si="25"/>
        <v>100</v>
      </c>
      <c r="P13" s="51">
        <f>L13/D13%</f>
        <v>0.26176162379321022</v>
      </c>
      <c r="Q13" s="44">
        <f t="shared" si="14"/>
        <v>0</v>
      </c>
      <c r="R13" s="44"/>
      <c r="S13" s="51">
        <f>O13/G13%</f>
        <v>4.943894216484229</v>
      </c>
      <c r="T13" s="51">
        <f t="shared" si="2"/>
        <v>100</v>
      </c>
      <c r="U13" s="51"/>
      <c r="V13" s="51"/>
      <c r="W13" s="51">
        <f t="shared" si="3"/>
        <v>100</v>
      </c>
      <c r="X13" s="64"/>
    </row>
    <row r="14" spans="1:24" ht="24.75" customHeight="1" x14ac:dyDescent="0.25">
      <c r="A14" s="48" t="s">
        <v>95</v>
      </c>
      <c r="B14" s="55" t="s">
        <v>20</v>
      </c>
      <c r="C14" s="15" t="s">
        <v>3</v>
      </c>
      <c r="D14" s="50">
        <f t="shared" ref="D14" si="26">E14+G14</f>
        <v>38202.697</v>
      </c>
      <c r="E14" s="25">
        <v>36180</v>
      </c>
      <c r="F14" s="25">
        <v>0</v>
      </c>
      <c r="G14" s="25">
        <v>2022.6969999999999</v>
      </c>
      <c r="H14" s="50">
        <f>I14+K14</f>
        <v>100</v>
      </c>
      <c r="I14" s="50">
        <v>0</v>
      </c>
      <c r="J14" s="50">
        <v>0</v>
      </c>
      <c r="K14" s="50">
        <v>100</v>
      </c>
      <c r="L14" s="50">
        <f t="shared" ref="L14" si="27">M14+O14</f>
        <v>100</v>
      </c>
      <c r="M14" s="50">
        <v>0</v>
      </c>
      <c r="N14" s="50">
        <v>0</v>
      </c>
      <c r="O14" s="50">
        <v>100</v>
      </c>
      <c r="P14" s="50">
        <f>L14/D14*100</f>
        <v>0.26176162379321022</v>
      </c>
      <c r="Q14" s="50">
        <f t="shared" si="14"/>
        <v>0</v>
      </c>
      <c r="R14" s="50"/>
      <c r="S14" s="50">
        <f>O14/G14*100</f>
        <v>4.943894216484229</v>
      </c>
      <c r="T14" s="52">
        <f t="shared" si="2"/>
        <v>100</v>
      </c>
      <c r="U14" s="52"/>
      <c r="V14" s="52"/>
      <c r="W14" s="52">
        <f t="shared" si="3"/>
        <v>100</v>
      </c>
      <c r="X14" s="64"/>
    </row>
    <row r="15" spans="1:24" ht="24.75" customHeight="1" x14ac:dyDescent="0.25">
      <c r="A15" s="47" t="s">
        <v>22</v>
      </c>
      <c r="B15" s="102" t="s">
        <v>16</v>
      </c>
      <c r="C15" s="102"/>
      <c r="D15" s="51">
        <f>E15+F15+G15</f>
        <v>51640.6</v>
      </c>
      <c r="E15" s="51">
        <f>E16</f>
        <v>41312.5</v>
      </c>
      <c r="F15" s="51">
        <f>F16</f>
        <v>0</v>
      </c>
      <c r="G15" s="51">
        <f>G16</f>
        <v>10328.1</v>
      </c>
      <c r="H15" s="51">
        <f>I15+J15+K15</f>
        <v>12.2841</v>
      </c>
      <c r="I15" s="51">
        <f>I16</f>
        <v>0</v>
      </c>
      <c r="J15" s="51">
        <f>J16</f>
        <v>0</v>
      </c>
      <c r="K15" s="51">
        <f>K16</f>
        <v>12.2841</v>
      </c>
      <c r="L15" s="51">
        <f>M15+N15+O15</f>
        <v>12.2841</v>
      </c>
      <c r="M15" s="51">
        <f>M16</f>
        <v>0</v>
      </c>
      <c r="N15" s="51">
        <f t="shared" ref="N15:O15" si="28">N16</f>
        <v>0</v>
      </c>
      <c r="O15" s="51">
        <f t="shared" si="28"/>
        <v>12.2841</v>
      </c>
      <c r="P15" s="51">
        <f>L15/D15%</f>
        <v>2.3787678686924631E-2</v>
      </c>
      <c r="Q15" s="44">
        <f t="shared" si="14"/>
        <v>0</v>
      </c>
      <c r="R15" s="44"/>
      <c r="S15" s="51">
        <f>O15/G15%</f>
        <v>0.1189386237546112</v>
      </c>
      <c r="T15" s="51"/>
      <c r="U15" s="51"/>
      <c r="V15" s="51"/>
      <c r="W15" s="51"/>
      <c r="X15" s="64"/>
    </row>
    <row r="16" spans="1:24" ht="24.75" customHeight="1" x14ac:dyDescent="0.25">
      <c r="A16" s="56"/>
      <c r="B16" s="57" t="s">
        <v>96</v>
      </c>
      <c r="C16" s="58" t="s">
        <v>3</v>
      </c>
      <c r="D16" s="50">
        <f t="shared" ref="D16" si="29">E16+G16</f>
        <v>51640.6</v>
      </c>
      <c r="E16" s="25">
        <v>41312.5</v>
      </c>
      <c r="F16" s="25">
        <v>0</v>
      </c>
      <c r="G16" s="25">
        <v>10328.1</v>
      </c>
      <c r="H16" s="50">
        <f t="shared" ref="H16" si="30">I16+K16</f>
        <v>12.2841</v>
      </c>
      <c r="I16" s="50">
        <v>0</v>
      </c>
      <c r="J16" s="50">
        <v>0</v>
      </c>
      <c r="K16" s="50">
        <f>O16</f>
        <v>12.2841</v>
      </c>
      <c r="L16" s="50">
        <f t="shared" ref="L16" si="31">M16+O16</f>
        <v>12.2841</v>
      </c>
      <c r="M16" s="50">
        <v>0</v>
      </c>
      <c r="N16" s="50">
        <v>0</v>
      </c>
      <c r="O16" s="50">
        <v>12.2841</v>
      </c>
      <c r="P16" s="50">
        <f>L16/D16*100</f>
        <v>2.3787678686924631E-2</v>
      </c>
      <c r="Q16" s="50">
        <f t="shared" si="14"/>
        <v>0</v>
      </c>
      <c r="R16" s="50"/>
      <c r="S16" s="50">
        <f t="shared" ref="S16" si="32">O16/G16*100</f>
        <v>0.11893862375461121</v>
      </c>
      <c r="T16" s="51"/>
      <c r="U16" s="51"/>
      <c r="V16" s="51"/>
      <c r="W16" s="51"/>
      <c r="X16" s="64"/>
    </row>
    <row r="17" ht="24.75" customHeight="1" x14ac:dyDescent="0.25"/>
  </sheetData>
  <mergeCells count="13">
    <mergeCell ref="B15:C15"/>
    <mergeCell ref="T1:W1"/>
    <mergeCell ref="A4:C4"/>
    <mergeCell ref="B5:C5"/>
    <mergeCell ref="B8:C8"/>
    <mergeCell ref="B11:C11"/>
    <mergeCell ref="B13:C13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scale="5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Савкин С.В.</cp:lastModifiedBy>
  <cp:lastPrinted>2016-07-05T09:31:07Z</cp:lastPrinted>
  <dcterms:created xsi:type="dcterms:W3CDTF">2012-05-22T08:33:39Z</dcterms:created>
  <dcterms:modified xsi:type="dcterms:W3CDTF">2016-07-05T10:17:02Z</dcterms:modified>
</cp:coreProperties>
</file>