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20" windowWidth="19320" windowHeight="6900" firstSheet="1" activeTab="1"/>
  </bookViews>
  <sheets>
    <sheet name="ведомственная" sheetId="36" state="hidden" r:id="rId1"/>
    <sheet name="май 2016" sheetId="43" r:id="rId2"/>
  </sheets>
  <definedNames>
    <definedName name="_xlnm._FilterDatabase" localSheetId="1" hidden="1">'май 2016'!$A$4:$Z$24</definedName>
    <definedName name="_xlnm.Print_Titles" localSheetId="1">'май 2016'!$2:$3</definedName>
    <definedName name="_xlnm.Print_Area" localSheetId="1">'май 2016'!$A$1:$Z$24</definedName>
  </definedNames>
  <calcPr calcId="124519"/>
</workbook>
</file>

<file path=xl/calcChain.xml><?xml version="1.0" encoding="utf-8"?>
<calcChain xmlns="http://schemas.openxmlformats.org/spreadsheetml/2006/main">
  <c r="V24" i="43"/>
  <c r="O24"/>
  <c r="H24"/>
  <c r="V23"/>
  <c r="O23"/>
  <c r="S23" s="1"/>
  <c r="H23"/>
  <c r="R22"/>
  <c r="Q22"/>
  <c r="P22"/>
  <c r="O22"/>
  <c r="N22"/>
  <c r="Y22" s="1"/>
  <c r="M22"/>
  <c r="X22" s="1"/>
  <c r="L22"/>
  <c r="K22"/>
  <c r="J22"/>
  <c r="I22"/>
  <c r="H22"/>
  <c r="G22"/>
  <c r="F22"/>
  <c r="E22"/>
  <c r="D22"/>
  <c r="Y21"/>
  <c r="O21"/>
  <c r="N21"/>
  <c r="L21"/>
  <c r="H21"/>
  <c r="X21" s="1"/>
  <c r="W20"/>
  <c r="R20"/>
  <c r="V20" s="1"/>
  <c r="Q20"/>
  <c r="P20"/>
  <c r="Y20" s="1"/>
  <c r="O20"/>
  <c r="N20"/>
  <c r="M20"/>
  <c r="L20"/>
  <c r="K20"/>
  <c r="J20"/>
  <c r="I20"/>
  <c r="H20"/>
  <c r="G20"/>
  <c r="F20"/>
  <c r="E20"/>
  <c r="D20"/>
  <c r="O19"/>
  <c r="H19"/>
  <c r="O18"/>
  <c r="H18"/>
  <c r="O17"/>
  <c r="H17"/>
  <c r="T16"/>
  <c r="O16"/>
  <c r="S16" s="1"/>
  <c r="H16"/>
  <c r="T15"/>
  <c r="O15"/>
  <c r="H15"/>
  <c r="T14"/>
  <c r="O14"/>
  <c r="H14"/>
  <c r="O13"/>
  <c r="H13"/>
  <c r="T12"/>
  <c r="O12"/>
  <c r="S12" s="1"/>
  <c r="H12"/>
  <c r="R11"/>
  <c r="Q11"/>
  <c r="P11"/>
  <c r="T11" s="1"/>
  <c r="O11"/>
  <c r="N11"/>
  <c r="M11"/>
  <c r="L11"/>
  <c r="K11"/>
  <c r="J11"/>
  <c r="I11"/>
  <c r="H11"/>
  <c r="G11"/>
  <c r="F11"/>
  <c r="E11"/>
  <c r="D11"/>
  <c r="O10"/>
  <c r="N10"/>
  <c r="L10" s="1"/>
  <c r="H10"/>
  <c r="X10" s="1"/>
  <c r="V9"/>
  <c r="O9"/>
  <c r="S9" s="1"/>
  <c r="N9"/>
  <c r="L9"/>
  <c r="H9"/>
  <c r="X9" s="1"/>
  <c r="V8"/>
  <c r="O8"/>
  <c r="N8"/>
  <c r="L8" s="1"/>
  <c r="H8"/>
  <c r="X8" s="1"/>
  <c r="V7"/>
  <c r="O7"/>
  <c r="N7"/>
  <c r="L7" s="1"/>
  <c r="H7"/>
  <c r="X7" s="1"/>
  <c r="W6"/>
  <c r="R6"/>
  <c r="Q6"/>
  <c r="P6"/>
  <c r="O6"/>
  <c r="N6"/>
  <c r="M6"/>
  <c r="K6"/>
  <c r="K5" s="1"/>
  <c r="J6"/>
  <c r="I6"/>
  <c r="G6"/>
  <c r="F6"/>
  <c r="E6"/>
  <c r="D6"/>
  <c r="W5"/>
  <c r="R5"/>
  <c r="Q5"/>
  <c r="U5" s="1"/>
  <c r="P5"/>
  <c r="O5"/>
  <c r="N5"/>
  <c r="M5"/>
  <c r="J5"/>
  <c r="I5"/>
  <c r="G5"/>
  <c r="F5"/>
  <c r="E5"/>
  <c r="L6" l="1"/>
  <c r="L5" s="1"/>
  <c r="S20"/>
  <c r="X20"/>
  <c r="V22"/>
  <c r="Z22" s="1"/>
  <c r="S22"/>
  <c r="W22" s="1"/>
  <c r="S24"/>
  <c r="S15"/>
  <c r="T5"/>
  <c r="S11"/>
  <c r="U11"/>
  <c r="S14"/>
  <c r="D5"/>
  <c r="V5"/>
  <c r="H6"/>
  <c r="H5" s="1"/>
  <c r="X5" s="1"/>
  <c r="X6"/>
  <c r="S7"/>
  <c r="V6"/>
  <c r="Y5"/>
  <c r="S8"/>
  <c r="S5" l="1"/>
  <c r="S6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<sst xmlns="http://schemas.openxmlformats.org/spreadsheetml/2006/main" count="115" uniqueCount="72">
  <si>
    <t>№ п/п</t>
  </si>
  <si>
    <t>Наименование программы</t>
  </si>
  <si>
    <t>Запланированные мероприятия</t>
  </si>
  <si>
    <t>ДИиЗО</t>
  </si>
  <si>
    <t>1</t>
  </si>
  <si>
    <t>1.1</t>
  </si>
  <si>
    <t>1.2</t>
  </si>
  <si>
    <t>ДДА</t>
  </si>
  <si>
    <t>Муниципальная  программа "Социально - экономическое развитие города Нефтеюганска на 2014-2020 годы"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</si>
  <si>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</si>
  <si>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</si>
  <si>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</si>
  <si>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</si>
  <si>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</si>
  <si>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</si>
  <si>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</si>
  <si>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</si>
  <si>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</si>
  <si>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</si>
  <si>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</si>
  <si>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</si>
  <si>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</si>
  <si>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</si>
  <si>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</si>
  <si>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</si>
  <si>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</si>
  <si>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</si>
  <si>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</si>
  <si>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</si>
  <si>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</si>
  <si>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</si>
  <si>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</si>
  <si>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</si>
  <si>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</si>
  <si>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</si>
  <si>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</si>
  <si>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</si>
  <si>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</si>
  <si>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Постановлением администрации города от 16.10.2015 № 1011-п утверждён перечень получателей грантов на общую сумму 4 100 000 рублей. Направлено письмо в ЮПУ о заключении соглашений с субъектами малого и среднего предпринимательства, направлены заявки в Департамент финансов округа для финансирования грантов. После заключения соглашений и предоставления финансирования будут предоставлены гранты на сумму 4 100 000  рублей. Распоряжением администрации города от 12.10.2015 № 278-р утверждён перечень получателей субсидий на общую сумму 563 815 рублей. Направлено письмо в ЮПУ о заключении соглашений с субъектами малого и среднего предпринимательства, направлена заявка в Департамент финансов округа для финансирования. После заключения соглашений и предоставления финансирования будут предоставлены субсидий на сумму 563 815 рублей. 
На исполнении находятся контракты на оказание услуг в области развития малого и среднего предпринимательства, размещению информации в СМИ и проведению мониторинга субъектов малого и среднего предпринимательства на общую сумму 1 171 800. В рамках контрактов проведены выставка товаров и услуг и церемония награждения конкурса "Предприниматель года", проведена частичная оплата мероприятий на сумму 200 000 рублей. Документы на сумму 110 000 рублей находятся на кассововом исполнении (ждем финансирования из округа). В соответствии с условиями контрактов на оказание услуг в области развития малого и среднего предпринимательства и проведению мониторинга мероприятия будут реализованы до 30.11.2015. Срок оказания услуг по размещению информации в СМИ до 31.12.2015. Оплата по контрактам запланирована до 31.12.2015. Подготовлен проект распоряжения администрации о предоставлении денежных премий победителям конкурса "Предприниматель года" на сумму 150 000 рублей, после утвеждения распоряжения средства будут исполнены.</t>
  </si>
  <si>
    <t>Профинансировано на 01.12.2015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</si>
  <si>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</si>
  <si>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</si>
  <si>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</si>
  <si>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</si>
  <si>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</si>
  <si>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</si>
  <si>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</si>
  <si>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</si>
  <si>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</si>
  <si>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</si>
  <si>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</si>
  <si>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</si>
  <si>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</si>
  <si>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</si>
  <si>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</si>
  <si>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</si>
  <si>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</si>
  <si>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</si>
  <si>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</si>
  <si>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</si>
  <si>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</si>
  <si>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</si>
  <si>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</si>
  <si>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</si>
  <si>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</si>
  <si>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</si>
  <si>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</si>
  <si>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</si>
  <si>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</si>
  <si>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</si>
  <si>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</si>
  <si>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Кассовый расход на 01.06.2016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</si>
</sst>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58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32.25" customHeight="1">
      <c r="A2" s="60" t="s">
        <v>0</v>
      </c>
      <c r="B2" s="14" t="s">
        <v>1</v>
      </c>
      <c r="C2" s="61" t="s">
        <v>9</v>
      </c>
      <c r="D2" s="62" t="s">
        <v>26</v>
      </c>
      <c r="E2" s="62"/>
      <c r="F2" s="62"/>
      <c r="G2" s="63" t="s">
        <v>36</v>
      </c>
      <c r="H2" s="63"/>
      <c r="I2" s="63"/>
      <c r="J2" s="64" t="s">
        <v>34</v>
      </c>
      <c r="K2" s="65"/>
      <c r="L2" s="66"/>
      <c r="M2" s="67" t="s">
        <v>29</v>
      </c>
      <c r="N2" s="67" t="s">
        <v>30</v>
      </c>
    </row>
    <row r="3" spans="1:14" ht="25.5">
      <c r="A3" s="60"/>
      <c r="B3" s="15" t="s">
        <v>2</v>
      </c>
      <c r="C3" s="61"/>
      <c r="D3" s="16" t="s">
        <v>15</v>
      </c>
      <c r="E3" s="16" t="s">
        <v>16</v>
      </c>
      <c r="F3" s="16" t="s">
        <v>17</v>
      </c>
      <c r="G3" s="16" t="s">
        <v>15</v>
      </c>
      <c r="H3" s="16" t="s">
        <v>16</v>
      </c>
      <c r="I3" s="16" t="s">
        <v>17</v>
      </c>
      <c r="J3" s="16" t="s">
        <v>15</v>
      </c>
      <c r="K3" s="16" t="s">
        <v>16</v>
      </c>
      <c r="L3" s="16" t="s">
        <v>17</v>
      </c>
      <c r="M3" s="68"/>
      <c r="N3" s="68"/>
    </row>
    <row r="4" spans="1:14">
      <c r="A4" s="17" t="s">
        <v>4</v>
      </c>
      <c r="B4" s="18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</row>
    <row r="5" spans="1:14" ht="70.5" customHeight="1">
      <c r="A5" s="20">
        <v>1</v>
      </c>
      <c r="B5" s="57" t="s">
        <v>32</v>
      </c>
      <c r="C5" s="57"/>
      <c r="D5" s="21">
        <f>SUM(D6:D7)</f>
        <v>9048313</v>
      </c>
      <c r="E5" s="21">
        <f>SUM(E6:E7)</f>
        <v>0</v>
      </c>
      <c r="F5" s="21">
        <f t="shared" ref="F5" si="0">SUM(F6:F7)</f>
        <v>9048313</v>
      </c>
      <c r="G5" s="21">
        <f>SUM(G6:G7)</f>
        <v>3127240</v>
      </c>
      <c r="H5" s="21">
        <f>SUM(H6:H7)</f>
        <v>0</v>
      </c>
      <c r="I5" s="21">
        <f>SUM(I6:I7)</f>
        <v>3127240</v>
      </c>
      <c r="J5" s="21">
        <f>G5/D5*100</f>
        <v>34.561580705707243</v>
      </c>
      <c r="K5" s="21">
        <v>0</v>
      </c>
      <c r="L5" s="21">
        <f>I5/F5*100</f>
        <v>34.561580705707243</v>
      </c>
      <c r="M5" s="29">
        <f>SUM(M6:M7)</f>
        <v>9048313</v>
      </c>
      <c r="N5" s="21">
        <f>M5/D5*100</f>
        <v>100</v>
      </c>
    </row>
    <row r="6" spans="1:14" ht="58.5" customHeight="1">
      <c r="A6" s="22" t="s">
        <v>5</v>
      </c>
      <c r="B6" s="23" t="s">
        <v>11</v>
      </c>
      <c r="C6" s="23" t="s">
        <v>35</v>
      </c>
      <c r="D6" s="23">
        <f t="shared" ref="D6:D7" si="1">E6+F6</f>
        <v>24540</v>
      </c>
      <c r="E6" s="23">
        <v>0</v>
      </c>
      <c r="F6" s="23">
        <v>24540</v>
      </c>
      <c r="G6" s="23">
        <f>H6+I6</f>
        <v>0</v>
      </c>
      <c r="H6" s="23">
        <v>0</v>
      </c>
      <c r="I6" s="23">
        <v>0</v>
      </c>
      <c r="J6" s="24">
        <f>G6/D6*100</f>
        <v>0</v>
      </c>
      <c r="K6" s="24">
        <v>0</v>
      </c>
      <c r="L6" s="24">
        <f>I6/F6*100</f>
        <v>0</v>
      </c>
      <c r="M6" s="30">
        <f>F6</f>
        <v>24540</v>
      </c>
      <c r="N6" s="24">
        <f>M6/D6*100</f>
        <v>100</v>
      </c>
    </row>
    <row r="7" spans="1:14" ht="34.5" customHeight="1">
      <c r="A7" s="22" t="s">
        <v>6</v>
      </c>
      <c r="B7" s="23" t="s">
        <v>33</v>
      </c>
      <c r="C7" s="23" t="s">
        <v>35</v>
      </c>
      <c r="D7" s="23">
        <f t="shared" si="1"/>
        <v>9023773</v>
      </c>
      <c r="E7" s="23">
        <v>0</v>
      </c>
      <c r="F7" s="23">
        <v>9023773</v>
      </c>
      <c r="G7" s="23">
        <f t="shared" ref="G7" si="2">H7+I7</f>
        <v>3127240</v>
      </c>
      <c r="H7" s="23">
        <v>0</v>
      </c>
      <c r="I7" s="23">
        <v>3127240</v>
      </c>
      <c r="J7" s="24">
        <f>G7/D7*100</f>
        <v>34.655570347348053</v>
      </c>
      <c r="K7" s="24">
        <v>0</v>
      </c>
      <c r="L7" s="24">
        <f>I7/F7*100</f>
        <v>34.655570347348053</v>
      </c>
      <c r="M7" s="30">
        <f>F7</f>
        <v>9023773</v>
      </c>
      <c r="N7" s="2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23"/>
  <sheetViews>
    <sheetView tabSelected="1" topLeftCell="I1" zoomScale="75" zoomScaleNormal="75" zoomScaleSheetLayoutView="46" workbookViewId="0">
      <pane ySplit="3" topLeftCell="A10" activePane="bottomLeft" state="frozen"/>
      <selection pane="bottomLeft" activeCell="O3" sqref="O3"/>
    </sheetView>
  </sheetViews>
  <sheetFormatPr defaultColWidth="9.140625" defaultRowHeight="18.75"/>
  <cols>
    <col min="1" max="1" width="10.140625" style="10" customWidth="1"/>
    <col min="2" max="2" width="54.85546875" style="6" customWidth="1"/>
    <col min="3" max="3" width="13.140625" style="6" customWidth="1"/>
    <col min="4" max="4" width="26" style="6" customWidth="1"/>
    <col min="5" max="5" width="18.7109375" style="6" hidden="1" customWidth="1"/>
    <col min="6" max="6" width="18.5703125" style="6" hidden="1" customWidth="1"/>
    <col min="7" max="7" width="19" style="6" hidden="1" customWidth="1"/>
    <col min="8" max="8" width="24.85546875" style="6" customWidth="1"/>
    <col min="9" max="10" width="23" style="6" customWidth="1"/>
    <col min="11" max="11" width="24.28515625" style="6" customWidth="1"/>
    <col min="12" max="12" width="26" style="6" hidden="1" customWidth="1"/>
    <col min="13" max="13" width="25.140625" style="6" hidden="1" customWidth="1"/>
    <col min="14" max="14" width="25.5703125" style="6" hidden="1" customWidth="1"/>
    <col min="15" max="15" width="22.85546875" style="8" customWidth="1"/>
    <col min="16" max="17" width="25.42578125" style="8" customWidth="1"/>
    <col min="18" max="18" width="24" style="8" customWidth="1"/>
    <col min="19" max="19" width="17" style="9" customWidth="1"/>
    <col min="20" max="20" width="16.7109375" style="9" customWidth="1"/>
    <col min="21" max="21" width="16.5703125" style="9" customWidth="1"/>
    <col min="22" max="22" width="17.140625" style="9" customWidth="1"/>
    <col min="23" max="23" width="22.85546875" style="11" hidden="1" customWidth="1"/>
    <col min="24" max="24" width="15.28515625" style="11" hidden="1" customWidth="1"/>
    <col min="25" max="25" width="15.85546875" style="11" hidden="1" customWidth="1"/>
    <col min="26" max="26" width="80.85546875" style="13" hidden="1" customWidth="1"/>
    <col min="27" max="16384" width="9.140625" style="6"/>
  </cols>
  <sheetData>
    <row r="1" spans="1:26" s="3" customFormat="1" ht="62.25" customHeight="1">
      <c r="A1" s="69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11"/>
      <c r="X1" s="11"/>
      <c r="Y1" s="11"/>
      <c r="Z1" s="13"/>
    </row>
    <row r="2" spans="1:26" s="4" customFormat="1" ht="23.25" customHeight="1">
      <c r="A2" s="71" t="s">
        <v>0</v>
      </c>
      <c r="B2" s="35" t="s">
        <v>1</v>
      </c>
      <c r="C2" s="72" t="s">
        <v>9</v>
      </c>
      <c r="D2" s="73" t="s">
        <v>42</v>
      </c>
      <c r="E2" s="73" t="s">
        <v>43</v>
      </c>
      <c r="F2" s="73" t="s">
        <v>44</v>
      </c>
      <c r="G2" s="73" t="s">
        <v>45</v>
      </c>
      <c r="H2" s="75" t="s">
        <v>41</v>
      </c>
      <c r="I2" s="75"/>
      <c r="J2" s="75"/>
      <c r="K2" s="75"/>
      <c r="L2" s="75" t="s">
        <v>39</v>
      </c>
      <c r="M2" s="75"/>
      <c r="N2" s="75"/>
      <c r="O2" s="76" t="s">
        <v>71</v>
      </c>
      <c r="P2" s="76"/>
      <c r="Q2" s="76"/>
      <c r="R2" s="76"/>
      <c r="S2" s="77" t="s">
        <v>27</v>
      </c>
      <c r="T2" s="78"/>
      <c r="U2" s="78"/>
      <c r="V2" s="79"/>
      <c r="W2" s="1" t="s">
        <v>29</v>
      </c>
      <c r="X2" s="1" t="s">
        <v>30</v>
      </c>
      <c r="Y2" s="1" t="s">
        <v>37</v>
      </c>
      <c r="Z2" s="80" t="s">
        <v>28</v>
      </c>
    </row>
    <row r="3" spans="1:26" s="4" customFormat="1" ht="51.75" customHeight="1">
      <c r="A3" s="71"/>
      <c r="B3" s="36" t="s">
        <v>2</v>
      </c>
      <c r="C3" s="72"/>
      <c r="D3" s="74"/>
      <c r="E3" s="74"/>
      <c r="F3" s="74"/>
      <c r="G3" s="74"/>
      <c r="H3" s="37" t="s">
        <v>15</v>
      </c>
      <c r="I3" s="37" t="s">
        <v>16</v>
      </c>
      <c r="J3" s="37" t="s">
        <v>46</v>
      </c>
      <c r="K3" s="37" t="s">
        <v>17</v>
      </c>
      <c r="L3" s="37" t="s">
        <v>15</v>
      </c>
      <c r="M3" s="37" t="s">
        <v>16</v>
      </c>
      <c r="N3" s="37" t="s">
        <v>17</v>
      </c>
      <c r="O3" s="37" t="s">
        <v>15</v>
      </c>
      <c r="P3" s="37" t="s">
        <v>16</v>
      </c>
      <c r="Q3" s="37" t="s">
        <v>46</v>
      </c>
      <c r="R3" s="37" t="s">
        <v>17</v>
      </c>
      <c r="S3" s="38" t="s">
        <v>15</v>
      </c>
      <c r="T3" s="38" t="s">
        <v>16</v>
      </c>
      <c r="U3" s="38" t="s">
        <v>46</v>
      </c>
      <c r="V3" s="38" t="s">
        <v>17</v>
      </c>
      <c r="W3" s="1"/>
      <c r="X3" s="1"/>
      <c r="Y3" s="1" t="s">
        <v>16</v>
      </c>
      <c r="Z3" s="81"/>
    </row>
    <row r="4" spans="1:26" s="4" customFormat="1" ht="21.75" customHeight="1">
      <c r="A4" s="39" t="s">
        <v>4</v>
      </c>
      <c r="B4" s="40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5</v>
      </c>
      <c r="I4" s="40">
        <v>6</v>
      </c>
      <c r="J4" s="40">
        <v>7</v>
      </c>
      <c r="K4" s="41">
        <v>8</v>
      </c>
      <c r="L4" s="41">
        <v>7</v>
      </c>
      <c r="M4" s="41">
        <v>8</v>
      </c>
      <c r="N4" s="41">
        <v>9</v>
      </c>
      <c r="O4" s="41">
        <v>9</v>
      </c>
      <c r="P4" s="40">
        <v>10</v>
      </c>
      <c r="Q4" s="40">
        <v>11</v>
      </c>
      <c r="R4" s="41">
        <v>12</v>
      </c>
      <c r="S4" s="41">
        <v>13</v>
      </c>
      <c r="T4" s="41">
        <v>14</v>
      </c>
      <c r="U4" s="41">
        <v>15</v>
      </c>
      <c r="V4" s="41">
        <v>16</v>
      </c>
      <c r="W4" s="2">
        <v>15</v>
      </c>
      <c r="X4" s="2">
        <v>16</v>
      </c>
      <c r="Y4" s="2">
        <v>17</v>
      </c>
      <c r="Z4" s="2">
        <v>18</v>
      </c>
    </row>
    <row r="5" spans="1:26" s="4" customFormat="1" ht="60" customHeight="1">
      <c r="A5" s="42" t="s">
        <v>18</v>
      </c>
      <c r="B5" s="82" t="s">
        <v>8</v>
      </c>
      <c r="C5" s="82"/>
      <c r="D5" s="43">
        <f>D6+D11+D20+D22</f>
        <v>218795971</v>
      </c>
      <c r="E5" s="43">
        <f t="shared" ref="E5:R5" si="0">E6+E11+E20+E22</f>
        <v>96802559</v>
      </c>
      <c r="F5" s="43">
        <f t="shared" si="0"/>
        <v>83840814</v>
      </c>
      <c r="G5" s="43">
        <f t="shared" si="0"/>
        <v>70050100</v>
      </c>
      <c r="H5" s="43">
        <f t="shared" si="0"/>
        <v>386590199</v>
      </c>
      <c r="I5" s="43">
        <f t="shared" si="0"/>
        <v>58696000</v>
      </c>
      <c r="J5" s="43">
        <f t="shared" si="0"/>
        <v>10054900</v>
      </c>
      <c r="K5" s="43">
        <f t="shared" si="0"/>
        <v>317839299</v>
      </c>
      <c r="L5" s="43">
        <f t="shared" si="0"/>
        <v>138577489.59</v>
      </c>
      <c r="M5" s="43">
        <f t="shared" si="0"/>
        <v>7360394.2000000002</v>
      </c>
      <c r="N5" s="43">
        <f t="shared" si="0"/>
        <v>131217095.39</v>
      </c>
      <c r="O5" s="43">
        <f t="shared" si="0"/>
        <v>171421665.69999999</v>
      </c>
      <c r="P5" s="43">
        <f t="shared" si="0"/>
        <v>23103582.529999997</v>
      </c>
      <c r="Q5" s="43">
        <f t="shared" si="0"/>
        <v>4033900</v>
      </c>
      <c r="R5" s="43">
        <f t="shared" si="0"/>
        <v>144284183.16999999</v>
      </c>
      <c r="S5" s="44">
        <f>O5/H5*100</f>
        <v>44.341958524406358</v>
      </c>
      <c r="T5" s="45">
        <f>P5/I5*100</f>
        <v>39.361425872291122</v>
      </c>
      <c r="U5" s="45">
        <f>Q5/J5*100</f>
        <v>40.118748073078798</v>
      </c>
      <c r="V5" s="46">
        <f>R5/K5*100</f>
        <v>45.395325129382442</v>
      </c>
      <c r="W5" s="25">
        <f>W6+W20</f>
        <v>298803867.77999997</v>
      </c>
      <c r="X5" s="12">
        <f t="shared" ref="X5:X10" si="1">W5/H5*100</f>
        <v>77.292147745318289</v>
      </c>
      <c r="Y5" s="12">
        <f>P5/M5*100</f>
        <v>313.89055942139618</v>
      </c>
      <c r="Z5" s="31"/>
    </row>
    <row r="6" spans="1:26" s="4" customFormat="1" ht="42" customHeight="1">
      <c r="A6" s="42" t="s">
        <v>19</v>
      </c>
      <c r="B6" s="47" t="s">
        <v>13</v>
      </c>
      <c r="C6" s="47"/>
      <c r="D6" s="43">
        <f>SUM(D7:D10)</f>
        <v>165339493</v>
      </c>
      <c r="E6" s="43">
        <f t="shared" ref="E6:R6" si="2">SUM(E7:E10)</f>
        <v>73136250</v>
      </c>
      <c r="F6" s="43">
        <f t="shared" si="2"/>
        <v>59987673</v>
      </c>
      <c r="G6" s="43">
        <f t="shared" si="2"/>
        <v>53379450</v>
      </c>
      <c r="H6" s="43">
        <f t="shared" si="2"/>
        <v>279887099</v>
      </c>
      <c r="I6" s="43">
        <f t="shared" si="2"/>
        <v>0</v>
      </c>
      <c r="J6" s="43">
        <f t="shared" si="2"/>
        <v>0</v>
      </c>
      <c r="K6" s="43">
        <f t="shared" si="2"/>
        <v>279887099</v>
      </c>
      <c r="L6" s="43">
        <f t="shared" si="2"/>
        <v>131217095.39</v>
      </c>
      <c r="M6" s="43">
        <f t="shared" si="2"/>
        <v>0</v>
      </c>
      <c r="N6" s="43">
        <f t="shared" si="2"/>
        <v>131217095.39</v>
      </c>
      <c r="O6" s="43">
        <f t="shared" si="2"/>
        <v>131217095.39</v>
      </c>
      <c r="P6" s="43">
        <f t="shared" si="2"/>
        <v>0</v>
      </c>
      <c r="Q6" s="43">
        <f t="shared" si="2"/>
        <v>0</v>
      </c>
      <c r="R6" s="43">
        <f t="shared" si="2"/>
        <v>131217095.39</v>
      </c>
      <c r="S6" s="44">
        <f>O6/H6*100</f>
        <v>46.88215207446914</v>
      </c>
      <c r="T6" s="44">
        <v>0</v>
      </c>
      <c r="U6" s="44">
        <v>0</v>
      </c>
      <c r="V6" s="46">
        <f>R6/K6*100</f>
        <v>46.88215207446914</v>
      </c>
      <c r="W6" s="25">
        <f t="shared" ref="W6" si="3">SUM(W7:W10)</f>
        <v>288874167.77999997</v>
      </c>
      <c r="X6" s="12">
        <f t="shared" si="1"/>
        <v>103.21096213870149</v>
      </c>
      <c r="Y6" s="28"/>
      <c r="Z6" s="31"/>
    </row>
    <row r="7" spans="1:26" s="4" customFormat="1" ht="41.25" customHeight="1">
      <c r="A7" s="48" t="s">
        <v>20</v>
      </c>
      <c r="B7" s="49" t="s">
        <v>10</v>
      </c>
      <c r="C7" s="50" t="s">
        <v>7</v>
      </c>
      <c r="D7" s="51">
        <v>35357201</v>
      </c>
      <c r="E7" s="51">
        <v>16999200</v>
      </c>
      <c r="F7" s="51">
        <v>16252300</v>
      </c>
      <c r="G7" s="51">
        <v>20586600</v>
      </c>
      <c r="H7" s="51">
        <f>SUM(I7:K7)</f>
        <v>73487905</v>
      </c>
      <c r="I7" s="51">
        <v>0</v>
      </c>
      <c r="J7" s="51">
        <v>0</v>
      </c>
      <c r="K7" s="51">
        <v>73487905</v>
      </c>
      <c r="L7" s="51">
        <f t="shared" ref="L7:L10" si="4">M7+N7</f>
        <v>27787165.079999998</v>
      </c>
      <c r="M7" s="51">
        <v>0</v>
      </c>
      <c r="N7" s="51">
        <f>R7</f>
        <v>27787165.079999998</v>
      </c>
      <c r="O7" s="51">
        <f>P7+R7</f>
        <v>27787165.079999998</v>
      </c>
      <c r="P7" s="51">
        <v>0</v>
      </c>
      <c r="Q7" s="51">
        <v>0</v>
      </c>
      <c r="R7" s="51">
        <v>27787165.079999998</v>
      </c>
      <c r="S7" s="52">
        <f>O7/H7*100</f>
        <v>37.811889017655353</v>
      </c>
      <c r="T7" s="53"/>
      <c r="U7" s="53"/>
      <c r="V7" s="51">
        <f>R7/K7*100</f>
        <v>37.811889017655353</v>
      </c>
      <c r="W7" s="26">
        <v>70452842</v>
      </c>
      <c r="X7" s="28">
        <f t="shared" si="1"/>
        <v>95.869982958420167</v>
      </c>
      <c r="Y7" s="28"/>
      <c r="Z7" s="31"/>
    </row>
    <row r="8" spans="1:26" s="4" customFormat="1" ht="39" customHeight="1">
      <c r="A8" s="48" t="s">
        <v>21</v>
      </c>
      <c r="B8" s="49" t="s">
        <v>12</v>
      </c>
      <c r="C8" s="50" t="s">
        <v>7</v>
      </c>
      <c r="D8" s="51">
        <v>95935525</v>
      </c>
      <c r="E8" s="51">
        <v>38756550</v>
      </c>
      <c r="F8" s="51">
        <v>33737450</v>
      </c>
      <c r="G8" s="51">
        <v>31421450</v>
      </c>
      <c r="H8" s="51">
        <f t="shared" ref="H8:H10" si="5">SUM(I8:K8)</f>
        <v>161478486</v>
      </c>
      <c r="I8" s="51">
        <v>0</v>
      </c>
      <c r="J8" s="51">
        <v>0</v>
      </c>
      <c r="K8" s="51">
        <v>161478486</v>
      </c>
      <c r="L8" s="51">
        <f t="shared" si="4"/>
        <v>80112088.969999999</v>
      </c>
      <c r="M8" s="51">
        <v>0</v>
      </c>
      <c r="N8" s="51">
        <f t="shared" ref="N8:N10" si="6">R8</f>
        <v>80112088.969999999</v>
      </c>
      <c r="O8" s="51">
        <f t="shared" ref="O8:O10" si="7">P8+R8</f>
        <v>80112088.969999999</v>
      </c>
      <c r="P8" s="51">
        <v>0</v>
      </c>
      <c r="Q8" s="51">
        <v>0</v>
      </c>
      <c r="R8" s="51">
        <v>80112088.969999999</v>
      </c>
      <c r="S8" s="52">
        <f>O8/H8*100</f>
        <v>49.611617593442134</v>
      </c>
      <c r="T8" s="53"/>
      <c r="U8" s="53"/>
      <c r="V8" s="51">
        <f>R8/K8*100</f>
        <v>49.611617593442134</v>
      </c>
      <c r="W8" s="26">
        <v>156648365</v>
      </c>
      <c r="X8" s="28">
        <f t="shared" si="1"/>
        <v>97.008814536445428</v>
      </c>
      <c r="Y8" s="28"/>
      <c r="Z8" s="31"/>
    </row>
    <row r="9" spans="1:26" s="4" customFormat="1" ht="27" customHeight="1">
      <c r="A9" s="48" t="s">
        <v>22</v>
      </c>
      <c r="B9" s="49" t="s">
        <v>47</v>
      </c>
      <c r="C9" s="50" t="s">
        <v>7</v>
      </c>
      <c r="D9" s="51">
        <v>3220000</v>
      </c>
      <c r="E9" s="51">
        <v>2100000</v>
      </c>
      <c r="F9" s="51">
        <v>983000</v>
      </c>
      <c r="G9" s="51">
        <v>971400</v>
      </c>
      <c r="H9" s="51">
        <f t="shared" si="5"/>
        <v>5174400</v>
      </c>
      <c r="I9" s="51">
        <v>0</v>
      </c>
      <c r="J9" s="51">
        <v>0</v>
      </c>
      <c r="K9" s="51">
        <v>5174400</v>
      </c>
      <c r="L9" s="51">
        <f t="shared" si="4"/>
        <v>2778242.84</v>
      </c>
      <c r="M9" s="51">
        <v>0</v>
      </c>
      <c r="N9" s="51">
        <f t="shared" si="6"/>
        <v>2778242.84</v>
      </c>
      <c r="O9" s="51">
        <f t="shared" si="7"/>
        <v>2778242.84</v>
      </c>
      <c r="P9" s="51">
        <v>0</v>
      </c>
      <c r="Q9" s="51">
        <v>0</v>
      </c>
      <c r="R9" s="51">
        <v>2778242.84</v>
      </c>
      <c r="S9" s="52">
        <f>O9/H9*100</f>
        <v>53.692077149041431</v>
      </c>
      <c r="T9" s="53"/>
      <c r="U9" s="53"/>
      <c r="V9" s="51">
        <f>R9/K9*100</f>
        <v>53.692077149041431</v>
      </c>
      <c r="W9" s="26">
        <v>60302960.780000001</v>
      </c>
      <c r="X9" s="28">
        <f t="shared" si="1"/>
        <v>1165.4097244124923</v>
      </c>
      <c r="Y9" s="28"/>
      <c r="Z9" s="31"/>
    </row>
    <row r="10" spans="1:26" s="4" customFormat="1" ht="42.75" customHeight="1">
      <c r="A10" s="48" t="s">
        <v>25</v>
      </c>
      <c r="B10" s="49" t="s">
        <v>48</v>
      </c>
      <c r="C10" s="50" t="s">
        <v>7</v>
      </c>
      <c r="D10" s="51">
        <v>30826767</v>
      </c>
      <c r="E10" s="51">
        <v>15280500</v>
      </c>
      <c r="F10" s="51">
        <v>9014923</v>
      </c>
      <c r="G10" s="51">
        <v>400000</v>
      </c>
      <c r="H10" s="51">
        <f t="shared" si="5"/>
        <v>39746308</v>
      </c>
      <c r="I10" s="51">
        <v>0</v>
      </c>
      <c r="J10" s="51">
        <v>0</v>
      </c>
      <c r="K10" s="51">
        <v>39746308</v>
      </c>
      <c r="L10" s="51">
        <f t="shared" si="4"/>
        <v>20539598.5</v>
      </c>
      <c r="M10" s="51">
        <v>0</v>
      </c>
      <c r="N10" s="51">
        <f t="shared" si="6"/>
        <v>20539598.5</v>
      </c>
      <c r="O10" s="51">
        <f t="shared" si="7"/>
        <v>20539598.5</v>
      </c>
      <c r="P10" s="51">
        <v>0</v>
      </c>
      <c r="Q10" s="51">
        <v>0</v>
      </c>
      <c r="R10" s="51">
        <v>20539598.5</v>
      </c>
      <c r="S10" s="52"/>
      <c r="T10" s="45"/>
      <c r="U10" s="45"/>
      <c r="V10" s="51"/>
      <c r="W10" s="26">
        <v>1470000</v>
      </c>
      <c r="X10" s="28">
        <f t="shared" si="1"/>
        <v>3.6984567220683746</v>
      </c>
      <c r="Y10" s="28"/>
      <c r="Z10" s="31"/>
    </row>
    <row r="11" spans="1:26" s="4" customFormat="1" ht="42.75" customHeight="1">
      <c r="A11" s="42" t="s">
        <v>23</v>
      </c>
      <c r="B11" s="47" t="s">
        <v>49</v>
      </c>
      <c r="C11" s="54"/>
      <c r="D11" s="46">
        <f>SUM(D12:D19)</f>
        <v>35867928</v>
      </c>
      <c r="E11" s="46">
        <f t="shared" ref="E11:R11" si="8">SUM(E12:E19)</f>
        <v>14338559</v>
      </c>
      <c r="F11" s="46">
        <f t="shared" si="8"/>
        <v>13434391</v>
      </c>
      <c r="G11" s="46">
        <f t="shared" si="8"/>
        <v>6504400</v>
      </c>
      <c r="H11" s="46">
        <f t="shared" si="8"/>
        <v>64696800</v>
      </c>
      <c r="I11" s="46">
        <f t="shared" si="8"/>
        <v>54432800</v>
      </c>
      <c r="J11" s="46">
        <f t="shared" si="8"/>
        <v>10054900</v>
      </c>
      <c r="K11" s="46">
        <f t="shared" si="8"/>
        <v>209100</v>
      </c>
      <c r="L11" s="46">
        <f t="shared" si="8"/>
        <v>0</v>
      </c>
      <c r="M11" s="46">
        <f t="shared" si="8"/>
        <v>0</v>
      </c>
      <c r="N11" s="46">
        <f t="shared" si="8"/>
        <v>0</v>
      </c>
      <c r="O11" s="46">
        <f t="shared" si="8"/>
        <v>27252211.529999997</v>
      </c>
      <c r="P11" s="46">
        <f t="shared" si="8"/>
        <v>23103582.529999997</v>
      </c>
      <c r="Q11" s="46">
        <f t="shared" si="8"/>
        <v>4033900</v>
      </c>
      <c r="R11" s="46">
        <f t="shared" si="8"/>
        <v>114729</v>
      </c>
      <c r="S11" s="44">
        <f>O11/H11*100</f>
        <v>42.122966715509882</v>
      </c>
      <c r="T11" s="44">
        <f>P11/I11*100</f>
        <v>42.444229453564759</v>
      </c>
      <c r="U11" s="44">
        <f>Q11/J11*100</f>
        <v>40.118748073078798</v>
      </c>
      <c r="V11" s="44">
        <v>0</v>
      </c>
      <c r="W11" s="26"/>
      <c r="X11" s="28"/>
      <c r="Y11" s="28"/>
      <c r="Z11" s="33"/>
    </row>
    <row r="12" spans="1:26" s="4" customFormat="1" ht="64.5" customHeight="1">
      <c r="A12" s="48" t="s">
        <v>24</v>
      </c>
      <c r="B12" s="49" t="s">
        <v>50</v>
      </c>
      <c r="C12" s="50" t="s">
        <v>51</v>
      </c>
      <c r="D12" s="51">
        <v>7963959</v>
      </c>
      <c r="E12" s="51">
        <v>2144909</v>
      </c>
      <c r="F12" s="51">
        <v>2801641</v>
      </c>
      <c r="G12" s="51">
        <v>2745700</v>
      </c>
      <c r="H12" s="51">
        <f>SUM(I12:K12)</f>
        <v>13561900</v>
      </c>
      <c r="I12" s="51">
        <v>3599800</v>
      </c>
      <c r="J12" s="51">
        <v>9773000</v>
      </c>
      <c r="K12" s="51">
        <v>189100</v>
      </c>
      <c r="L12" s="51"/>
      <c r="M12" s="51"/>
      <c r="N12" s="51"/>
      <c r="O12" s="51">
        <f>SUM(P12:R12)</f>
        <v>5394899.96</v>
      </c>
      <c r="P12" s="51">
        <v>1266270.96</v>
      </c>
      <c r="Q12" s="51">
        <v>4033900</v>
      </c>
      <c r="R12" s="51">
        <v>94729</v>
      </c>
      <c r="S12" s="52">
        <f>O12/H12*100</f>
        <v>39.779824065949462</v>
      </c>
      <c r="T12" s="52">
        <f>P12/I12*100</f>
        <v>35.176147563753538</v>
      </c>
      <c r="U12" s="53"/>
      <c r="V12" s="51"/>
      <c r="W12" s="26"/>
      <c r="X12" s="28"/>
      <c r="Y12" s="28"/>
      <c r="Z12" s="33"/>
    </row>
    <row r="13" spans="1:26" s="4" customFormat="1" ht="97.5" customHeight="1">
      <c r="A13" s="48" t="s">
        <v>53</v>
      </c>
      <c r="B13" s="49" t="s">
        <v>52</v>
      </c>
      <c r="C13" s="50" t="s">
        <v>7</v>
      </c>
      <c r="D13" s="51">
        <v>100000</v>
      </c>
      <c r="E13" s="51">
        <v>100000</v>
      </c>
      <c r="F13" s="51">
        <v>55000</v>
      </c>
      <c r="G13" s="51">
        <v>40800</v>
      </c>
      <c r="H13" s="51">
        <f t="shared" ref="H13:H19" si="9">SUM(I13:K13)</f>
        <v>195800</v>
      </c>
      <c r="I13" s="51">
        <v>195800</v>
      </c>
      <c r="J13" s="51">
        <v>0</v>
      </c>
      <c r="K13" s="51">
        <v>0</v>
      </c>
      <c r="L13" s="51"/>
      <c r="M13" s="51"/>
      <c r="N13" s="51"/>
      <c r="O13" s="51">
        <f t="shared" ref="O13:O19" si="10">SUM(P13:R13)</f>
        <v>0</v>
      </c>
      <c r="P13" s="51">
        <v>0</v>
      </c>
      <c r="Q13" s="51">
        <v>0</v>
      </c>
      <c r="R13" s="51">
        <v>0</v>
      </c>
      <c r="S13" s="52"/>
      <c r="T13" s="52"/>
      <c r="U13" s="45"/>
      <c r="V13" s="51"/>
      <c r="W13" s="26"/>
      <c r="X13" s="28"/>
      <c r="Y13" s="28"/>
      <c r="Z13" s="33"/>
    </row>
    <row r="14" spans="1:26" s="4" customFormat="1" ht="65.25" customHeight="1">
      <c r="A14" s="48" t="s">
        <v>56</v>
      </c>
      <c r="B14" s="49" t="s">
        <v>54</v>
      </c>
      <c r="C14" s="50" t="s">
        <v>7</v>
      </c>
      <c r="D14" s="51">
        <v>2303950</v>
      </c>
      <c r="E14" s="51">
        <v>785350</v>
      </c>
      <c r="F14" s="51">
        <v>787450</v>
      </c>
      <c r="G14" s="51">
        <v>758700</v>
      </c>
      <c r="H14" s="51">
        <f t="shared" si="9"/>
        <v>3830100</v>
      </c>
      <c r="I14" s="51">
        <v>3810100</v>
      </c>
      <c r="J14" s="51">
        <v>0</v>
      </c>
      <c r="K14" s="51">
        <v>20000</v>
      </c>
      <c r="L14" s="51"/>
      <c r="M14" s="51"/>
      <c r="N14" s="51"/>
      <c r="O14" s="51">
        <f t="shared" si="10"/>
        <v>1555288.24</v>
      </c>
      <c r="P14" s="51">
        <v>1535288.24</v>
      </c>
      <c r="Q14" s="51">
        <v>0</v>
      </c>
      <c r="R14" s="51">
        <v>20000</v>
      </c>
      <c r="S14" s="52">
        <f t="shared" ref="S14:T16" si="11">O14/H14*100</f>
        <v>40.606987807106862</v>
      </c>
      <c r="T14" s="52">
        <f t="shared" si="11"/>
        <v>40.295221647725782</v>
      </c>
      <c r="U14" s="45"/>
      <c r="V14" s="51"/>
      <c r="W14" s="26"/>
      <c r="X14" s="28"/>
      <c r="Y14" s="28"/>
      <c r="Z14" s="33"/>
    </row>
    <row r="15" spans="1:26" s="4" customFormat="1" ht="57" customHeight="1">
      <c r="A15" s="48" t="s">
        <v>57</v>
      </c>
      <c r="B15" s="49" t="s">
        <v>55</v>
      </c>
      <c r="C15" s="50" t="s">
        <v>7</v>
      </c>
      <c r="D15" s="51">
        <v>2552339</v>
      </c>
      <c r="E15" s="51">
        <v>669300</v>
      </c>
      <c r="F15" s="51">
        <v>1065200</v>
      </c>
      <c r="G15" s="51">
        <v>830450</v>
      </c>
      <c r="H15" s="51">
        <f t="shared" si="9"/>
        <v>4413500</v>
      </c>
      <c r="I15" s="51">
        <v>4413500</v>
      </c>
      <c r="J15" s="51">
        <v>0</v>
      </c>
      <c r="K15" s="51">
        <v>0</v>
      </c>
      <c r="L15" s="51"/>
      <c r="M15" s="51"/>
      <c r="N15" s="51"/>
      <c r="O15" s="51">
        <f t="shared" si="10"/>
        <v>1921310.28</v>
      </c>
      <c r="P15" s="51">
        <v>1921310.28</v>
      </c>
      <c r="Q15" s="51">
        <v>0</v>
      </c>
      <c r="R15" s="51">
        <v>0</v>
      </c>
      <c r="S15" s="52">
        <f t="shared" si="11"/>
        <v>43.532576866432535</v>
      </c>
      <c r="T15" s="52">
        <f t="shared" si="11"/>
        <v>43.532576866432535</v>
      </c>
      <c r="U15" s="45"/>
      <c r="V15" s="51"/>
      <c r="W15" s="26"/>
      <c r="X15" s="28"/>
      <c r="Y15" s="28"/>
      <c r="Z15" s="33"/>
    </row>
    <row r="16" spans="1:26" s="4" customFormat="1" ht="79.5" customHeight="1">
      <c r="A16" s="48" t="s">
        <v>59</v>
      </c>
      <c r="B16" s="49" t="s">
        <v>58</v>
      </c>
      <c r="C16" s="50" t="s">
        <v>7</v>
      </c>
      <c r="D16" s="51">
        <v>5803680</v>
      </c>
      <c r="E16" s="51">
        <v>2511000</v>
      </c>
      <c r="F16" s="51">
        <v>1858600</v>
      </c>
      <c r="G16" s="51">
        <v>1928750</v>
      </c>
      <c r="H16" s="51">
        <f t="shared" si="9"/>
        <v>9576600</v>
      </c>
      <c r="I16" s="51">
        <v>9576600</v>
      </c>
      <c r="J16" s="51">
        <v>0</v>
      </c>
      <c r="K16" s="51">
        <v>0</v>
      </c>
      <c r="L16" s="51"/>
      <c r="M16" s="51"/>
      <c r="N16" s="51"/>
      <c r="O16" s="51">
        <f t="shared" si="10"/>
        <v>4744947.79</v>
      </c>
      <c r="P16" s="51">
        <v>4744947.79</v>
      </c>
      <c r="Q16" s="51">
        <v>0</v>
      </c>
      <c r="R16" s="51">
        <v>0</v>
      </c>
      <c r="S16" s="52">
        <f t="shared" si="11"/>
        <v>49.547311049850677</v>
      </c>
      <c r="T16" s="52">
        <f t="shared" si="11"/>
        <v>49.547311049850677</v>
      </c>
      <c r="U16" s="45"/>
      <c r="V16" s="51"/>
      <c r="W16" s="26"/>
      <c r="X16" s="28"/>
      <c r="Y16" s="28"/>
      <c r="Z16" s="33"/>
    </row>
    <row r="17" spans="1:26" s="4" customFormat="1" ht="80.25" customHeight="1">
      <c r="A17" s="48" t="s">
        <v>61</v>
      </c>
      <c r="B17" s="49" t="s">
        <v>60</v>
      </c>
      <c r="C17" s="50" t="s">
        <v>7</v>
      </c>
      <c r="D17" s="51">
        <v>0</v>
      </c>
      <c r="E17" s="51">
        <v>0</v>
      </c>
      <c r="F17" s="51">
        <v>38500</v>
      </c>
      <c r="G17" s="51">
        <v>0</v>
      </c>
      <c r="H17" s="51">
        <f t="shared" si="9"/>
        <v>38500</v>
      </c>
      <c r="I17" s="51">
        <v>0</v>
      </c>
      <c r="J17" s="51">
        <v>38500</v>
      </c>
      <c r="K17" s="51">
        <v>0</v>
      </c>
      <c r="L17" s="51"/>
      <c r="M17" s="51"/>
      <c r="N17" s="51"/>
      <c r="O17" s="51">
        <f t="shared" si="10"/>
        <v>0</v>
      </c>
      <c r="P17" s="51">
        <v>0</v>
      </c>
      <c r="Q17" s="51">
        <v>0</v>
      </c>
      <c r="R17" s="51">
        <v>0</v>
      </c>
      <c r="S17" s="52"/>
      <c r="T17" s="45"/>
      <c r="U17" s="45"/>
      <c r="V17" s="51"/>
      <c r="W17" s="26"/>
      <c r="X17" s="28"/>
      <c r="Y17" s="28"/>
      <c r="Z17" s="33"/>
    </row>
    <row r="18" spans="1:26" s="4" customFormat="1" ht="60.75" customHeight="1">
      <c r="A18" s="48" t="s">
        <v>63</v>
      </c>
      <c r="B18" s="49" t="s">
        <v>62</v>
      </c>
      <c r="C18" s="50" t="s">
        <v>7</v>
      </c>
      <c r="D18" s="51">
        <v>16728000</v>
      </c>
      <c r="E18" s="51">
        <v>7928000</v>
      </c>
      <c r="F18" s="51">
        <v>6628000</v>
      </c>
      <c r="G18" s="51">
        <v>0</v>
      </c>
      <c r="H18" s="51">
        <f t="shared" si="9"/>
        <v>32264400</v>
      </c>
      <c r="I18" s="51">
        <v>32021000</v>
      </c>
      <c r="J18" s="51">
        <v>243400</v>
      </c>
      <c r="K18" s="51">
        <v>0</v>
      </c>
      <c r="L18" s="51"/>
      <c r="M18" s="51"/>
      <c r="N18" s="51"/>
      <c r="O18" s="51">
        <f t="shared" si="10"/>
        <v>13342200.109999999</v>
      </c>
      <c r="P18" s="51">
        <v>13342200.109999999</v>
      </c>
      <c r="Q18" s="51">
        <v>0</v>
      </c>
      <c r="R18" s="51">
        <v>0</v>
      </c>
      <c r="S18" s="52"/>
      <c r="T18" s="45"/>
      <c r="U18" s="45"/>
      <c r="V18" s="51"/>
      <c r="W18" s="26"/>
      <c r="X18" s="28"/>
      <c r="Y18" s="28"/>
      <c r="Z18" s="33"/>
    </row>
    <row r="19" spans="1:26" s="4" customFormat="1" ht="97.5" customHeight="1">
      <c r="A19" s="48" t="s">
        <v>65</v>
      </c>
      <c r="B19" s="49" t="s">
        <v>64</v>
      </c>
      <c r="C19" s="50" t="s">
        <v>7</v>
      </c>
      <c r="D19" s="51">
        <v>416000</v>
      </c>
      <c r="E19" s="51">
        <v>200000</v>
      </c>
      <c r="F19" s="51">
        <v>200000</v>
      </c>
      <c r="G19" s="51">
        <v>200000</v>
      </c>
      <c r="H19" s="51">
        <f t="shared" si="9"/>
        <v>816000</v>
      </c>
      <c r="I19" s="51">
        <v>816000</v>
      </c>
      <c r="J19" s="51">
        <v>0</v>
      </c>
      <c r="K19" s="51">
        <v>0</v>
      </c>
      <c r="L19" s="51"/>
      <c r="M19" s="51"/>
      <c r="N19" s="51"/>
      <c r="O19" s="51">
        <f t="shared" si="10"/>
        <v>293565.15000000002</v>
      </c>
      <c r="P19" s="51">
        <v>293565.15000000002</v>
      </c>
      <c r="Q19" s="51">
        <v>0</v>
      </c>
      <c r="R19" s="51">
        <v>0</v>
      </c>
      <c r="S19" s="52"/>
      <c r="T19" s="45"/>
      <c r="U19" s="45"/>
      <c r="V19" s="51"/>
      <c r="W19" s="26"/>
      <c r="X19" s="28"/>
      <c r="Y19" s="28"/>
      <c r="Z19" s="33"/>
    </row>
    <row r="20" spans="1:26" s="5" customFormat="1" ht="59.25" customHeight="1">
      <c r="A20" s="42" t="s">
        <v>23</v>
      </c>
      <c r="B20" s="47" t="s">
        <v>14</v>
      </c>
      <c r="C20" s="54"/>
      <c r="D20" s="46">
        <f>D21</f>
        <v>99000</v>
      </c>
      <c r="E20" s="46">
        <f t="shared" ref="E20:R20" si="12">E21</f>
        <v>0</v>
      </c>
      <c r="F20" s="46">
        <f t="shared" si="12"/>
        <v>1196500</v>
      </c>
      <c r="G20" s="46">
        <f t="shared" si="12"/>
        <v>1256500</v>
      </c>
      <c r="H20" s="46">
        <f t="shared" si="12"/>
        <v>6716200</v>
      </c>
      <c r="I20" s="46">
        <f t="shared" si="12"/>
        <v>4263200</v>
      </c>
      <c r="J20" s="46">
        <f t="shared" si="12"/>
        <v>0</v>
      </c>
      <c r="K20" s="46">
        <f t="shared" si="12"/>
        <v>2453000</v>
      </c>
      <c r="L20" s="46">
        <f t="shared" si="12"/>
        <v>7360394.2000000002</v>
      </c>
      <c r="M20" s="46">
        <f t="shared" si="12"/>
        <v>7360394.2000000002</v>
      </c>
      <c r="N20" s="46">
        <f t="shared" si="12"/>
        <v>0</v>
      </c>
      <c r="O20" s="46">
        <f t="shared" si="12"/>
        <v>0</v>
      </c>
      <c r="P20" s="46">
        <f t="shared" si="12"/>
        <v>0</v>
      </c>
      <c r="Q20" s="46">
        <f t="shared" si="12"/>
        <v>0</v>
      </c>
      <c r="R20" s="46">
        <f t="shared" si="12"/>
        <v>0</v>
      </c>
      <c r="S20" s="44">
        <f>O20/H20*100</f>
        <v>0</v>
      </c>
      <c r="T20" s="45">
        <v>0</v>
      </c>
      <c r="U20" s="45">
        <v>0</v>
      </c>
      <c r="V20" s="46">
        <f>R20/K20*100</f>
        <v>0</v>
      </c>
      <c r="W20" s="25">
        <f t="shared" ref="W20" si="13">W21</f>
        <v>9929700</v>
      </c>
      <c r="X20" s="12">
        <f>W20/H20*100</f>
        <v>147.84699681367439</v>
      </c>
      <c r="Y20" s="12">
        <f>P20/M20*100</f>
        <v>0</v>
      </c>
      <c r="Z20" s="83" t="s">
        <v>38</v>
      </c>
    </row>
    <row r="21" spans="1:26" s="4" customFormat="1" ht="64.5" customHeight="1">
      <c r="A21" s="48" t="s">
        <v>24</v>
      </c>
      <c r="B21" s="49" t="s">
        <v>66</v>
      </c>
      <c r="C21" s="50" t="s">
        <v>7</v>
      </c>
      <c r="D21" s="51">
        <v>99000</v>
      </c>
      <c r="E21" s="51">
        <v>0</v>
      </c>
      <c r="F21" s="51">
        <v>1196500</v>
      </c>
      <c r="G21" s="51">
        <v>1256500</v>
      </c>
      <c r="H21" s="51">
        <f>I21+K21</f>
        <v>6716200</v>
      </c>
      <c r="I21" s="51">
        <v>4263200</v>
      </c>
      <c r="J21" s="51">
        <v>0</v>
      </c>
      <c r="K21" s="51">
        <v>2453000</v>
      </c>
      <c r="L21" s="51">
        <f t="shared" ref="L21" si="14">M21+N21</f>
        <v>7360394.2000000002</v>
      </c>
      <c r="M21" s="51">
        <v>7360394.2000000002</v>
      </c>
      <c r="N21" s="51">
        <f>R21</f>
        <v>0</v>
      </c>
      <c r="O21" s="51">
        <f>P21+R21</f>
        <v>0</v>
      </c>
      <c r="P21" s="51">
        <v>0</v>
      </c>
      <c r="Q21" s="51">
        <v>0</v>
      </c>
      <c r="R21" s="51">
        <v>0</v>
      </c>
      <c r="S21" s="52"/>
      <c r="T21" s="52"/>
      <c r="U21" s="52"/>
      <c r="V21" s="52"/>
      <c r="W21" s="27">
        <v>9929700</v>
      </c>
      <c r="X21" s="28">
        <f>W21/H21*100</f>
        <v>147.84699681367439</v>
      </c>
      <c r="Y21" s="28">
        <f>P21/M21*100</f>
        <v>0</v>
      </c>
      <c r="Z21" s="84"/>
    </row>
    <row r="22" spans="1:26" s="4" customFormat="1" ht="102" customHeight="1">
      <c r="A22" s="42" t="s">
        <v>67</v>
      </c>
      <c r="B22" s="47" t="s">
        <v>68</v>
      </c>
      <c r="C22" s="54"/>
      <c r="D22" s="55">
        <f>SUM(D23:D24)</f>
        <v>17489550</v>
      </c>
      <c r="E22" s="55">
        <f t="shared" ref="E22:R22" si="15">SUM(E23:E24)</f>
        <v>9327750</v>
      </c>
      <c r="F22" s="55">
        <f t="shared" si="15"/>
        <v>9222250</v>
      </c>
      <c r="G22" s="55">
        <f t="shared" si="15"/>
        <v>8909750</v>
      </c>
      <c r="H22" s="55">
        <f t="shared" si="15"/>
        <v>35290100</v>
      </c>
      <c r="I22" s="55">
        <f t="shared" si="15"/>
        <v>0</v>
      </c>
      <c r="J22" s="55">
        <f t="shared" si="15"/>
        <v>0</v>
      </c>
      <c r="K22" s="55">
        <f t="shared" si="15"/>
        <v>35290100</v>
      </c>
      <c r="L22" s="55">
        <f t="shared" si="15"/>
        <v>0</v>
      </c>
      <c r="M22" s="55">
        <f t="shared" si="15"/>
        <v>0</v>
      </c>
      <c r="N22" s="55">
        <f t="shared" si="15"/>
        <v>0</v>
      </c>
      <c r="O22" s="55">
        <f t="shared" si="15"/>
        <v>12952358.779999999</v>
      </c>
      <c r="P22" s="55">
        <f t="shared" si="15"/>
        <v>0</v>
      </c>
      <c r="Q22" s="55">
        <f t="shared" si="15"/>
        <v>0</v>
      </c>
      <c r="R22" s="55">
        <f t="shared" si="15"/>
        <v>12952358.779999999</v>
      </c>
      <c r="S22" s="44">
        <f>O22/H22*100</f>
        <v>36.702527847753338</v>
      </c>
      <c r="T22" s="44">
        <v>0</v>
      </c>
      <c r="U22" s="44">
        <v>0</v>
      </c>
      <c r="V22" s="44">
        <f>R22/K22*100</f>
        <v>36.702527847753338</v>
      </c>
      <c r="W22" s="27" t="e">
        <f>S22/L22*100</f>
        <v>#DIV/0!</v>
      </c>
      <c r="X22" s="27" t="e">
        <f>T22/M22*100</f>
        <v>#DIV/0!</v>
      </c>
      <c r="Y22" s="27" t="e">
        <f>U22/N22*100</f>
        <v>#DIV/0!</v>
      </c>
      <c r="Z22" s="32">
        <f>V22/O22*100</f>
        <v>2.8336558978297034E-4</v>
      </c>
    </row>
    <row r="23" spans="1:26" s="4" customFormat="1" ht="45" customHeight="1">
      <c r="A23" s="85" t="s">
        <v>70</v>
      </c>
      <c r="B23" s="87" t="s">
        <v>69</v>
      </c>
      <c r="C23" s="50" t="s">
        <v>7</v>
      </c>
      <c r="D23" s="56">
        <v>7088200</v>
      </c>
      <c r="E23" s="56">
        <v>3929800</v>
      </c>
      <c r="F23" s="56">
        <v>3824300</v>
      </c>
      <c r="G23" s="56">
        <v>3876500</v>
      </c>
      <c r="H23" s="51">
        <f>SUM(I23:K23)</f>
        <v>14579000</v>
      </c>
      <c r="I23" s="51">
        <v>0</v>
      </c>
      <c r="J23" s="51">
        <v>0</v>
      </c>
      <c r="K23" s="51">
        <v>14579000</v>
      </c>
      <c r="L23" s="51"/>
      <c r="M23" s="51"/>
      <c r="N23" s="51"/>
      <c r="O23" s="51">
        <f>SUM(P23:R23)</f>
        <v>5682971.1799999997</v>
      </c>
      <c r="P23" s="51">
        <v>0</v>
      </c>
      <c r="Q23" s="51">
        <v>0</v>
      </c>
      <c r="R23" s="51">
        <v>5682971.1799999997</v>
      </c>
      <c r="S23" s="52">
        <f>O23/H23*100</f>
        <v>38.980528019754438</v>
      </c>
      <c r="T23" s="52"/>
      <c r="U23" s="52"/>
      <c r="V23" s="52">
        <f>R23/K23*100</f>
        <v>38.980528019754438</v>
      </c>
      <c r="W23" s="27"/>
      <c r="X23" s="28"/>
      <c r="Y23" s="28"/>
      <c r="Z23" s="34"/>
    </row>
    <row r="24" spans="1:26" s="4" customFormat="1" ht="48.75" customHeight="1">
      <c r="A24" s="86"/>
      <c r="B24" s="88"/>
      <c r="C24" s="50" t="s">
        <v>3</v>
      </c>
      <c r="D24" s="56">
        <v>10401350</v>
      </c>
      <c r="E24" s="56">
        <v>5397950</v>
      </c>
      <c r="F24" s="56">
        <v>5397950</v>
      </c>
      <c r="G24" s="56">
        <v>5033250</v>
      </c>
      <c r="H24" s="51">
        <f>SUM(I24:K24)</f>
        <v>20711100</v>
      </c>
      <c r="I24" s="51">
        <v>0</v>
      </c>
      <c r="J24" s="51">
        <v>0</v>
      </c>
      <c r="K24" s="51">
        <v>20711100</v>
      </c>
      <c r="L24" s="51"/>
      <c r="M24" s="51"/>
      <c r="N24" s="51"/>
      <c r="O24" s="51">
        <f>SUM(P24:R24)</f>
        <v>7269387.5999999996</v>
      </c>
      <c r="P24" s="51">
        <v>0</v>
      </c>
      <c r="Q24" s="51">
        <v>0</v>
      </c>
      <c r="R24" s="51">
        <v>7269387.5999999996</v>
      </c>
      <c r="S24" s="52">
        <f>O24/H24*100</f>
        <v>35.098993293451336</v>
      </c>
      <c r="T24" s="52"/>
      <c r="U24" s="52"/>
      <c r="V24" s="52">
        <f>R24/K24*100</f>
        <v>35.098993293451336</v>
      </c>
      <c r="W24" s="27"/>
      <c r="X24" s="28"/>
      <c r="Y24" s="28"/>
      <c r="Z24" s="34"/>
    </row>
    <row r="25" spans="1:26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26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6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6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6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26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6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6">
      <c r="A32" s="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A52" s="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>
      <c r="A53" s="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>
      <c r="A83" s="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>
      <c r="A91" s="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>
      <c r="A97" s="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>
      <c r="A99" s="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>
      <c r="A101" s="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>
      <c r="A103" s="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>
      <c r="A105" s="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>
      <c r="A109" s="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>
      <c r="A111" s="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>
      <c r="A112" s="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>
      <c r="A113" s="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>
      <c r="A114" s="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>
      <c r="A115" s="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>
      <c r="A119" s="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>
      <c r="A121" s="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>
      <c r="A123" s="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</sheetData>
  <mergeCells count="16">
    <mergeCell ref="Z2:Z3"/>
    <mergeCell ref="B5:C5"/>
    <mergeCell ref="Z20:Z21"/>
    <mergeCell ref="A23:A24"/>
    <mergeCell ref="B23:B24"/>
    <mergeCell ref="A1:V1"/>
    <mergeCell ref="A2:A3"/>
    <mergeCell ref="C2:C3"/>
    <mergeCell ref="D2:D3"/>
    <mergeCell ref="E2:E3"/>
    <mergeCell ref="F2:F3"/>
    <mergeCell ref="G2:G3"/>
    <mergeCell ref="H2:K2"/>
    <mergeCell ref="L2:N2"/>
    <mergeCell ref="O2:R2"/>
    <mergeCell ref="S2:V2"/>
  </mergeCells>
  <pageMargins left="0.19685039370078741" right="0.19685039370078741" top="0.39370078740157483" bottom="0.19685039370078741" header="0.31496062992125984" footer="0.31496062992125984"/>
  <pageSetup paperSize="8" scale="5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ведомственная</vt:lpstr>
      <vt:lpstr>май 2016</vt:lpstr>
      <vt:lpstr>'май 2016'!Заголовки_для_печати</vt:lpstr>
      <vt:lpstr>'май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2016-06-07T04:14:59Z</cp:lastPrinted>
  <dcterms:created xsi:type="dcterms:W3CDTF">2012-05-22T08:33:39Z</dcterms:created>
  <dcterms:modified xsi:type="dcterms:W3CDTF">2016-06-07T11:05:05Z</dcterms:modified>
</cp:coreProperties>
</file>