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"/>
    </mc:Choice>
  </mc:AlternateContent>
  <bookViews>
    <workbookView xWindow="0" yWindow="0" windowWidth="23040" windowHeight="8832"/>
  </bookViews>
  <sheets>
    <sheet name="муниципальные" sheetId="33" r:id="rId1"/>
    <sheet name="ведомственная 1" sheetId="37" r:id="rId2"/>
    <sheet name="ведомственная" sheetId="36" state="hidden" r:id="rId3"/>
  </sheets>
  <definedNames>
    <definedName name="_xlnm._FilterDatabase" localSheetId="0" hidden="1">муниципальные!$A$4:$W$15</definedName>
    <definedName name="_xlnm.Print_Titles" localSheetId="0">муниципальные!$2:$3</definedName>
    <definedName name="_xlnm.Print_Area" localSheetId="0">муниципальные!$A$1:$Y$15</definedName>
  </definedNames>
  <calcPr calcId="152511"/>
</workbook>
</file>

<file path=xl/calcChain.xml><?xml version="1.0" encoding="utf-8"?>
<calcChain xmlns="http://schemas.openxmlformats.org/spreadsheetml/2006/main">
  <c r="S7" i="37" l="1"/>
  <c r="P7" i="37"/>
  <c r="K7" i="37"/>
  <c r="Q7" i="37" s="1"/>
  <c r="H7" i="37"/>
  <c r="T7" i="37" s="1"/>
  <c r="U7" i="37" s="1"/>
  <c r="S6" i="37"/>
  <c r="P6" i="37"/>
  <c r="K6" i="37"/>
  <c r="Q6" i="37" s="1"/>
  <c r="H6" i="37"/>
  <c r="T6" i="37" s="1"/>
  <c r="M5" i="37"/>
  <c r="S5" i="37" s="1"/>
  <c r="L5" i="37"/>
  <c r="K5" i="37"/>
  <c r="Q5" i="37" s="1"/>
  <c r="J5" i="37"/>
  <c r="I5" i="37"/>
  <c r="H5" i="37"/>
  <c r="G5" i="37"/>
  <c r="F5" i="37"/>
  <c r="E5" i="37"/>
  <c r="D5" i="37"/>
  <c r="T5" i="37" l="1"/>
  <c r="U5" i="37" s="1"/>
  <c r="U6" i="37"/>
  <c r="P5" i="37"/>
  <c r="N5" i="37"/>
  <c r="N6" i="37"/>
  <c r="N7" i="37"/>
  <c r="W15" i="33" l="1"/>
  <c r="W14" i="33"/>
  <c r="W13" i="33"/>
  <c r="W12" i="33"/>
  <c r="W11" i="33"/>
  <c r="W10" i="33"/>
  <c r="W9" i="33"/>
  <c r="W7" i="33"/>
  <c r="M8" i="33"/>
  <c r="N8" i="33"/>
  <c r="M6" i="33"/>
  <c r="N6" i="33"/>
  <c r="N5" i="33" s="1"/>
  <c r="M5" i="33"/>
  <c r="O7" i="33"/>
  <c r="O6" i="33" s="1"/>
  <c r="O9" i="33"/>
  <c r="O10" i="33"/>
  <c r="O11" i="33"/>
  <c r="O12" i="33"/>
  <c r="O13" i="33"/>
  <c r="O14" i="33"/>
  <c r="O15" i="33"/>
  <c r="O8" i="33" l="1"/>
  <c r="O5" i="33" s="1"/>
  <c r="L7" i="33"/>
  <c r="L6" i="33" s="1"/>
  <c r="L9" i="33"/>
  <c r="L10" i="33"/>
  <c r="L11" i="33"/>
  <c r="L12" i="33"/>
  <c r="L13" i="33"/>
  <c r="L14" i="33"/>
  <c r="L15" i="33"/>
  <c r="L8" i="33" l="1"/>
  <c r="L5" i="33" s="1"/>
  <c r="Q8" i="33" l="1"/>
  <c r="R8" i="33"/>
  <c r="S8" i="33"/>
  <c r="Q6" i="33"/>
  <c r="R6" i="33"/>
  <c r="S6" i="33"/>
  <c r="R5" i="33" l="1"/>
  <c r="S5" i="33"/>
  <c r="Q5" i="33"/>
  <c r="E8" i="33" l="1"/>
  <c r="F8" i="33"/>
  <c r="G8" i="33"/>
  <c r="I8" i="33"/>
  <c r="J8" i="33"/>
  <c r="K8" i="33"/>
  <c r="W8" i="33" s="1"/>
  <c r="D8" i="33"/>
  <c r="H10" i="33"/>
  <c r="H11" i="33"/>
  <c r="H12" i="33"/>
  <c r="H13" i="33"/>
  <c r="H14" i="33"/>
  <c r="H15" i="33"/>
  <c r="H9" i="33"/>
  <c r="E6" i="33"/>
  <c r="F6" i="33"/>
  <c r="G6" i="33"/>
  <c r="G5" i="33" s="1"/>
  <c r="I6" i="33"/>
  <c r="I5" i="33" s="1"/>
  <c r="J6" i="33"/>
  <c r="K6" i="33"/>
  <c r="W6" i="33" s="1"/>
  <c r="D6" i="33"/>
  <c r="D5" i="33" l="1"/>
  <c r="K5" i="33"/>
  <c r="F5" i="33"/>
  <c r="J5" i="33"/>
  <c r="E5" i="33"/>
  <c r="H8" i="33"/>
  <c r="W5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11" i="33" l="1"/>
  <c r="T11" i="33" s="1"/>
  <c r="P12" i="33"/>
  <c r="T12" i="33" s="1"/>
  <c r="P13" i="33"/>
  <c r="T13" i="33" s="1"/>
  <c r="P14" i="33"/>
  <c r="T14" i="33" s="1"/>
  <c r="P15" i="33"/>
  <c r="T15" i="33" s="1"/>
  <c r="P10" i="33"/>
  <c r="T10" i="33" s="1"/>
  <c r="P9" i="33" l="1"/>
  <c r="P7" i="33"/>
  <c r="H7" i="33"/>
  <c r="P8" i="33" l="1"/>
  <c r="T8" i="33" s="1"/>
  <c r="T9" i="33"/>
  <c r="P6" i="33"/>
  <c r="T7" i="33"/>
  <c r="H6" i="33"/>
  <c r="H5" i="33" s="1"/>
  <c r="P5" i="33" l="1"/>
  <c r="T6" i="33"/>
  <c r="T5" i="33" l="1"/>
</calcChain>
</file>

<file path=xl/sharedStrings.xml><?xml version="1.0" encoding="utf-8"?>
<sst xmlns="http://schemas.openxmlformats.org/spreadsheetml/2006/main" count="114" uniqueCount="56">
  <si>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</si>
  <si>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</si>
  <si>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</si>
  <si>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</si>
  <si>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</si>
  <si>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</si>
  <si>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</si>
  <si>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</si>
  <si>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</si>
  <si>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</si>
  <si>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</si>
  <si>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</si>
  <si>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</si>
  <si>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</si>
  <si>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</si>
  <si>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</si>
  <si>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</si>
  <si>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</si>
  <si>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</si>
  <si>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</si>
  <si>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</si>
  <si>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4</t>
  </si>
  <si>
    <t>11</t>
  </si>
  <si>
    <t>11.1</t>
  </si>
  <si>
    <t>11.1.1</t>
  </si>
  <si>
    <t>11.2</t>
  </si>
  <si>
    <t>11.2.1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</si>
  <si>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</si>
  <si>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</si>
  <si>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</si>
  <si>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</si>
  <si>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</si>
  <si>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</si>
  <si>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</si>
  <si>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</si>
  <si>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</si>
  <si>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</si>
  <si>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</si>
  <si>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</si>
  <si>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</si>
  <si>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</si>
  <si>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</si>
  <si>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</si>
  <si>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</si>
  <si>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</si>
  <si>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</si>
  <si>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</si>
  <si>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</si>
  <si>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Профинансировано  на 01.03.2016  (рублей)</t>
  </si>
  <si>
    <t>Кассовый расход на 01.04.2016  (рублей)</t>
  </si>
  <si>
    <t>Отчет об исполнении сетевого плана-графика на 2016 год по реализации ведомственных программ муниципального образования город Нефтеюганск</t>
  </si>
  <si>
    <t>ПЛАН  на 20165 год (рублей)</t>
  </si>
  <si>
    <t xml:space="preserve">% исполнения к плану 9 месяцев 2015  года </t>
  </si>
  <si>
    <t>% исполнения  к плану 2016 года</t>
  </si>
  <si>
    <t>Информирование населения о деятельности органов местного самоуправления муниципального образования город Нефтеюганск на 2016 год</t>
  </si>
  <si>
    <t>Кассовый расход на 01.04.2016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</si>
</sst>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/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1"/>
  <sheetViews>
    <sheetView tabSelected="1" zoomScale="70" zoomScaleNormal="70" zoomScaleSheetLayoutView="70" workbookViewId="0">
      <pane ySplit="3" topLeftCell="A4" activePane="bottomLeft" state="frozen"/>
      <selection pane="bottomLeft" activeCell="B8" sqref="B8"/>
    </sheetView>
  </sheetViews>
  <sheetFormatPr defaultColWidth="9.109375" defaultRowHeight="18" x14ac:dyDescent="0.35"/>
  <cols>
    <col min="1" max="1" width="10.109375" style="14" customWidth="1"/>
    <col min="2" max="2" width="54.88671875" style="10" customWidth="1"/>
    <col min="3" max="3" width="13.109375" style="10" customWidth="1"/>
    <col min="4" max="4" width="26" style="10" hidden="1" customWidth="1"/>
    <col min="5" max="5" width="18.6640625" style="10" hidden="1" customWidth="1"/>
    <col min="6" max="6" width="18.5546875" style="10" hidden="1" customWidth="1"/>
    <col min="7" max="7" width="19" style="10" hidden="1" customWidth="1"/>
    <col min="8" max="8" width="24.88671875" style="10" customWidth="1"/>
    <col min="9" max="10" width="23" style="10" customWidth="1"/>
    <col min="11" max="11" width="24.33203125" style="10" customWidth="1"/>
    <col min="12" max="15" width="25.5546875" style="10" hidden="1" customWidth="1"/>
    <col min="16" max="16" width="22.88671875" style="12" customWidth="1"/>
    <col min="17" max="18" width="25.44140625" style="12" customWidth="1"/>
    <col min="19" max="19" width="24" style="12" customWidth="1"/>
    <col min="20" max="20" width="17" style="13" customWidth="1"/>
    <col min="21" max="21" width="16.6640625" style="13" customWidth="1"/>
    <col min="22" max="22" width="16.5546875" style="13" customWidth="1"/>
    <col min="23" max="23" width="17.109375" style="13" customWidth="1"/>
    <col min="24" max="24" width="14.5546875" style="10" hidden="1" customWidth="1"/>
    <col min="25" max="25" width="32.109375" style="10" hidden="1" customWidth="1"/>
    <col min="26" max="16384" width="9.109375" style="10"/>
  </cols>
  <sheetData>
    <row r="1" spans="1:25" s="7" customFormat="1" ht="62.25" customHeight="1" x14ac:dyDescent="0.35">
      <c r="A1" s="53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5" s="8" customFormat="1" ht="52.5" customHeight="1" x14ac:dyDescent="0.35">
      <c r="A2" s="55" t="s">
        <v>0</v>
      </c>
      <c r="B2" s="3" t="s">
        <v>1</v>
      </c>
      <c r="C2" s="56" t="s">
        <v>14</v>
      </c>
      <c r="D2" s="62" t="s">
        <v>41</v>
      </c>
      <c r="E2" s="62" t="s">
        <v>42</v>
      </c>
      <c r="F2" s="62" t="s">
        <v>43</v>
      </c>
      <c r="G2" s="62" t="s">
        <v>44</v>
      </c>
      <c r="H2" s="57" t="s">
        <v>40</v>
      </c>
      <c r="I2" s="57"/>
      <c r="J2" s="57"/>
      <c r="K2" s="57"/>
      <c r="L2" s="58" t="s">
        <v>48</v>
      </c>
      <c r="M2" s="58"/>
      <c r="N2" s="58"/>
      <c r="O2" s="58"/>
      <c r="P2" s="58" t="s">
        <v>49</v>
      </c>
      <c r="Q2" s="58"/>
      <c r="R2" s="58"/>
      <c r="S2" s="58"/>
      <c r="T2" s="59" t="s">
        <v>28</v>
      </c>
      <c r="U2" s="60"/>
      <c r="V2" s="60"/>
      <c r="W2" s="61"/>
      <c r="X2" s="4" t="s">
        <v>38</v>
      </c>
      <c r="Y2" s="48" t="s">
        <v>29</v>
      </c>
    </row>
    <row r="3" spans="1:25" s="8" customFormat="1" ht="51.75" customHeight="1" x14ac:dyDescent="0.35">
      <c r="A3" s="55"/>
      <c r="B3" s="45" t="s">
        <v>2</v>
      </c>
      <c r="C3" s="56"/>
      <c r="D3" s="63"/>
      <c r="E3" s="63"/>
      <c r="F3" s="63"/>
      <c r="G3" s="63"/>
      <c r="H3" s="46" t="s">
        <v>18</v>
      </c>
      <c r="I3" s="46" t="s">
        <v>19</v>
      </c>
      <c r="J3" s="46" t="s">
        <v>45</v>
      </c>
      <c r="K3" s="46" t="s">
        <v>20</v>
      </c>
      <c r="L3" s="46" t="s">
        <v>18</v>
      </c>
      <c r="M3" s="46" t="s">
        <v>19</v>
      </c>
      <c r="N3" s="46" t="s">
        <v>45</v>
      </c>
      <c r="O3" s="46" t="s">
        <v>20</v>
      </c>
      <c r="P3" s="46" t="s">
        <v>18</v>
      </c>
      <c r="Q3" s="46" t="s">
        <v>19</v>
      </c>
      <c r="R3" s="46" t="s">
        <v>45</v>
      </c>
      <c r="S3" s="46" t="s">
        <v>20</v>
      </c>
      <c r="T3" s="4" t="s">
        <v>18</v>
      </c>
      <c r="U3" s="4" t="s">
        <v>19</v>
      </c>
      <c r="V3" s="4" t="s">
        <v>45</v>
      </c>
      <c r="W3" s="4" t="s">
        <v>20</v>
      </c>
      <c r="X3" s="4" t="s">
        <v>19</v>
      </c>
      <c r="Y3" s="49"/>
    </row>
    <row r="4" spans="1:25" s="8" customFormat="1" ht="21.75" customHeight="1" x14ac:dyDescent="0.35">
      <c r="A4" s="44" t="s">
        <v>8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5</v>
      </c>
      <c r="I4" s="5">
        <v>6</v>
      </c>
      <c r="J4" s="5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</row>
    <row r="5" spans="1:25" s="8" customFormat="1" ht="81" customHeight="1" x14ac:dyDescent="0.35">
      <c r="A5" s="1" t="s">
        <v>22</v>
      </c>
      <c r="B5" s="51" t="s">
        <v>13</v>
      </c>
      <c r="C5" s="51"/>
      <c r="D5" s="2">
        <f>D6+D8</f>
        <v>2958570</v>
      </c>
      <c r="E5" s="2">
        <f t="shared" ref="E5:S5" si="0">E6+E8</f>
        <v>5525210</v>
      </c>
      <c r="F5" s="2">
        <f t="shared" si="0"/>
        <v>3289309</v>
      </c>
      <c r="G5" s="2">
        <f t="shared" si="0"/>
        <v>2238370</v>
      </c>
      <c r="H5" s="2">
        <f t="shared" si="0"/>
        <v>14119601</v>
      </c>
      <c r="I5" s="2">
        <f t="shared" si="0"/>
        <v>0</v>
      </c>
      <c r="J5" s="2">
        <f t="shared" si="0"/>
        <v>0</v>
      </c>
      <c r="K5" s="2">
        <f t="shared" si="0"/>
        <v>14119601</v>
      </c>
      <c r="L5" s="2">
        <f t="shared" si="0"/>
        <v>2737459.52</v>
      </c>
      <c r="M5" s="2">
        <f t="shared" si="0"/>
        <v>0</v>
      </c>
      <c r="N5" s="2">
        <f t="shared" si="0"/>
        <v>0</v>
      </c>
      <c r="O5" s="2">
        <f t="shared" si="0"/>
        <v>2737459.52</v>
      </c>
      <c r="P5" s="2">
        <f t="shared" si="0"/>
        <v>2737459.52</v>
      </c>
      <c r="Q5" s="2">
        <f t="shared" si="0"/>
        <v>0</v>
      </c>
      <c r="R5" s="2">
        <f t="shared" si="0"/>
        <v>0</v>
      </c>
      <c r="S5" s="2">
        <f t="shared" si="0"/>
        <v>2737459.52</v>
      </c>
      <c r="T5" s="2">
        <f>P5/H5*100</f>
        <v>19.387654934441844</v>
      </c>
      <c r="U5" s="2"/>
      <c r="V5" s="2"/>
      <c r="W5" s="2">
        <f t="shared" ref="W5:W15" si="1">S5/K5*100</f>
        <v>19.387654934441844</v>
      </c>
      <c r="X5" s="32"/>
      <c r="Y5" s="38"/>
    </row>
    <row r="6" spans="1:25" s="8" customFormat="1" ht="96.75" customHeight="1" x14ac:dyDescent="0.35">
      <c r="A6" s="1" t="s">
        <v>23</v>
      </c>
      <c r="B6" s="43" t="s">
        <v>16</v>
      </c>
      <c r="C6" s="43"/>
      <c r="D6" s="2">
        <f>D7</f>
        <v>60000</v>
      </c>
      <c r="E6" s="2">
        <f t="shared" ref="E6:S6" si="2">E7</f>
        <v>221000</v>
      </c>
      <c r="F6" s="2">
        <f t="shared" si="2"/>
        <v>0</v>
      </c>
      <c r="G6" s="2">
        <f t="shared" si="2"/>
        <v>0</v>
      </c>
      <c r="H6" s="2">
        <f t="shared" si="2"/>
        <v>291112</v>
      </c>
      <c r="I6" s="2">
        <f t="shared" si="2"/>
        <v>0</v>
      </c>
      <c r="J6" s="2">
        <f t="shared" si="2"/>
        <v>0</v>
      </c>
      <c r="K6" s="2">
        <f t="shared" si="2"/>
        <v>291112</v>
      </c>
      <c r="L6" s="2">
        <f t="shared" si="2"/>
        <v>0</v>
      </c>
      <c r="M6" s="2">
        <f t="shared" si="2"/>
        <v>0</v>
      </c>
      <c r="N6" s="2">
        <f t="shared" si="2"/>
        <v>0</v>
      </c>
      <c r="O6" s="2">
        <f t="shared" si="2"/>
        <v>0</v>
      </c>
      <c r="P6" s="2">
        <f t="shared" si="2"/>
        <v>0</v>
      </c>
      <c r="Q6" s="2">
        <f t="shared" si="2"/>
        <v>0</v>
      </c>
      <c r="R6" s="2">
        <f t="shared" si="2"/>
        <v>0</v>
      </c>
      <c r="S6" s="2">
        <f t="shared" si="2"/>
        <v>0</v>
      </c>
      <c r="T6" s="2">
        <f t="shared" ref="T6:T15" si="3">P6/H6*100</f>
        <v>0</v>
      </c>
      <c r="U6" s="2"/>
      <c r="V6" s="2"/>
      <c r="W6" s="2">
        <f t="shared" si="1"/>
        <v>0</v>
      </c>
      <c r="X6" s="32"/>
      <c r="Y6" s="38"/>
    </row>
    <row r="7" spans="1:25" s="8" customFormat="1" ht="54" x14ac:dyDescent="0.35">
      <c r="A7" s="42" t="s">
        <v>24</v>
      </c>
      <c r="B7" s="17" t="s">
        <v>46</v>
      </c>
      <c r="C7" s="34" t="s">
        <v>12</v>
      </c>
      <c r="D7" s="31">
        <v>60000</v>
      </c>
      <c r="E7" s="31">
        <v>221000</v>
      </c>
      <c r="F7" s="31">
        <v>0</v>
      </c>
      <c r="G7" s="31">
        <v>0</v>
      </c>
      <c r="H7" s="31">
        <f>I7+K7</f>
        <v>291112</v>
      </c>
      <c r="I7" s="31">
        <v>0</v>
      </c>
      <c r="J7" s="31">
        <v>0</v>
      </c>
      <c r="K7" s="31">
        <v>291112</v>
      </c>
      <c r="L7" s="32">
        <f t="shared" ref="L7:L15" si="4">M7+N7+O7</f>
        <v>0</v>
      </c>
      <c r="M7" s="33">
        <v>0</v>
      </c>
      <c r="N7" s="33">
        <v>0</v>
      </c>
      <c r="O7" s="31">
        <f t="shared" ref="O7:O15" si="5">S7</f>
        <v>0</v>
      </c>
      <c r="P7" s="32">
        <f>Q7+S7</f>
        <v>0</v>
      </c>
      <c r="Q7" s="32">
        <v>0</v>
      </c>
      <c r="R7" s="32">
        <v>0</v>
      </c>
      <c r="S7" s="32">
        <v>0</v>
      </c>
      <c r="T7" s="33">
        <f t="shared" si="3"/>
        <v>0</v>
      </c>
      <c r="U7" s="33"/>
      <c r="V7" s="33"/>
      <c r="W7" s="33">
        <f t="shared" si="1"/>
        <v>0</v>
      </c>
      <c r="X7" s="32"/>
      <c r="Y7" s="38"/>
    </row>
    <row r="8" spans="1:25" s="9" customFormat="1" ht="63" customHeight="1" x14ac:dyDescent="0.3">
      <c r="A8" s="1" t="s">
        <v>25</v>
      </c>
      <c r="B8" s="15" t="s">
        <v>17</v>
      </c>
      <c r="C8" s="16"/>
      <c r="D8" s="30">
        <f>SUM(D9:D15)</f>
        <v>2898570</v>
      </c>
      <c r="E8" s="30">
        <f t="shared" ref="E8:S8" si="6">SUM(E9:E15)</f>
        <v>5304210</v>
      </c>
      <c r="F8" s="30">
        <f t="shared" si="6"/>
        <v>3289309</v>
      </c>
      <c r="G8" s="30">
        <f t="shared" si="6"/>
        <v>2238370</v>
      </c>
      <c r="H8" s="30">
        <f t="shared" si="6"/>
        <v>13828489</v>
      </c>
      <c r="I8" s="30">
        <f t="shared" si="6"/>
        <v>0</v>
      </c>
      <c r="J8" s="30">
        <f t="shared" si="6"/>
        <v>0</v>
      </c>
      <c r="K8" s="30">
        <f t="shared" si="6"/>
        <v>13828489</v>
      </c>
      <c r="L8" s="30">
        <f t="shared" si="6"/>
        <v>2737459.52</v>
      </c>
      <c r="M8" s="30">
        <f t="shared" si="6"/>
        <v>0</v>
      </c>
      <c r="N8" s="30">
        <f t="shared" si="6"/>
        <v>0</v>
      </c>
      <c r="O8" s="30">
        <f t="shared" si="6"/>
        <v>2737459.52</v>
      </c>
      <c r="P8" s="30">
        <f t="shared" si="6"/>
        <v>2737459.52</v>
      </c>
      <c r="Q8" s="30">
        <f t="shared" si="6"/>
        <v>0</v>
      </c>
      <c r="R8" s="30">
        <f t="shared" si="6"/>
        <v>0</v>
      </c>
      <c r="S8" s="30">
        <f t="shared" si="6"/>
        <v>2737459.52</v>
      </c>
      <c r="T8" s="2">
        <f t="shared" si="3"/>
        <v>19.795796344777798</v>
      </c>
      <c r="U8" s="2"/>
      <c r="V8" s="2"/>
      <c r="W8" s="2">
        <f t="shared" si="1"/>
        <v>19.795796344777798</v>
      </c>
      <c r="X8" s="32"/>
      <c r="Y8" s="37"/>
    </row>
    <row r="9" spans="1:25" s="8" customFormat="1" ht="24" customHeight="1" x14ac:dyDescent="0.35">
      <c r="A9" s="50" t="s">
        <v>26</v>
      </c>
      <c r="B9" s="52" t="s">
        <v>47</v>
      </c>
      <c r="C9" s="34" t="s">
        <v>3</v>
      </c>
      <c r="D9" s="31">
        <v>9400</v>
      </c>
      <c r="E9" s="31">
        <v>14000</v>
      </c>
      <c r="F9" s="31">
        <v>14000</v>
      </c>
      <c r="G9" s="31">
        <v>29100</v>
      </c>
      <c r="H9" s="31">
        <f>SUM(I9:K9)</f>
        <v>66500</v>
      </c>
      <c r="I9" s="31">
        <v>0</v>
      </c>
      <c r="J9" s="31">
        <v>0</v>
      </c>
      <c r="K9" s="31">
        <v>66500</v>
      </c>
      <c r="L9" s="32">
        <f t="shared" si="4"/>
        <v>8000</v>
      </c>
      <c r="M9" s="33">
        <v>0</v>
      </c>
      <c r="N9" s="33">
        <v>0</v>
      </c>
      <c r="O9" s="31">
        <f t="shared" si="5"/>
        <v>8000</v>
      </c>
      <c r="P9" s="32">
        <f>Q9+S9</f>
        <v>8000</v>
      </c>
      <c r="Q9" s="32">
        <v>0</v>
      </c>
      <c r="R9" s="32">
        <v>0</v>
      </c>
      <c r="S9" s="32">
        <v>8000</v>
      </c>
      <c r="T9" s="33">
        <f t="shared" si="3"/>
        <v>12.030075187969924</v>
      </c>
      <c r="U9" s="33"/>
      <c r="V9" s="33"/>
      <c r="W9" s="33">
        <f t="shared" si="1"/>
        <v>12.030075187969924</v>
      </c>
      <c r="X9" s="32"/>
      <c r="Y9" s="38"/>
    </row>
    <row r="10" spans="1:25" s="8" customFormat="1" ht="24.75" customHeight="1" x14ac:dyDescent="0.35">
      <c r="A10" s="50"/>
      <c r="B10" s="52"/>
      <c r="C10" s="34" t="s">
        <v>12</v>
      </c>
      <c r="D10" s="31">
        <v>25210</v>
      </c>
      <c r="E10" s="31">
        <v>0</v>
      </c>
      <c r="F10" s="31">
        <v>0</v>
      </c>
      <c r="G10" s="31">
        <v>28000</v>
      </c>
      <c r="H10" s="31">
        <f t="shared" ref="H10:H15" si="7">SUM(I10:K10)</f>
        <v>151240</v>
      </c>
      <c r="I10" s="31">
        <v>0</v>
      </c>
      <c r="J10" s="31">
        <v>0</v>
      </c>
      <c r="K10" s="31">
        <v>151240</v>
      </c>
      <c r="L10" s="32">
        <f t="shared" si="4"/>
        <v>25208.92</v>
      </c>
      <c r="M10" s="33">
        <v>0</v>
      </c>
      <c r="N10" s="33">
        <v>0</v>
      </c>
      <c r="O10" s="31">
        <f t="shared" si="5"/>
        <v>25208.92</v>
      </c>
      <c r="P10" s="32">
        <f>Q10+S10</f>
        <v>25208.92</v>
      </c>
      <c r="Q10" s="31">
        <v>0</v>
      </c>
      <c r="R10" s="31">
        <v>0</v>
      </c>
      <c r="S10" s="31">
        <v>25208.92</v>
      </c>
      <c r="T10" s="33">
        <f t="shared" si="3"/>
        <v>16.668156572335359</v>
      </c>
      <c r="U10" s="33"/>
      <c r="V10" s="33"/>
      <c r="W10" s="33">
        <f t="shared" si="1"/>
        <v>16.668156572335359</v>
      </c>
      <c r="X10" s="32"/>
      <c r="Y10" s="38"/>
    </row>
    <row r="11" spans="1:25" s="8" customFormat="1" ht="31.5" customHeight="1" x14ac:dyDescent="0.35">
      <c r="A11" s="50"/>
      <c r="B11" s="52"/>
      <c r="C11" s="34" t="s">
        <v>4</v>
      </c>
      <c r="D11" s="31">
        <v>50216</v>
      </c>
      <c r="E11" s="31">
        <v>91974</v>
      </c>
      <c r="F11" s="31">
        <v>67174</v>
      </c>
      <c r="G11" s="31">
        <v>77736</v>
      </c>
      <c r="H11" s="31">
        <f t="shared" si="7"/>
        <v>287100</v>
      </c>
      <c r="I11" s="31">
        <v>0</v>
      </c>
      <c r="J11" s="31">
        <v>0</v>
      </c>
      <c r="K11" s="31">
        <v>287100</v>
      </c>
      <c r="L11" s="32">
        <f t="shared" si="4"/>
        <v>42623.08</v>
      </c>
      <c r="M11" s="33">
        <v>0</v>
      </c>
      <c r="N11" s="33">
        <v>0</v>
      </c>
      <c r="O11" s="31">
        <f t="shared" si="5"/>
        <v>42623.08</v>
      </c>
      <c r="P11" s="32">
        <f t="shared" ref="P11:P15" si="8">Q11+S11</f>
        <v>42623.08</v>
      </c>
      <c r="Q11" s="32">
        <v>0</v>
      </c>
      <c r="R11" s="32">
        <v>0</v>
      </c>
      <c r="S11" s="32">
        <v>42623.08</v>
      </c>
      <c r="T11" s="33">
        <f t="shared" si="3"/>
        <v>14.846074538488333</v>
      </c>
      <c r="U11" s="33"/>
      <c r="V11" s="33"/>
      <c r="W11" s="33">
        <f t="shared" si="1"/>
        <v>14.846074538488333</v>
      </c>
      <c r="X11" s="32"/>
      <c r="Y11" s="38"/>
    </row>
    <row r="12" spans="1:25" s="8" customFormat="1" ht="27.75" customHeight="1" x14ac:dyDescent="0.35">
      <c r="A12" s="50"/>
      <c r="B12" s="52"/>
      <c r="C12" s="34" t="s">
        <v>5</v>
      </c>
      <c r="D12" s="31">
        <v>18050</v>
      </c>
      <c r="E12" s="31">
        <v>27075</v>
      </c>
      <c r="F12" s="31">
        <v>27075</v>
      </c>
      <c r="G12" s="31">
        <v>47800</v>
      </c>
      <c r="H12" s="31">
        <f t="shared" si="7"/>
        <v>120000</v>
      </c>
      <c r="I12" s="31">
        <v>0</v>
      </c>
      <c r="J12" s="31">
        <v>0</v>
      </c>
      <c r="K12" s="31">
        <v>120000</v>
      </c>
      <c r="L12" s="32">
        <f t="shared" si="4"/>
        <v>13325.76</v>
      </c>
      <c r="M12" s="33">
        <v>0</v>
      </c>
      <c r="N12" s="33">
        <v>0</v>
      </c>
      <c r="O12" s="31">
        <f t="shared" si="5"/>
        <v>13325.76</v>
      </c>
      <c r="P12" s="32">
        <f t="shared" si="8"/>
        <v>13325.76</v>
      </c>
      <c r="Q12" s="32">
        <v>0</v>
      </c>
      <c r="R12" s="32">
        <v>0</v>
      </c>
      <c r="S12" s="32">
        <v>13325.76</v>
      </c>
      <c r="T12" s="33">
        <f t="shared" si="3"/>
        <v>11.104800000000001</v>
      </c>
      <c r="U12" s="33"/>
      <c r="V12" s="33"/>
      <c r="W12" s="33">
        <f t="shared" si="1"/>
        <v>11.104800000000001</v>
      </c>
      <c r="X12" s="32"/>
      <c r="Y12" s="38"/>
    </row>
    <row r="13" spans="1:25" s="8" customFormat="1" ht="25.5" customHeight="1" x14ac:dyDescent="0.35">
      <c r="A13" s="50"/>
      <c r="B13" s="52"/>
      <c r="C13" s="18" t="s">
        <v>6</v>
      </c>
      <c r="D13" s="33">
        <v>1108000</v>
      </c>
      <c r="E13" s="33">
        <v>4406000</v>
      </c>
      <c r="F13" s="33">
        <v>2472000</v>
      </c>
      <c r="G13" s="33">
        <v>1290000</v>
      </c>
      <c r="H13" s="31">
        <f t="shared" si="7"/>
        <v>9276000</v>
      </c>
      <c r="I13" s="31">
        <v>0</v>
      </c>
      <c r="J13" s="31">
        <v>0</v>
      </c>
      <c r="K13" s="31">
        <v>9276000</v>
      </c>
      <c r="L13" s="32">
        <f t="shared" si="4"/>
        <v>1012979.41</v>
      </c>
      <c r="M13" s="33">
        <v>0</v>
      </c>
      <c r="N13" s="33">
        <v>0</v>
      </c>
      <c r="O13" s="31">
        <f t="shared" si="5"/>
        <v>1012979.41</v>
      </c>
      <c r="P13" s="32">
        <f t="shared" si="8"/>
        <v>1012979.41</v>
      </c>
      <c r="Q13" s="32">
        <v>0</v>
      </c>
      <c r="R13" s="32">
        <v>0</v>
      </c>
      <c r="S13" s="32">
        <v>1012979.41</v>
      </c>
      <c r="T13" s="33">
        <f t="shared" si="3"/>
        <v>10.920433484260457</v>
      </c>
      <c r="U13" s="33"/>
      <c r="V13" s="33"/>
      <c r="W13" s="33">
        <f t="shared" si="1"/>
        <v>10.920433484260457</v>
      </c>
      <c r="X13" s="32"/>
      <c r="Y13" s="38"/>
    </row>
    <row r="14" spans="1:25" s="8" customFormat="1" ht="24.75" customHeight="1" x14ac:dyDescent="0.35">
      <c r="A14" s="50"/>
      <c r="B14" s="52"/>
      <c r="C14" s="34" t="s">
        <v>11</v>
      </c>
      <c r="D14" s="31">
        <v>1458262</v>
      </c>
      <c r="E14" s="31">
        <v>464463</v>
      </c>
      <c r="F14" s="31">
        <v>453862</v>
      </c>
      <c r="G14" s="31">
        <v>552262</v>
      </c>
      <c r="H14" s="31">
        <f t="shared" si="7"/>
        <v>2928849</v>
      </c>
      <c r="I14" s="31">
        <v>0</v>
      </c>
      <c r="J14" s="31">
        <v>0</v>
      </c>
      <c r="K14" s="31">
        <v>2928849</v>
      </c>
      <c r="L14" s="32">
        <f t="shared" si="4"/>
        <v>1417496.41</v>
      </c>
      <c r="M14" s="33">
        <v>0</v>
      </c>
      <c r="N14" s="33">
        <v>0</v>
      </c>
      <c r="O14" s="31">
        <f t="shared" si="5"/>
        <v>1417496.41</v>
      </c>
      <c r="P14" s="32">
        <f t="shared" si="8"/>
        <v>1417496.41</v>
      </c>
      <c r="Q14" s="32">
        <v>0</v>
      </c>
      <c r="R14" s="32">
        <v>0</v>
      </c>
      <c r="S14" s="32">
        <v>1417496.41</v>
      </c>
      <c r="T14" s="33">
        <f t="shared" si="3"/>
        <v>48.397729278634714</v>
      </c>
      <c r="U14" s="33"/>
      <c r="V14" s="33"/>
      <c r="W14" s="33">
        <f t="shared" si="1"/>
        <v>48.397729278634714</v>
      </c>
      <c r="X14" s="32"/>
      <c r="Y14" s="38"/>
    </row>
    <row r="15" spans="1:25" s="8" customFormat="1" ht="27.75" customHeight="1" x14ac:dyDescent="0.35">
      <c r="A15" s="50"/>
      <c r="B15" s="52"/>
      <c r="C15" s="34" t="s">
        <v>7</v>
      </c>
      <c r="D15" s="31">
        <v>229432</v>
      </c>
      <c r="E15" s="31">
        <v>300698</v>
      </c>
      <c r="F15" s="31">
        <v>255198</v>
      </c>
      <c r="G15" s="31">
        <v>213472</v>
      </c>
      <c r="H15" s="31">
        <f t="shared" si="7"/>
        <v>998800</v>
      </c>
      <c r="I15" s="31">
        <v>0</v>
      </c>
      <c r="J15" s="31">
        <v>0</v>
      </c>
      <c r="K15" s="31">
        <v>998800</v>
      </c>
      <c r="L15" s="32">
        <f t="shared" si="4"/>
        <v>217825.94</v>
      </c>
      <c r="M15" s="33">
        <v>0</v>
      </c>
      <c r="N15" s="33">
        <v>0</v>
      </c>
      <c r="O15" s="31">
        <f t="shared" si="5"/>
        <v>217825.94</v>
      </c>
      <c r="P15" s="32">
        <f t="shared" si="8"/>
        <v>217825.94</v>
      </c>
      <c r="Q15" s="32">
        <v>0</v>
      </c>
      <c r="R15" s="32">
        <v>0</v>
      </c>
      <c r="S15" s="32">
        <v>217825.94</v>
      </c>
      <c r="T15" s="33">
        <f t="shared" si="3"/>
        <v>21.808764517420904</v>
      </c>
      <c r="U15" s="33"/>
      <c r="V15" s="33"/>
      <c r="W15" s="33">
        <f t="shared" si="1"/>
        <v>21.808764517420904</v>
      </c>
      <c r="X15" s="32"/>
      <c r="Y15" s="38"/>
    </row>
    <row r="16" spans="1:25" x14ac:dyDescent="0.35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35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35">
      <c r="A18" s="1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35">
      <c r="A19" s="1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35">
      <c r="A20" s="1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35">
      <c r="A21" s="1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35">
      <c r="A22" s="1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35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35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35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5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35">
      <c r="A28" s="1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35">
      <c r="A29" s="1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3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5">
      <c r="A31" s="1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5">
      <c r="A32" s="1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5">
      <c r="A33" s="1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5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5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5">
      <c r="A37" s="1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5">
      <c r="A38" s="1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5">
      <c r="A39" s="1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5">
      <c r="A40" s="1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5">
      <c r="A41" s="1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5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5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5">
      <c r="A44" s="1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5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5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5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5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5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5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5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5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5">
      <c r="A53" s="1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5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5">
      <c r="A55" s="11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5">
      <c r="A56" s="11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5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5">
      <c r="A58" s="11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5">
      <c r="A59" s="1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5">
      <c r="A60" s="11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5">
      <c r="A61" s="11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5">
      <c r="A62" s="11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5">
      <c r="A63" s="1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5">
      <c r="A64" s="1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5">
      <c r="A65" s="11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5">
      <c r="A66" s="11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35">
      <c r="A67" s="11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35">
      <c r="A68" s="1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35">
      <c r="A69" s="1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35">
      <c r="A70" s="11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35">
      <c r="A71" s="1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35">
      <c r="A72" s="1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35">
      <c r="A73" s="11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35">
      <c r="A74" s="11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35">
      <c r="A75" s="1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35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35">
      <c r="A77" s="11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35">
      <c r="A78" s="1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35">
      <c r="A79" s="11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35">
      <c r="A80" s="1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35">
      <c r="A81" s="1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35">
      <c r="A82" s="11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35">
      <c r="A83" s="11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35">
      <c r="A84" s="1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35">
      <c r="A85" s="1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35">
      <c r="A86" s="1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35">
      <c r="A87" s="1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35">
      <c r="A88" s="1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x14ac:dyDescent="0.35">
      <c r="A89" s="1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x14ac:dyDescent="0.35">
      <c r="A90" s="11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x14ac:dyDescent="0.35">
      <c r="A91" s="11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x14ac:dyDescent="0.35">
      <c r="A92" s="1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x14ac:dyDescent="0.35">
      <c r="A93" s="11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x14ac:dyDescent="0.35">
      <c r="A94" s="1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x14ac:dyDescent="0.35">
      <c r="A95" s="1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x14ac:dyDescent="0.35">
      <c r="A96" s="1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35">
      <c r="A97" s="1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35">
      <c r="A98" s="1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35">
      <c r="A99" s="11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35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35">
      <c r="A101" s="1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35">
      <c r="A102" s="1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35">
      <c r="A103" s="1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35">
      <c r="A104" s="1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35">
      <c r="A105" s="1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35">
      <c r="A106" s="1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35">
      <c r="A107" s="1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35">
      <c r="A108" s="1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35">
      <c r="A109" s="1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35">
      <c r="A110" s="1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35">
      <c r="A111" s="1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35">
      <c r="A112" s="1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35">
      <c r="A113" s="1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35">
      <c r="A114" s="1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35">
      <c r="A115" s="1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35">
      <c r="A116" s="1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35">
      <c r="A117" s="1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35">
      <c r="A118" s="1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35">
      <c r="A119" s="1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35">
      <c r="A120" s="1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35">
      <c r="A121" s="1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35">
      <c r="A122" s="1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35">
      <c r="A123" s="1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35">
      <c r="A124" s="1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35">
      <c r="A125" s="1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35">
      <c r="A126" s="1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35">
      <c r="A127" s="1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35">
      <c r="A128" s="1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35">
      <c r="A129" s="1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35">
      <c r="A130" s="1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35">
      <c r="A131" s="1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35">
      <c r="A132" s="1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35">
      <c r="A133" s="1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35">
      <c r="A134" s="1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35">
      <c r="A135" s="1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35">
      <c r="A136" s="1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35">
      <c r="A137" s="1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35">
      <c r="A138" s="1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35">
      <c r="A139" s="1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35">
      <c r="A140" s="1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35">
      <c r="A141" s="11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35">
      <c r="A142" s="1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35">
      <c r="A143" s="1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35">
      <c r="A144" s="1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35">
      <c r="A145" s="1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35">
      <c r="A146" s="1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35">
      <c r="A147" s="1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35">
      <c r="A148" s="1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35">
      <c r="A149" s="1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35">
      <c r="A150" s="1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35">
      <c r="A151" s="1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</sheetData>
  <mergeCells count="15">
    <mergeCell ref="A1:W1"/>
    <mergeCell ref="A2:A3"/>
    <mergeCell ref="C2:C3"/>
    <mergeCell ref="H2:K2"/>
    <mergeCell ref="P2:S2"/>
    <mergeCell ref="T2:W2"/>
    <mergeCell ref="D2:D3"/>
    <mergeCell ref="E2:E3"/>
    <mergeCell ref="F2:F3"/>
    <mergeCell ref="G2:G3"/>
    <mergeCell ref="L2:O2"/>
    <mergeCell ref="B5:C5"/>
    <mergeCell ref="A9:A15"/>
    <mergeCell ref="B9:B15"/>
    <mergeCell ref="Y2:Y3"/>
  </mergeCells>
  <pageMargins left="0.19685039370078741" right="0.19685039370078741" top="0.39370078740157483" bottom="0.19685039370078741" header="0.31496062992125984" footer="0.31496062992125984"/>
  <pageSetup paperSize="8" scale="4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Normal="100" workbookViewId="0">
      <selection activeCell="M7" sqref="M7"/>
    </sheetView>
  </sheetViews>
  <sheetFormatPr defaultRowHeight="13.8" x14ac:dyDescent="0.25"/>
  <cols>
    <col min="1" max="1" width="6" customWidth="1"/>
    <col min="2" max="2" width="28.109375" customWidth="1"/>
    <col min="3" max="3" width="9.44140625" customWidth="1"/>
    <col min="4" max="5" width="13.109375" hidden="1" customWidth="1"/>
    <col min="6" max="6" width="12.6640625" hidden="1" customWidth="1"/>
    <col min="7" max="7" width="12.5546875" hidden="1" customWidth="1"/>
    <col min="8" max="8" width="12.44140625" customWidth="1"/>
    <col min="9" max="9" width="9.44140625" customWidth="1"/>
    <col min="10" max="13" width="12.33203125" customWidth="1"/>
    <col min="14" max="16" width="12.33203125" hidden="1" customWidth="1"/>
    <col min="17" max="17" width="9.44140625" customWidth="1"/>
    <col min="18" max="18" width="9.5546875" customWidth="1"/>
    <col min="19" max="19" width="10.44140625" customWidth="1"/>
    <col min="20" max="20" width="11.109375" hidden="1" customWidth="1"/>
    <col min="21" max="21" width="11.44140625" hidden="1" customWidth="1"/>
  </cols>
  <sheetData>
    <row r="1" spans="1:21" ht="52.5" customHeight="1" x14ac:dyDescent="0.3">
      <c r="A1" s="70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32.25" customHeight="1" x14ac:dyDescent="0.25">
      <c r="A2" s="72" t="s">
        <v>0</v>
      </c>
      <c r="B2" s="19" t="s">
        <v>1</v>
      </c>
      <c r="C2" s="73" t="s">
        <v>14</v>
      </c>
      <c r="D2" s="67" t="s">
        <v>41</v>
      </c>
      <c r="E2" s="67" t="s">
        <v>42</v>
      </c>
      <c r="F2" s="67" t="s">
        <v>43</v>
      </c>
      <c r="G2" s="67" t="s">
        <v>44</v>
      </c>
      <c r="H2" s="75" t="s">
        <v>51</v>
      </c>
      <c r="I2" s="75"/>
      <c r="J2" s="75"/>
      <c r="K2" s="76" t="s">
        <v>55</v>
      </c>
      <c r="L2" s="76"/>
      <c r="M2" s="76"/>
      <c r="N2" s="77" t="s">
        <v>52</v>
      </c>
      <c r="O2" s="78"/>
      <c r="P2" s="79"/>
      <c r="Q2" s="64" t="s">
        <v>53</v>
      </c>
      <c r="R2" s="65"/>
      <c r="S2" s="66"/>
      <c r="T2" s="67" t="s">
        <v>30</v>
      </c>
      <c r="U2" s="67" t="s">
        <v>31</v>
      </c>
    </row>
    <row r="3" spans="1:21" ht="26.4" x14ac:dyDescent="0.25">
      <c r="A3" s="72"/>
      <c r="B3" s="40" t="s">
        <v>2</v>
      </c>
      <c r="C3" s="73"/>
      <c r="D3" s="74"/>
      <c r="E3" s="74"/>
      <c r="F3" s="74"/>
      <c r="G3" s="74"/>
      <c r="H3" s="41" t="s">
        <v>18</v>
      </c>
      <c r="I3" s="41" t="s">
        <v>19</v>
      </c>
      <c r="J3" s="41" t="s">
        <v>20</v>
      </c>
      <c r="K3" s="41" t="s">
        <v>18</v>
      </c>
      <c r="L3" s="41" t="s">
        <v>19</v>
      </c>
      <c r="M3" s="41" t="s">
        <v>20</v>
      </c>
      <c r="N3" s="41" t="s">
        <v>18</v>
      </c>
      <c r="O3" s="47" t="s">
        <v>19</v>
      </c>
      <c r="P3" s="41" t="s">
        <v>20</v>
      </c>
      <c r="Q3" s="41" t="s">
        <v>18</v>
      </c>
      <c r="R3" s="41" t="s">
        <v>19</v>
      </c>
      <c r="S3" s="41" t="s">
        <v>20</v>
      </c>
      <c r="T3" s="68"/>
      <c r="U3" s="68"/>
    </row>
    <row r="4" spans="1:21" x14ac:dyDescent="0.25">
      <c r="A4" s="39" t="s">
        <v>8</v>
      </c>
      <c r="B4" s="23">
        <v>2</v>
      </c>
      <c r="C4" s="24">
        <v>3</v>
      </c>
      <c r="D4" s="39" t="s">
        <v>21</v>
      </c>
      <c r="E4" s="23">
        <v>5</v>
      </c>
      <c r="F4" s="24">
        <v>6</v>
      </c>
      <c r="G4" s="24">
        <v>7</v>
      </c>
      <c r="H4" s="24">
        <v>8</v>
      </c>
      <c r="I4" s="23">
        <v>9</v>
      </c>
      <c r="J4" s="24">
        <v>10</v>
      </c>
      <c r="K4" s="24">
        <v>10</v>
      </c>
      <c r="L4" s="24">
        <v>11</v>
      </c>
      <c r="M4" s="24">
        <v>12</v>
      </c>
      <c r="N4" s="24">
        <v>13</v>
      </c>
      <c r="O4" s="24">
        <v>14</v>
      </c>
      <c r="P4" s="24">
        <v>15</v>
      </c>
      <c r="Q4" s="24">
        <v>16</v>
      </c>
      <c r="R4" s="24">
        <v>17</v>
      </c>
      <c r="S4" s="24">
        <v>18</v>
      </c>
      <c r="T4" s="24">
        <v>19</v>
      </c>
      <c r="U4" s="24">
        <v>20</v>
      </c>
    </row>
    <row r="5" spans="1:21" ht="60.75" customHeight="1" x14ac:dyDescent="0.25">
      <c r="A5" s="25">
        <v>1</v>
      </c>
      <c r="B5" s="69" t="s">
        <v>54</v>
      </c>
      <c r="C5" s="69"/>
      <c r="D5" s="26">
        <f t="shared" ref="D5:G5" si="0">SUM(D6:D7)</f>
        <v>550000</v>
      </c>
      <c r="E5" s="26">
        <f t="shared" si="0"/>
        <v>3080000</v>
      </c>
      <c r="F5" s="26">
        <f t="shared" si="0"/>
        <v>3943300</v>
      </c>
      <c r="G5" s="26">
        <f t="shared" si="0"/>
        <v>1530000</v>
      </c>
      <c r="H5" s="26">
        <f>SUM(H6:H7)</f>
        <v>9103300</v>
      </c>
      <c r="I5" s="26">
        <f>SUM(I6:I7)</f>
        <v>0</v>
      </c>
      <c r="J5" s="26">
        <f t="shared" ref="J5" si="1">SUM(J6:J7)</f>
        <v>9103300</v>
      </c>
      <c r="K5" s="26">
        <f>SUM(K6:K7)</f>
        <v>50000</v>
      </c>
      <c r="L5" s="26">
        <f>SUM(L6:L7)</f>
        <v>0</v>
      </c>
      <c r="M5" s="26">
        <f>SUM(M6:M7)</f>
        <v>50000</v>
      </c>
      <c r="N5" s="26" t="e">
        <f>K5/#REF!*100</f>
        <v>#REF!</v>
      </c>
      <c r="O5" s="26">
        <v>0</v>
      </c>
      <c r="P5" s="26" t="e">
        <f>M5/#REF!*100</f>
        <v>#REF!</v>
      </c>
      <c r="Q5" s="26">
        <f>K5/H5*100</f>
        <v>0.54925137038216909</v>
      </c>
      <c r="R5" s="26">
        <v>0</v>
      </c>
      <c r="S5" s="26">
        <f>M5/J5*100</f>
        <v>0.54925137038216909</v>
      </c>
      <c r="T5" s="26">
        <f>SUM(T6:T7)</f>
        <v>8648135</v>
      </c>
      <c r="U5" s="26">
        <f>T5/H5*100</f>
        <v>95</v>
      </c>
    </row>
    <row r="6" spans="1:21" ht="58.5" customHeight="1" x14ac:dyDescent="0.25">
      <c r="A6" s="27" t="s">
        <v>9</v>
      </c>
      <c r="B6" s="28" t="s">
        <v>15</v>
      </c>
      <c r="C6" s="28" t="s">
        <v>36</v>
      </c>
      <c r="D6" s="28">
        <v>50000</v>
      </c>
      <c r="E6" s="28">
        <v>80000</v>
      </c>
      <c r="F6" s="28">
        <v>100000</v>
      </c>
      <c r="G6" s="28">
        <v>30000</v>
      </c>
      <c r="H6" s="28">
        <f t="shared" ref="H6:H7" si="2">I6+J6</f>
        <v>260000</v>
      </c>
      <c r="I6" s="28">
        <v>0</v>
      </c>
      <c r="J6" s="28">
        <v>260000</v>
      </c>
      <c r="K6" s="28">
        <f>L6+M6</f>
        <v>50000</v>
      </c>
      <c r="L6" s="28">
        <v>0</v>
      </c>
      <c r="M6" s="28">
        <v>50000</v>
      </c>
      <c r="N6" s="29" t="e">
        <f>K6/#REF!*100</f>
        <v>#REF!</v>
      </c>
      <c r="O6" s="29">
        <v>0</v>
      </c>
      <c r="P6" s="29" t="e">
        <f>M6/#REF!*100</f>
        <v>#REF!</v>
      </c>
      <c r="Q6" s="29">
        <f>K6/H6*100</f>
        <v>19.230769230769234</v>
      </c>
      <c r="R6" s="29">
        <v>0</v>
      </c>
      <c r="S6" s="29">
        <f>M6/J6*100</f>
        <v>19.230769230769234</v>
      </c>
      <c r="T6" s="29">
        <f>H6*95/100</f>
        <v>247000</v>
      </c>
      <c r="U6" s="29">
        <f>T6/H6*100</f>
        <v>95</v>
      </c>
    </row>
    <row r="7" spans="1:21" ht="34.5" customHeight="1" x14ac:dyDescent="0.25">
      <c r="A7" s="27" t="s">
        <v>10</v>
      </c>
      <c r="B7" s="28" t="s">
        <v>34</v>
      </c>
      <c r="C7" s="28" t="s">
        <v>36</v>
      </c>
      <c r="D7" s="28">
        <v>500000</v>
      </c>
      <c r="E7" s="28">
        <v>3000000</v>
      </c>
      <c r="F7" s="28">
        <v>3843300</v>
      </c>
      <c r="G7" s="28">
        <v>1500000</v>
      </c>
      <c r="H7" s="28">
        <f t="shared" si="2"/>
        <v>8843300</v>
      </c>
      <c r="I7" s="28">
        <v>0</v>
      </c>
      <c r="J7" s="28">
        <v>8843300</v>
      </c>
      <c r="K7" s="28">
        <f t="shared" ref="K7" si="3">L7+M7</f>
        <v>0</v>
      </c>
      <c r="L7" s="28">
        <v>0</v>
      </c>
      <c r="M7" s="28">
        <v>0</v>
      </c>
      <c r="N7" s="29" t="e">
        <f>K7/#REF!*100</f>
        <v>#REF!</v>
      </c>
      <c r="O7" s="29">
        <v>0</v>
      </c>
      <c r="P7" s="29" t="e">
        <f>M7/#REF!*100</f>
        <v>#REF!</v>
      </c>
      <c r="Q7" s="29">
        <f>K7/H7*100</f>
        <v>0</v>
      </c>
      <c r="R7" s="29">
        <v>0</v>
      </c>
      <c r="S7" s="29">
        <f>M7/J7*100</f>
        <v>0</v>
      </c>
      <c r="T7" s="29">
        <f>H7*95/100</f>
        <v>8401135</v>
      </c>
      <c r="U7" s="29">
        <f>T7/H7*100</f>
        <v>95</v>
      </c>
    </row>
  </sheetData>
  <mergeCells count="14">
    <mergeCell ref="Q2:S2"/>
    <mergeCell ref="T2:T3"/>
    <mergeCell ref="U2:U3"/>
    <mergeCell ref="B5:C5"/>
    <mergeCell ref="A1:U1"/>
    <mergeCell ref="A2:A3"/>
    <mergeCell ref="C2:C3"/>
    <mergeCell ref="D2:D3"/>
    <mergeCell ref="E2:E3"/>
    <mergeCell ref="F2:F3"/>
    <mergeCell ref="G2:G3"/>
    <mergeCell ref="H2:J2"/>
    <mergeCell ref="K2:M2"/>
    <mergeCell ref="N2:P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19" t="s">
        <v>1</v>
      </c>
      <c r="C2" s="73" t="s">
        <v>14</v>
      </c>
      <c r="D2" s="75" t="s">
        <v>27</v>
      </c>
      <c r="E2" s="75"/>
      <c r="F2" s="75"/>
      <c r="G2" s="76" t="s">
        <v>37</v>
      </c>
      <c r="H2" s="76"/>
      <c r="I2" s="76"/>
      <c r="J2" s="64" t="s">
        <v>35</v>
      </c>
      <c r="K2" s="65"/>
      <c r="L2" s="66"/>
      <c r="M2" s="67" t="s">
        <v>30</v>
      </c>
      <c r="N2" s="67" t="s">
        <v>31</v>
      </c>
    </row>
    <row r="3" spans="1:14" ht="26.4" x14ac:dyDescent="0.25">
      <c r="A3" s="72"/>
      <c r="B3" s="20" t="s">
        <v>2</v>
      </c>
      <c r="C3" s="73"/>
      <c r="D3" s="21" t="s">
        <v>18</v>
      </c>
      <c r="E3" s="21" t="s">
        <v>19</v>
      </c>
      <c r="F3" s="21" t="s">
        <v>20</v>
      </c>
      <c r="G3" s="21" t="s">
        <v>18</v>
      </c>
      <c r="H3" s="21" t="s">
        <v>19</v>
      </c>
      <c r="I3" s="21" t="s">
        <v>20</v>
      </c>
      <c r="J3" s="21" t="s">
        <v>18</v>
      </c>
      <c r="K3" s="21" t="s">
        <v>19</v>
      </c>
      <c r="L3" s="21" t="s">
        <v>20</v>
      </c>
      <c r="M3" s="68"/>
      <c r="N3" s="68"/>
    </row>
    <row r="4" spans="1:14" x14ac:dyDescent="0.25">
      <c r="A4" s="22" t="s">
        <v>8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69" t="s">
        <v>33</v>
      </c>
      <c r="C5" s="69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9</v>
      </c>
      <c r="B6" s="28" t="s">
        <v>15</v>
      </c>
      <c r="C6" s="28" t="s">
        <v>36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10</v>
      </c>
      <c r="B7" s="28" t="s">
        <v>34</v>
      </c>
      <c r="C7" s="28" t="s">
        <v>36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 1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2016-03-03T03:45:28Z</cp:lastPrinted>
  <dcterms:created xsi:type="dcterms:W3CDTF">2012-05-22T08:33:39Z</dcterms:created>
  <dcterms:modified xsi:type="dcterms:W3CDTF">2016-04-06T12:15:24Z</dcterms:modified>
</cp:coreProperties>
</file>