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100" windowWidth="19320" windowHeight="672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муниципальные!$A$4:$W$24</definedName>
    <definedName name="_xlnm.Print_Titles" localSheetId="0">муниципальные!$2:$3</definedName>
    <definedName name="_xlnm.Print_Area" localSheetId="0">муниципальные!$A$1:$X$24</definedName>
  </definedNames>
  <calcPr calcId="145621"/>
</workbook>
</file>

<file path=xl/calcChain.xml><?xml version="1.0" encoding="utf-8"?>
<calcChain xmlns="http://schemas.openxmlformats.org/spreadsheetml/2006/main">
  <c r="W24" i="33" l="1"/>
  <c r="W23" i="33"/>
  <c r="W21" i="33"/>
  <c r="U19" i="33"/>
  <c r="U18" i="33"/>
  <c r="V17" i="33"/>
  <c r="U16" i="33"/>
  <c r="U15" i="33"/>
  <c r="U14" i="33"/>
  <c r="U13" i="33"/>
  <c r="U12" i="33"/>
  <c r="V12" i="33"/>
  <c r="W10" i="33"/>
  <c r="W9" i="33"/>
  <c r="W8" i="33"/>
  <c r="W7" i="33"/>
  <c r="M22" i="33"/>
  <c r="N22" i="33"/>
  <c r="M20" i="33"/>
  <c r="N20" i="33"/>
  <c r="M11" i="33"/>
  <c r="N11" i="33"/>
  <c r="M6" i="33"/>
  <c r="N6" i="33"/>
  <c r="N5" i="33" s="1"/>
  <c r="O7" i="33"/>
  <c r="O8" i="33"/>
  <c r="O9" i="33"/>
  <c r="O10" i="33"/>
  <c r="O12" i="33"/>
  <c r="O13" i="33"/>
  <c r="O14" i="33"/>
  <c r="O15" i="33"/>
  <c r="O16" i="33"/>
  <c r="O17" i="33"/>
  <c r="O18" i="33"/>
  <c r="O19" i="33"/>
  <c r="O21" i="33"/>
  <c r="O20" i="33" s="1"/>
  <c r="O23" i="33"/>
  <c r="O24" i="33"/>
  <c r="D12" i="33"/>
  <c r="D18" i="33"/>
  <c r="O11" i="33" l="1"/>
  <c r="O6" i="33"/>
  <c r="O22" i="33"/>
  <c r="M5" i="33"/>
  <c r="L7" i="33"/>
  <c r="L8" i="33"/>
  <c r="L9" i="33"/>
  <c r="L10" i="33"/>
  <c r="L12" i="33"/>
  <c r="L13" i="33"/>
  <c r="L14" i="33"/>
  <c r="L15" i="33"/>
  <c r="L16" i="33"/>
  <c r="L17" i="33"/>
  <c r="L18" i="33"/>
  <c r="L19" i="33"/>
  <c r="L21" i="33"/>
  <c r="L20" i="33" s="1"/>
  <c r="L23" i="33"/>
  <c r="L24" i="33"/>
  <c r="O5" i="33" l="1"/>
  <c r="L6" i="33"/>
  <c r="L22" i="33"/>
  <c r="L11" i="33"/>
  <c r="L5" i="33" l="1"/>
  <c r="P24" i="33" l="1"/>
  <c r="X24" i="33" s="1"/>
  <c r="P23" i="33"/>
  <c r="X23" i="33" s="1"/>
  <c r="Q22" i="33"/>
  <c r="R22" i="33"/>
  <c r="S22" i="33"/>
  <c r="Q20" i="33"/>
  <c r="R20" i="33"/>
  <c r="P13" i="33"/>
  <c r="P14" i="33"/>
  <c r="X14" i="33" s="1"/>
  <c r="P15" i="33"/>
  <c r="X15" i="33" s="1"/>
  <c r="P16" i="33"/>
  <c r="X16" i="33" s="1"/>
  <c r="P17" i="33"/>
  <c r="P18" i="33"/>
  <c r="X18" i="33" s="1"/>
  <c r="P19" i="33"/>
  <c r="X19" i="33" s="1"/>
  <c r="P12" i="33"/>
  <c r="X12" i="33" s="1"/>
  <c r="Q11" i="33"/>
  <c r="R11" i="33"/>
  <c r="S11" i="33"/>
  <c r="Q6" i="33"/>
  <c r="R6" i="33"/>
  <c r="S6" i="33"/>
  <c r="P11" i="33" l="1"/>
  <c r="P22" i="33"/>
  <c r="Q5" i="33"/>
  <c r="R5" i="33"/>
  <c r="E22" i="33" l="1"/>
  <c r="F22" i="33"/>
  <c r="G22" i="33"/>
  <c r="I22" i="33"/>
  <c r="J22" i="33"/>
  <c r="K22" i="33"/>
  <c r="D22" i="33"/>
  <c r="X22" i="33" s="1"/>
  <c r="H24" i="33"/>
  <c r="T24" i="33" s="1"/>
  <c r="H23" i="33"/>
  <c r="E20" i="33"/>
  <c r="F20" i="33"/>
  <c r="G20" i="33"/>
  <c r="I20" i="33"/>
  <c r="J20" i="33"/>
  <c r="K20" i="33"/>
  <c r="D20" i="33"/>
  <c r="E11" i="33"/>
  <c r="F11" i="33"/>
  <c r="G11" i="33"/>
  <c r="I11" i="33"/>
  <c r="U11" i="33" s="1"/>
  <c r="J11" i="33"/>
  <c r="V11" i="33" s="1"/>
  <c r="K11" i="33"/>
  <c r="D11" i="33"/>
  <c r="X11" i="33" s="1"/>
  <c r="H13" i="33"/>
  <c r="T13" i="33" s="1"/>
  <c r="H14" i="33"/>
  <c r="T14" i="33" s="1"/>
  <c r="H15" i="33"/>
  <c r="T15" i="33" s="1"/>
  <c r="H16" i="33"/>
  <c r="T16" i="33" s="1"/>
  <c r="H17" i="33"/>
  <c r="T17" i="33" s="1"/>
  <c r="H18" i="33"/>
  <c r="T18" i="33" s="1"/>
  <c r="H19" i="33"/>
  <c r="T19" i="33" s="1"/>
  <c r="H12" i="33"/>
  <c r="T12" i="33" s="1"/>
  <c r="H8" i="33"/>
  <c r="H9" i="33"/>
  <c r="H10" i="33"/>
  <c r="H7" i="33"/>
  <c r="E6" i="33"/>
  <c r="F6" i="33"/>
  <c r="G6" i="33"/>
  <c r="I6" i="33"/>
  <c r="J6" i="33"/>
  <c r="K6" i="33"/>
  <c r="W6" i="33" s="1"/>
  <c r="D6" i="33"/>
  <c r="W22" i="33" l="1"/>
  <c r="K5" i="33"/>
  <c r="F5" i="33"/>
  <c r="I5" i="33"/>
  <c r="U5" i="33" s="1"/>
  <c r="G5" i="33"/>
  <c r="E5" i="33"/>
  <c r="H22" i="33"/>
  <c r="T22" i="33" s="1"/>
  <c r="T23" i="33"/>
  <c r="D5" i="33"/>
  <c r="J5" i="33"/>
  <c r="V5" i="33" s="1"/>
  <c r="H11" i="33"/>
  <c r="T11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S20" i="33" l="1"/>
  <c r="P7" i="33"/>
  <c r="P8" i="33"/>
  <c r="P9" i="33"/>
  <c r="P10" i="33"/>
  <c r="H21" i="33"/>
  <c r="P21" i="33"/>
  <c r="T9" i="33" l="1"/>
  <c r="X9" i="33"/>
  <c r="T7" i="33"/>
  <c r="X7" i="33"/>
  <c r="T10" i="33"/>
  <c r="X10" i="33"/>
  <c r="T8" i="33"/>
  <c r="X8" i="33"/>
  <c r="P20" i="33"/>
  <c r="T21" i="33"/>
  <c r="S5" i="33"/>
  <c r="W5" i="33" s="1"/>
  <c r="W20" i="33"/>
  <c r="P6" i="33"/>
  <c r="X6" i="33" s="1"/>
  <c r="H20" i="33"/>
  <c r="H6" i="33"/>
  <c r="P5" i="33" l="1"/>
  <c r="X5" i="33" s="1"/>
  <c r="T6" i="33"/>
  <c r="H5" i="33"/>
  <c r="T20" i="33"/>
  <c r="T5" i="33" l="1"/>
</calcChain>
</file>

<file path=xl/sharedStrings.xml><?xml version="1.0" encoding="utf-8"?>
<sst xmlns="http://schemas.openxmlformats.org/spreadsheetml/2006/main" count="110" uniqueCount="70">
  <si>
    <t>№ п/п</t>
  </si>
  <si>
    <t>Наименование программы</t>
  </si>
  <si>
    <t>Запланированные мероприятия</t>
  </si>
  <si>
    <t>ДЖКХ</t>
  </si>
  <si>
    <t>ДИиЗО</t>
  </si>
  <si>
    <t>1</t>
  </si>
  <si>
    <t>1.1</t>
  </si>
  <si>
    <t>1.2</t>
  </si>
  <si>
    <t>ДДА</t>
  </si>
  <si>
    <t>Муниципальная  программа "Социально - экономическое развитие города Нефтеюганска на 2014-2020 годы"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</si>
  <si>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</si>
  <si>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</si>
  <si>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</si>
  <si>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</si>
  <si>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</si>
  <si>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</si>
  <si>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</si>
  <si>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</si>
  <si>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</si>
  <si>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14.1</t>
  </si>
  <si>
    <t>14.1.1</t>
  </si>
  <si>
    <t>14.1.2</t>
  </si>
  <si>
    <t>14.1.3</t>
  </si>
  <si>
    <t>14.2</t>
  </si>
  <si>
    <t>14.2.1</t>
  </si>
  <si>
    <t>14.1.5</t>
  </si>
  <si>
    <t>ПЛАН  на 2015 год (рублей)</t>
  </si>
  <si>
    <t>% исполнения  к плану года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</si>
  <si>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</si>
  <si>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</si>
  <si>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</si>
  <si>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</si>
  <si>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</si>
  <si>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</si>
  <si>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</si>
  <si>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</si>
  <si>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</si>
  <si>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</si>
  <si>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</si>
  <si>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</si>
  <si>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</si>
  <si>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</si>
  <si>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</si>
  <si>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</si>
  <si>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</si>
  <si>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</si>
  <si>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</si>
  <si>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</si>
  <si>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</si>
  <si>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</si>
  <si>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</si>
  <si>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</si>
  <si>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</si>
  <si>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</si>
  <si>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</si>
  <si>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</si>
  <si>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</si>
  <si>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</si>
  <si>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</si>
  <si>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</si>
  <si>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</si>
  <si>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</si>
  <si>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</si>
  <si>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</si>
  <si>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</si>
  <si>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</si>
  <si>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</si>
  <si>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Кассовый расход на 01.04.2016  (рублей)</t>
  </si>
  <si>
    <t>Профинансировано  на 01.04.2016  (рублей)</t>
  </si>
  <si>
    <t>% исполнения  к плану 1 квартала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</si>
</sst>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0"/>
  <sheetViews>
    <sheetView tabSelected="1" zoomScale="70" zoomScaleNormal="70" zoomScaleSheetLayoutView="70" workbookViewId="0">
      <pane ySplit="3" topLeftCell="A4" activePane="bottomLeft" state="frozen"/>
      <selection pane="bottomLeft" activeCell="H10" sqref="H10"/>
    </sheetView>
  </sheetViews>
  <sheetFormatPr defaultColWidth="9.140625" defaultRowHeight="18.75" x14ac:dyDescent="0.3"/>
  <cols>
    <col min="1" max="1" width="10.140625" style="14" hidden="1" customWidth="1"/>
    <col min="2" max="2" width="54.85546875" style="10" customWidth="1"/>
    <col min="3" max="3" width="13.140625" style="10" customWidth="1"/>
    <col min="4" max="4" width="24.140625" style="10" customWidth="1"/>
    <col min="5" max="5" width="18.7109375" style="10" hidden="1" customWidth="1"/>
    <col min="6" max="6" width="18.5703125" style="10" hidden="1" customWidth="1"/>
    <col min="7" max="7" width="10.85546875" style="10" hidden="1" customWidth="1"/>
    <col min="8" max="8" width="22.7109375" style="10" customWidth="1"/>
    <col min="9" max="9" width="21.5703125" style="10" customWidth="1"/>
    <col min="10" max="10" width="19.28515625" style="10" customWidth="1"/>
    <col min="11" max="11" width="22.28515625" style="10" customWidth="1"/>
    <col min="12" max="12" width="22.85546875" style="10" hidden="1" customWidth="1"/>
    <col min="13" max="13" width="22.28515625" style="10" hidden="1" customWidth="1"/>
    <col min="14" max="14" width="19.85546875" style="10" hidden="1" customWidth="1"/>
    <col min="15" max="15" width="21.28515625" style="10" hidden="1" customWidth="1"/>
    <col min="16" max="16" width="22" style="12" customWidth="1"/>
    <col min="17" max="17" width="20" style="12" customWidth="1"/>
    <col min="18" max="18" width="17.140625" style="12" customWidth="1"/>
    <col min="19" max="19" width="21" style="12" customWidth="1"/>
    <col min="20" max="20" width="13.28515625" style="13" customWidth="1"/>
    <col min="21" max="21" width="13.7109375" style="13" customWidth="1"/>
    <col min="22" max="22" width="13.28515625" style="13" customWidth="1"/>
    <col min="23" max="23" width="12.42578125" style="13" customWidth="1"/>
    <col min="24" max="24" width="15.42578125" style="13" customWidth="1"/>
    <col min="25" max="16384" width="9.140625" style="10"/>
  </cols>
  <sheetData>
    <row r="1" spans="1:24" s="7" customFormat="1" ht="62.25" customHeight="1" x14ac:dyDescent="0.3">
      <c r="A1" s="48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37"/>
    </row>
    <row r="2" spans="1:24" s="8" customFormat="1" ht="25.5" customHeight="1" x14ac:dyDescent="0.3">
      <c r="A2" s="50" t="s">
        <v>0</v>
      </c>
      <c r="B2" s="3" t="s">
        <v>1</v>
      </c>
      <c r="C2" s="51" t="s">
        <v>10</v>
      </c>
      <c r="D2" s="57" t="s">
        <v>38</v>
      </c>
      <c r="E2" s="57" t="s">
        <v>39</v>
      </c>
      <c r="F2" s="57" t="s">
        <v>40</v>
      </c>
      <c r="G2" s="57" t="s">
        <v>41</v>
      </c>
      <c r="H2" s="52" t="s">
        <v>37</v>
      </c>
      <c r="I2" s="52"/>
      <c r="J2" s="52"/>
      <c r="K2" s="52"/>
      <c r="L2" s="53" t="s">
        <v>68</v>
      </c>
      <c r="M2" s="53"/>
      <c r="N2" s="53"/>
      <c r="O2" s="53"/>
      <c r="P2" s="53" t="s">
        <v>67</v>
      </c>
      <c r="Q2" s="53"/>
      <c r="R2" s="53"/>
      <c r="S2" s="53"/>
      <c r="T2" s="54" t="s">
        <v>27</v>
      </c>
      <c r="U2" s="55"/>
      <c r="V2" s="55"/>
      <c r="W2" s="56"/>
      <c r="X2" s="44" t="s">
        <v>69</v>
      </c>
    </row>
    <row r="3" spans="1:24" s="8" customFormat="1" ht="85.5" customHeight="1" x14ac:dyDescent="0.3">
      <c r="A3" s="50"/>
      <c r="B3" s="39" t="s">
        <v>2</v>
      </c>
      <c r="C3" s="51"/>
      <c r="D3" s="58"/>
      <c r="E3" s="58"/>
      <c r="F3" s="58"/>
      <c r="G3" s="58"/>
      <c r="H3" s="40" t="s">
        <v>16</v>
      </c>
      <c r="I3" s="40" t="s">
        <v>17</v>
      </c>
      <c r="J3" s="40" t="s">
        <v>42</v>
      </c>
      <c r="K3" s="40" t="s">
        <v>18</v>
      </c>
      <c r="L3" s="40" t="s">
        <v>16</v>
      </c>
      <c r="M3" s="40" t="s">
        <v>17</v>
      </c>
      <c r="N3" s="40" t="s">
        <v>42</v>
      </c>
      <c r="O3" s="40" t="s">
        <v>18</v>
      </c>
      <c r="P3" s="40" t="s">
        <v>16</v>
      </c>
      <c r="Q3" s="40" t="s">
        <v>17</v>
      </c>
      <c r="R3" s="40" t="s">
        <v>42</v>
      </c>
      <c r="S3" s="40" t="s">
        <v>18</v>
      </c>
      <c r="T3" s="4" t="s">
        <v>16</v>
      </c>
      <c r="U3" s="4" t="s">
        <v>17</v>
      </c>
      <c r="V3" s="4" t="s">
        <v>42</v>
      </c>
      <c r="W3" s="4" t="s">
        <v>18</v>
      </c>
      <c r="X3" s="45"/>
    </row>
    <row r="4" spans="1:24" s="8" customFormat="1" ht="21.75" customHeight="1" x14ac:dyDescent="0.3">
      <c r="A4" s="38" t="s">
        <v>5</v>
      </c>
      <c r="B4" s="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5</v>
      </c>
      <c r="I4" s="5">
        <v>6</v>
      </c>
      <c r="J4" s="5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</row>
    <row r="5" spans="1:24" s="8" customFormat="1" ht="60" customHeight="1" x14ac:dyDescent="0.3">
      <c r="A5" s="1"/>
      <c r="B5" s="61" t="s">
        <v>9</v>
      </c>
      <c r="C5" s="61"/>
      <c r="D5" s="34">
        <f>D6+D11+D20+D22</f>
        <v>119254849</v>
      </c>
      <c r="E5" s="34">
        <f t="shared" ref="E5:S5" si="0">E6+E11+E20+E22</f>
        <v>96802559</v>
      </c>
      <c r="F5" s="34">
        <f t="shared" si="0"/>
        <v>83840814</v>
      </c>
      <c r="G5" s="34">
        <f t="shared" si="0"/>
        <v>70050100</v>
      </c>
      <c r="H5" s="34">
        <f t="shared" si="0"/>
        <v>374984428</v>
      </c>
      <c r="I5" s="34">
        <f t="shared" si="0"/>
        <v>49231000</v>
      </c>
      <c r="J5" s="34">
        <f t="shared" si="0"/>
        <v>9811500</v>
      </c>
      <c r="K5" s="34">
        <f t="shared" si="0"/>
        <v>315941928</v>
      </c>
      <c r="L5" s="34">
        <f t="shared" si="0"/>
        <v>122825672.59999999</v>
      </c>
      <c r="M5" s="34">
        <f t="shared" si="0"/>
        <v>16308469</v>
      </c>
      <c r="N5" s="34">
        <f t="shared" si="0"/>
        <v>2405100</v>
      </c>
      <c r="O5" s="34">
        <f t="shared" si="0"/>
        <v>104112103.59999999</v>
      </c>
      <c r="P5" s="34">
        <f t="shared" si="0"/>
        <v>112764939.97999999</v>
      </c>
      <c r="Q5" s="34">
        <f t="shared" si="0"/>
        <v>6473436.5</v>
      </c>
      <c r="R5" s="34">
        <f t="shared" si="0"/>
        <v>2179399.88</v>
      </c>
      <c r="S5" s="34">
        <f t="shared" si="0"/>
        <v>104112103.59999999</v>
      </c>
      <c r="T5" s="2">
        <f>P5/H5*100</f>
        <v>30.071899406980172</v>
      </c>
      <c r="U5" s="2">
        <f t="shared" ref="U5:V5" si="1">Q5/I5*100</f>
        <v>13.149106254189432</v>
      </c>
      <c r="V5" s="2">
        <f t="shared" si="1"/>
        <v>22.21270835244356</v>
      </c>
      <c r="W5" s="2">
        <f t="shared" ref="W5:W10" si="2">S5/K5*100</f>
        <v>32.952924057613522</v>
      </c>
      <c r="X5" s="2">
        <f t="shared" ref="X5:X24" si="3">P5/D5*100</f>
        <v>94.557949572348193</v>
      </c>
    </row>
    <row r="6" spans="1:24" s="8" customFormat="1" ht="42" customHeight="1" x14ac:dyDescent="0.3">
      <c r="A6" s="1" t="s">
        <v>19</v>
      </c>
      <c r="B6" s="42" t="s">
        <v>14</v>
      </c>
      <c r="C6" s="42"/>
      <c r="D6" s="34">
        <f>SUM(D7:D10)</f>
        <v>89567486</v>
      </c>
      <c r="E6" s="34">
        <f t="shared" ref="E6:S6" si="4">SUM(E7:E10)</f>
        <v>73136250</v>
      </c>
      <c r="F6" s="34">
        <f t="shared" si="4"/>
        <v>59987673</v>
      </c>
      <c r="G6" s="34">
        <f t="shared" si="4"/>
        <v>53379450</v>
      </c>
      <c r="H6" s="34">
        <f t="shared" si="4"/>
        <v>277969428</v>
      </c>
      <c r="I6" s="34">
        <f t="shared" si="4"/>
        <v>0</v>
      </c>
      <c r="J6" s="34">
        <f t="shared" si="4"/>
        <v>0</v>
      </c>
      <c r="K6" s="34">
        <f t="shared" si="4"/>
        <v>277969428</v>
      </c>
      <c r="L6" s="34">
        <f t="shared" si="4"/>
        <v>88799528.969999984</v>
      </c>
      <c r="M6" s="34">
        <f t="shared" si="4"/>
        <v>0</v>
      </c>
      <c r="N6" s="34">
        <f t="shared" si="4"/>
        <v>0</v>
      </c>
      <c r="O6" s="34">
        <f t="shared" si="4"/>
        <v>88799528.969999984</v>
      </c>
      <c r="P6" s="34">
        <f t="shared" si="4"/>
        <v>88799528.969999984</v>
      </c>
      <c r="Q6" s="34">
        <f t="shared" si="4"/>
        <v>0</v>
      </c>
      <c r="R6" s="34">
        <f t="shared" si="4"/>
        <v>0</v>
      </c>
      <c r="S6" s="34">
        <f t="shared" si="4"/>
        <v>88799528.969999984</v>
      </c>
      <c r="T6" s="2">
        <f t="shared" ref="T6:T10" si="5">P6/H6*100</f>
        <v>31.945789725480168</v>
      </c>
      <c r="U6" s="2"/>
      <c r="V6" s="2"/>
      <c r="W6" s="2">
        <f t="shared" si="2"/>
        <v>31.945789725480168</v>
      </c>
      <c r="X6" s="2">
        <f t="shared" si="3"/>
        <v>99.142593965403904</v>
      </c>
    </row>
    <row r="7" spans="1:24" s="8" customFormat="1" ht="41.25" customHeight="1" x14ac:dyDescent="0.3">
      <c r="A7" s="41" t="s">
        <v>20</v>
      </c>
      <c r="B7" s="43" t="s">
        <v>11</v>
      </c>
      <c r="C7" s="31" t="s">
        <v>8</v>
      </c>
      <c r="D7" s="28">
        <v>17558356</v>
      </c>
      <c r="E7" s="28">
        <v>16999200</v>
      </c>
      <c r="F7" s="28">
        <v>16252300</v>
      </c>
      <c r="G7" s="28">
        <v>20586600</v>
      </c>
      <c r="H7" s="28">
        <f>SUM(I7:K7)</f>
        <v>73541905</v>
      </c>
      <c r="I7" s="28">
        <v>0</v>
      </c>
      <c r="J7" s="28">
        <v>0</v>
      </c>
      <c r="K7" s="28">
        <v>73541905</v>
      </c>
      <c r="L7" s="29">
        <f t="shared" ref="L7:L24" si="6">M7+N7+O7</f>
        <v>17464912.289999999</v>
      </c>
      <c r="M7" s="30">
        <v>0</v>
      </c>
      <c r="N7" s="30">
        <v>0</v>
      </c>
      <c r="O7" s="28">
        <f t="shared" ref="O7:O24" si="7">S7</f>
        <v>17464912.289999999</v>
      </c>
      <c r="P7" s="28">
        <f>Q7+S7</f>
        <v>17464912.289999999</v>
      </c>
      <c r="Q7" s="28">
        <v>0</v>
      </c>
      <c r="R7" s="28">
        <v>0</v>
      </c>
      <c r="S7" s="28">
        <v>17464912.289999999</v>
      </c>
      <c r="T7" s="29">
        <f t="shared" si="5"/>
        <v>23.748245697470033</v>
      </c>
      <c r="U7" s="29"/>
      <c r="V7" s="29"/>
      <c r="W7" s="29">
        <f t="shared" si="2"/>
        <v>23.748245697470033</v>
      </c>
      <c r="X7" s="29">
        <f t="shared" si="3"/>
        <v>99.467810596846306</v>
      </c>
    </row>
    <row r="8" spans="1:24" s="8" customFormat="1" ht="39" customHeight="1" x14ac:dyDescent="0.3">
      <c r="A8" s="41" t="s">
        <v>21</v>
      </c>
      <c r="B8" s="43" t="s">
        <v>13</v>
      </c>
      <c r="C8" s="31" t="s">
        <v>8</v>
      </c>
      <c r="D8" s="28">
        <v>55918330</v>
      </c>
      <c r="E8" s="28">
        <v>38756550</v>
      </c>
      <c r="F8" s="28">
        <v>33737450</v>
      </c>
      <c r="G8" s="28">
        <v>31421450</v>
      </c>
      <c r="H8" s="28">
        <f t="shared" ref="H8:H10" si="8">SUM(I8:K8)</f>
        <v>159587200</v>
      </c>
      <c r="I8" s="28">
        <v>0</v>
      </c>
      <c r="J8" s="28">
        <v>0</v>
      </c>
      <c r="K8" s="28">
        <v>159587200</v>
      </c>
      <c r="L8" s="29">
        <f t="shared" si="6"/>
        <v>55373865.75</v>
      </c>
      <c r="M8" s="30">
        <v>0</v>
      </c>
      <c r="N8" s="30">
        <v>0</v>
      </c>
      <c r="O8" s="28">
        <f t="shared" si="7"/>
        <v>55373865.75</v>
      </c>
      <c r="P8" s="28">
        <f t="shared" ref="P8:P10" si="9">Q8+S8</f>
        <v>55373865.75</v>
      </c>
      <c r="Q8" s="28">
        <v>0</v>
      </c>
      <c r="R8" s="28">
        <v>0</v>
      </c>
      <c r="S8" s="28">
        <v>55373865.75</v>
      </c>
      <c r="T8" s="29">
        <f t="shared" si="5"/>
        <v>34.698187417286597</v>
      </c>
      <c r="U8" s="29"/>
      <c r="V8" s="29"/>
      <c r="W8" s="29">
        <f t="shared" si="2"/>
        <v>34.698187417286597</v>
      </c>
      <c r="X8" s="29">
        <f t="shared" si="3"/>
        <v>99.026322406266416</v>
      </c>
    </row>
    <row r="9" spans="1:24" s="8" customFormat="1" ht="27" customHeight="1" x14ac:dyDescent="0.3">
      <c r="A9" s="41" t="s">
        <v>22</v>
      </c>
      <c r="B9" s="43" t="s">
        <v>43</v>
      </c>
      <c r="C9" s="31" t="s">
        <v>8</v>
      </c>
      <c r="D9" s="28">
        <v>1120000</v>
      </c>
      <c r="E9" s="28">
        <v>2100000</v>
      </c>
      <c r="F9" s="28">
        <v>983000</v>
      </c>
      <c r="G9" s="28">
        <v>971400</v>
      </c>
      <c r="H9" s="28">
        <f t="shared" si="8"/>
        <v>5174400</v>
      </c>
      <c r="I9" s="28">
        <v>0</v>
      </c>
      <c r="J9" s="28">
        <v>0</v>
      </c>
      <c r="K9" s="28">
        <v>5174400</v>
      </c>
      <c r="L9" s="29">
        <f t="shared" si="6"/>
        <v>1017496.49</v>
      </c>
      <c r="M9" s="30">
        <v>0</v>
      </c>
      <c r="N9" s="30">
        <v>0</v>
      </c>
      <c r="O9" s="28">
        <f t="shared" si="7"/>
        <v>1017496.49</v>
      </c>
      <c r="P9" s="28">
        <f t="shared" si="9"/>
        <v>1017496.49</v>
      </c>
      <c r="Q9" s="28">
        <v>0</v>
      </c>
      <c r="R9" s="28">
        <v>0</v>
      </c>
      <c r="S9" s="28">
        <v>1017496.49</v>
      </c>
      <c r="T9" s="29">
        <f t="shared" si="5"/>
        <v>19.664047812306741</v>
      </c>
      <c r="U9" s="29"/>
      <c r="V9" s="29"/>
      <c r="W9" s="29">
        <f t="shared" si="2"/>
        <v>19.664047812306741</v>
      </c>
      <c r="X9" s="29">
        <f t="shared" si="3"/>
        <v>90.847900892857155</v>
      </c>
    </row>
    <row r="10" spans="1:24" s="8" customFormat="1" ht="42.75" customHeight="1" x14ac:dyDescent="0.3">
      <c r="A10" s="41" t="s">
        <v>25</v>
      </c>
      <c r="B10" s="43" t="s">
        <v>44</v>
      </c>
      <c r="C10" s="31" t="s">
        <v>8</v>
      </c>
      <c r="D10" s="28">
        <v>14970800</v>
      </c>
      <c r="E10" s="28">
        <v>15280500</v>
      </c>
      <c r="F10" s="28">
        <v>9014923</v>
      </c>
      <c r="G10" s="28">
        <v>400000</v>
      </c>
      <c r="H10" s="28">
        <f t="shared" si="8"/>
        <v>39665923</v>
      </c>
      <c r="I10" s="28">
        <v>0</v>
      </c>
      <c r="J10" s="28">
        <v>0</v>
      </c>
      <c r="K10" s="28">
        <v>39665923</v>
      </c>
      <c r="L10" s="29">
        <f t="shared" si="6"/>
        <v>14943254.439999999</v>
      </c>
      <c r="M10" s="30">
        <v>0</v>
      </c>
      <c r="N10" s="30">
        <v>0</v>
      </c>
      <c r="O10" s="28">
        <f t="shared" si="7"/>
        <v>14943254.439999999</v>
      </c>
      <c r="P10" s="28">
        <f t="shared" si="9"/>
        <v>14943254.439999999</v>
      </c>
      <c r="Q10" s="28">
        <v>0</v>
      </c>
      <c r="R10" s="28">
        <v>0</v>
      </c>
      <c r="S10" s="28">
        <v>14943254.439999999</v>
      </c>
      <c r="T10" s="29">
        <f t="shared" si="5"/>
        <v>37.672776302217898</v>
      </c>
      <c r="U10" s="29"/>
      <c r="V10" s="29"/>
      <c r="W10" s="29">
        <f t="shared" si="2"/>
        <v>37.672776302217898</v>
      </c>
      <c r="X10" s="29">
        <f t="shared" si="3"/>
        <v>99.816004755924865</v>
      </c>
    </row>
    <row r="11" spans="1:24" s="8" customFormat="1" ht="42.75" customHeight="1" x14ac:dyDescent="0.3">
      <c r="A11" s="1" t="s">
        <v>23</v>
      </c>
      <c r="B11" s="42" t="s">
        <v>45</v>
      </c>
      <c r="C11" s="15"/>
      <c r="D11" s="27">
        <f>SUM(D12:D19)</f>
        <v>21344163</v>
      </c>
      <c r="E11" s="27">
        <f t="shared" ref="E11:S11" si="10">SUM(E12:E19)</f>
        <v>14338559</v>
      </c>
      <c r="F11" s="27">
        <f t="shared" si="10"/>
        <v>13434391</v>
      </c>
      <c r="G11" s="27">
        <f t="shared" si="10"/>
        <v>6504400</v>
      </c>
      <c r="H11" s="27">
        <f t="shared" si="10"/>
        <v>54779300</v>
      </c>
      <c r="I11" s="27">
        <f t="shared" si="10"/>
        <v>44967800</v>
      </c>
      <c r="J11" s="27">
        <f t="shared" si="10"/>
        <v>9811500</v>
      </c>
      <c r="K11" s="27">
        <f t="shared" si="10"/>
        <v>0</v>
      </c>
      <c r="L11" s="27">
        <f t="shared" si="10"/>
        <v>27267313.560000002</v>
      </c>
      <c r="M11" s="27">
        <f t="shared" si="10"/>
        <v>16308469</v>
      </c>
      <c r="N11" s="27">
        <f t="shared" si="10"/>
        <v>2405100</v>
      </c>
      <c r="O11" s="27">
        <f t="shared" si="10"/>
        <v>8553744.5600000005</v>
      </c>
      <c r="P11" s="27">
        <f>SUM(P12:P19)</f>
        <v>17206580.939999998</v>
      </c>
      <c r="Q11" s="27">
        <f t="shared" si="10"/>
        <v>6473436.5</v>
      </c>
      <c r="R11" s="27">
        <f t="shared" si="10"/>
        <v>2179399.88</v>
      </c>
      <c r="S11" s="27">
        <f t="shared" si="10"/>
        <v>8553744.5600000005</v>
      </c>
      <c r="T11" s="2">
        <f>P11/H11*100</f>
        <v>31.410735332506984</v>
      </c>
      <c r="U11" s="2">
        <f t="shared" ref="U11:V16" si="11">Q11/I11*100</f>
        <v>14.395715378559771</v>
      </c>
      <c r="V11" s="2">
        <f t="shared" si="11"/>
        <v>22.21270835244356</v>
      </c>
      <c r="W11" s="2"/>
      <c r="X11" s="2">
        <f t="shared" si="3"/>
        <v>80.614924745467874</v>
      </c>
    </row>
    <row r="12" spans="1:24" s="8" customFormat="1" ht="64.5" customHeight="1" x14ac:dyDescent="0.3">
      <c r="A12" s="41" t="s">
        <v>24</v>
      </c>
      <c r="B12" s="43" t="s">
        <v>46</v>
      </c>
      <c r="C12" s="31" t="s">
        <v>47</v>
      </c>
      <c r="D12" s="28">
        <f>4821800+938750</f>
        <v>5760550</v>
      </c>
      <c r="E12" s="28">
        <v>2144909</v>
      </c>
      <c r="F12" s="28">
        <v>2801641</v>
      </c>
      <c r="G12" s="28">
        <v>2745700</v>
      </c>
      <c r="H12" s="28">
        <f>SUM(I12:K12)</f>
        <v>13372800</v>
      </c>
      <c r="I12" s="28">
        <v>3599800</v>
      </c>
      <c r="J12" s="28">
        <v>9773000</v>
      </c>
      <c r="K12" s="28">
        <v>0</v>
      </c>
      <c r="L12" s="29">
        <f t="shared" si="6"/>
        <v>3305100</v>
      </c>
      <c r="M12" s="28">
        <v>900000</v>
      </c>
      <c r="N12" s="30">
        <v>2405100</v>
      </c>
      <c r="O12" s="28">
        <f t="shared" si="7"/>
        <v>0</v>
      </c>
      <c r="P12" s="28">
        <f>SUM(Q12:S12)</f>
        <v>2892161.55</v>
      </c>
      <c r="Q12" s="28">
        <v>712761.67</v>
      </c>
      <c r="R12" s="28">
        <v>2179399.88</v>
      </c>
      <c r="S12" s="28">
        <v>0</v>
      </c>
      <c r="T12" s="29">
        <f t="shared" ref="T12:T19" si="12">P12/H12*100</f>
        <v>21.627195127422826</v>
      </c>
      <c r="U12" s="29">
        <f t="shared" si="11"/>
        <v>19.800035279737767</v>
      </c>
      <c r="V12" s="29">
        <f t="shared" si="11"/>
        <v>22.300213649851631</v>
      </c>
      <c r="W12" s="2"/>
      <c r="X12" s="29">
        <f t="shared" si="3"/>
        <v>50.206344012290494</v>
      </c>
    </row>
    <row r="13" spans="1:24" s="8" customFormat="1" ht="97.5" customHeight="1" x14ac:dyDescent="0.3">
      <c r="A13" s="41" t="s">
        <v>49</v>
      </c>
      <c r="B13" s="43" t="s">
        <v>48</v>
      </c>
      <c r="C13" s="31" t="s">
        <v>8</v>
      </c>
      <c r="D13" s="28">
        <v>0</v>
      </c>
      <c r="E13" s="28">
        <v>100000</v>
      </c>
      <c r="F13" s="28">
        <v>55000</v>
      </c>
      <c r="G13" s="28">
        <v>40800</v>
      </c>
      <c r="H13" s="28">
        <f t="shared" ref="H13:H19" si="13">SUM(I13:K13)</f>
        <v>195800</v>
      </c>
      <c r="I13" s="28">
        <v>195800</v>
      </c>
      <c r="J13" s="28">
        <v>0</v>
      </c>
      <c r="K13" s="28">
        <v>0</v>
      </c>
      <c r="L13" s="29">
        <f t="shared" si="6"/>
        <v>0</v>
      </c>
      <c r="M13" s="28">
        <v>0</v>
      </c>
      <c r="N13" s="30">
        <v>0</v>
      </c>
      <c r="O13" s="28">
        <f t="shared" si="7"/>
        <v>0</v>
      </c>
      <c r="P13" s="28">
        <f t="shared" ref="P13:P19" si="14">SUM(Q13:S13)</f>
        <v>0</v>
      </c>
      <c r="Q13" s="28">
        <v>0</v>
      </c>
      <c r="R13" s="28">
        <v>0</v>
      </c>
      <c r="S13" s="28">
        <v>0</v>
      </c>
      <c r="T13" s="29">
        <f t="shared" si="12"/>
        <v>0</v>
      </c>
      <c r="U13" s="29">
        <f t="shared" si="11"/>
        <v>0</v>
      </c>
      <c r="V13" s="2"/>
      <c r="W13" s="2"/>
      <c r="X13" s="29"/>
    </row>
    <row r="14" spans="1:24" s="8" customFormat="1" ht="75" x14ac:dyDescent="0.3">
      <c r="A14" s="41" t="s">
        <v>52</v>
      </c>
      <c r="B14" s="43" t="s">
        <v>50</v>
      </c>
      <c r="C14" s="31" t="s">
        <v>8</v>
      </c>
      <c r="D14" s="28">
        <v>1478600</v>
      </c>
      <c r="E14" s="28">
        <v>785350</v>
      </c>
      <c r="F14" s="28">
        <v>787450</v>
      </c>
      <c r="G14" s="28">
        <v>758700</v>
      </c>
      <c r="H14" s="28">
        <f t="shared" si="13"/>
        <v>3810100</v>
      </c>
      <c r="I14" s="28">
        <v>3810100</v>
      </c>
      <c r="J14" s="28">
        <v>0</v>
      </c>
      <c r="K14" s="28">
        <v>0</v>
      </c>
      <c r="L14" s="29">
        <f t="shared" si="6"/>
        <v>1275000</v>
      </c>
      <c r="M14" s="28">
        <v>1275000</v>
      </c>
      <c r="N14" s="30">
        <v>0</v>
      </c>
      <c r="O14" s="28">
        <f t="shared" si="7"/>
        <v>0</v>
      </c>
      <c r="P14" s="28">
        <f t="shared" si="14"/>
        <v>1270675.74</v>
      </c>
      <c r="Q14" s="28">
        <v>1270675.74</v>
      </c>
      <c r="R14" s="28">
        <v>0</v>
      </c>
      <c r="S14" s="28">
        <v>0</v>
      </c>
      <c r="T14" s="29">
        <f t="shared" si="12"/>
        <v>33.350193958163828</v>
      </c>
      <c r="U14" s="29">
        <f t="shared" si="11"/>
        <v>33.350193958163828</v>
      </c>
      <c r="V14" s="2"/>
      <c r="W14" s="2"/>
      <c r="X14" s="29">
        <f t="shared" si="3"/>
        <v>85.937761395915061</v>
      </c>
    </row>
    <row r="15" spans="1:24" s="8" customFormat="1" ht="57" customHeight="1" x14ac:dyDescent="0.3">
      <c r="A15" s="41" t="s">
        <v>53</v>
      </c>
      <c r="B15" s="43" t="s">
        <v>51</v>
      </c>
      <c r="C15" s="31" t="s">
        <v>8</v>
      </c>
      <c r="D15" s="28">
        <v>1851219</v>
      </c>
      <c r="E15" s="28">
        <v>669300</v>
      </c>
      <c r="F15" s="28">
        <v>1065200</v>
      </c>
      <c r="G15" s="28">
        <v>830450</v>
      </c>
      <c r="H15" s="28">
        <f t="shared" si="13"/>
        <v>4413500</v>
      </c>
      <c r="I15" s="28">
        <v>4413500</v>
      </c>
      <c r="J15" s="28">
        <v>0</v>
      </c>
      <c r="K15" s="28">
        <v>0</v>
      </c>
      <c r="L15" s="29">
        <f t="shared" si="6"/>
        <v>1290000</v>
      </c>
      <c r="M15" s="28">
        <v>1290000</v>
      </c>
      <c r="N15" s="30">
        <v>0</v>
      </c>
      <c r="O15" s="28">
        <f t="shared" si="7"/>
        <v>0</v>
      </c>
      <c r="P15" s="28">
        <f t="shared" si="14"/>
        <v>1289999.72</v>
      </c>
      <c r="Q15" s="28">
        <v>1289999.72</v>
      </c>
      <c r="R15" s="28">
        <v>0</v>
      </c>
      <c r="S15" s="28">
        <v>0</v>
      </c>
      <c r="T15" s="29">
        <f t="shared" si="12"/>
        <v>29.228497111136285</v>
      </c>
      <c r="U15" s="29">
        <f t="shared" si="11"/>
        <v>29.228497111136285</v>
      </c>
      <c r="V15" s="2"/>
      <c r="W15" s="2"/>
      <c r="X15" s="29">
        <f t="shared" si="3"/>
        <v>69.683798621340856</v>
      </c>
    </row>
    <row r="16" spans="1:24" s="8" customFormat="1" ht="79.5" customHeight="1" x14ac:dyDescent="0.3">
      <c r="A16" s="41" t="s">
        <v>55</v>
      </c>
      <c r="B16" s="43" t="s">
        <v>54</v>
      </c>
      <c r="C16" s="31" t="s">
        <v>8</v>
      </c>
      <c r="D16" s="28">
        <v>3304190</v>
      </c>
      <c r="E16" s="28">
        <v>2511000</v>
      </c>
      <c r="F16" s="28">
        <v>1858600</v>
      </c>
      <c r="G16" s="28">
        <v>1928750</v>
      </c>
      <c r="H16" s="28">
        <f t="shared" si="13"/>
        <v>9576600</v>
      </c>
      <c r="I16" s="28">
        <v>9576600</v>
      </c>
      <c r="J16" s="28">
        <v>0</v>
      </c>
      <c r="K16" s="28">
        <v>0</v>
      </c>
      <c r="L16" s="29">
        <f t="shared" si="6"/>
        <v>3200000</v>
      </c>
      <c r="M16" s="28">
        <v>3200000</v>
      </c>
      <c r="N16" s="30">
        <v>0</v>
      </c>
      <c r="O16" s="28">
        <f t="shared" si="7"/>
        <v>0</v>
      </c>
      <c r="P16" s="28">
        <f t="shared" si="14"/>
        <v>3199999.37</v>
      </c>
      <c r="Q16" s="28">
        <v>3199999.37</v>
      </c>
      <c r="R16" s="28">
        <v>0</v>
      </c>
      <c r="S16" s="28">
        <v>0</v>
      </c>
      <c r="T16" s="29">
        <f t="shared" si="12"/>
        <v>33.414775285591965</v>
      </c>
      <c r="U16" s="29">
        <f t="shared" si="11"/>
        <v>33.414775285591965</v>
      </c>
      <c r="V16" s="2"/>
      <c r="W16" s="2"/>
      <c r="X16" s="29">
        <f t="shared" si="3"/>
        <v>96.846711902160592</v>
      </c>
    </row>
    <row r="17" spans="1:24" s="8" customFormat="1" ht="93.75" x14ac:dyDescent="0.3">
      <c r="A17" s="41" t="s">
        <v>57</v>
      </c>
      <c r="B17" s="43" t="s">
        <v>56</v>
      </c>
      <c r="C17" s="31" t="s">
        <v>8</v>
      </c>
      <c r="D17" s="28">
        <v>0</v>
      </c>
      <c r="E17" s="28">
        <v>0</v>
      </c>
      <c r="F17" s="28">
        <v>38500</v>
      </c>
      <c r="G17" s="28">
        <v>0</v>
      </c>
      <c r="H17" s="28">
        <f t="shared" si="13"/>
        <v>38500</v>
      </c>
      <c r="I17" s="28">
        <v>0</v>
      </c>
      <c r="J17" s="28">
        <v>38500</v>
      </c>
      <c r="K17" s="28">
        <v>0</v>
      </c>
      <c r="L17" s="29">
        <f t="shared" si="6"/>
        <v>0</v>
      </c>
      <c r="M17" s="28">
        <v>0</v>
      </c>
      <c r="N17" s="28">
        <v>0</v>
      </c>
      <c r="O17" s="28">
        <f t="shared" si="7"/>
        <v>0</v>
      </c>
      <c r="P17" s="28">
        <f t="shared" si="14"/>
        <v>0</v>
      </c>
      <c r="Q17" s="28">
        <v>0</v>
      </c>
      <c r="R17" s="28">
        <v>0</v>
      </c>
      <c r="S17" s="28">
        <v>0</v>
      </c>
      <c r="T17" s="29">
        <f t="shared" si="12"/>
        <v>0</v>
      </c>
      <c r="U17" s="29"/>
      <c r="V17" s="29">
        <f t="shared" ref="V17" si="15">R17/J17*100</f>
        <v>0</v>
      </c>
      <c r="W17" s="29"/>
      <c r="X17" s="2"/>
    </row>
    <row r="18" spans="1:24" s="8" customFormat="1" ht="78" customHeight="1" x14ac:dyDescent="0.3">
      <c r="A18" s="41" t="s">
        <v>59</v>
      </c>
      <c r="B18" s="43" t="s">
        <v>58</v>
      </c>
      <c r="C18" s="31" t="s">
        <v>8</v>
      </c>
      <c r="D18" s="28">
        <f>8000000+733604</f>
        <v>8733604</v>
      </c>
      <c r="E18" s="28">
        <v>7928000</v>
      </c>
      <c r="F18" s="28">
        <v>6628000</v>
      </c>
      <c r="G18" s="28">
        <v>0</v>
      </c>
      <c r="H18" s="28">
        <f t="shared" si="13"/>
        <v>22556000</v>
      </c>
      <c r="I18" s="28">
        <v>22556000</v>
      </c>
      <c r="J18" s="28">
        <v>0</v>
      </c>
      <c r="K18" s="28">
        <v>0</v>
      </c>
      <c r="L18" s="29">
        <f t="shared" si="6"/>
        <v>17381213.560000002</v>
      </c>
      <c r="M18" s="28">
        <v>8827469</v>
      </c>
      <c r="N18" s="28">
        <v>0</v>
      </c>
      <c r="O18" s="28">
        <f t="shared" si="7"/>
        <v>8553744.5600000005</v>
      </c>
      <c r="P18" s="28">
        <f t="shared" si="14"/>
        <v>8553744.5600000005</v>
      </c>
      <c r="Q18" s="28">
        <v>0</v>
      </c>
      <c r="R18" s="28">
        <v>0</v>
      </c>
      <c r="S18" s="28">
        <v>8553744.5600000005</v>
      </c>
      <c r="T18" s="29">
        <f t="shared" si="12"/>
        <v>37.92225820180883</v>
      </c>
      <c r="U18" s="29">
        <f t="shared" ref="U18:U19" si="16">Q18/I18*100</f>
        <v>0</v>
      </c>
      <c r="V18" s="29"/>
      <c r="W18" s="29"/>
      <c r="X18" s="2">
        <f t="shared" si="3"/>
        <v>97.940604588895951</v>
      </c>
    </row>
    <row r="19" spans="1:24" s="8" customFormat="1" ht="97.5" customHeight="1" x14ac:dyDescent="0.3">
      <c r="A19" s="41" t="s">
        <v>61</v>
      </c>
      <c r="B19" s="43" t="s">
        <v>60</v>
      </c>
      <c r="C19" s="31" t="s">
        <v>3</v>
      </c>
      <c r="D19" s="28">
        <v>216000</v>
      </c>
      <c r="E19" s="28">
        <v>200000</v>
      </c>
      <c r="F19" s="28">
        <v>200000</v>
      </c>
      <c r="G19" s="28">
        <v>200000</v>
      </c>
      <c r="H19" s="28">
        <f t="shared" si="13"/>
        <v>816000</v>
      </c>
      <c r="I19" s="28">
        <v>816000</v>
      </c>
      <c r="J19" s="28">
        <v>0</v>
      </c>
      <c r="K19" s="28">
        <v>0</v>
      </c>
      <c r="L19" s="29">
        <f t="shared" si="6"/>
        <v>816000</v>
      </c>
      <c r="M19" s="28">
        <v>816000</v>
      </c>
      <c r="N19" s="28">
        <v>0</v>
      </c>
      <c r="O19" s="28">
        <f t="shared" si="7"/>
        <v>0</v>
      </c>
      <c r="P19" s="28">
        <f t="shared" si="14"/>
        <v>0</v>
      </c>
      <c r="Q19" s="28">
        <v>0</v>
      </c>
      <c r="R19" s="28">
        <v>0</v>
      </c>
      <c r="S19" s="28">
        <v>0</v>
      </c>
      <c r="T19" s="29">
        <f t="shared" si="12"/>
        <v>0</v>
      </c>
      <c r="U19" s="29">
        <f t="shared" si="16"/>
        <v>0</v>
      </c>
      <c r="V19" s="29"/>
      <c r="W19" s="29"/>
      <c r="X19" s="29">
        <f t="shared" si="3"/>
        <v>0</v>
      </c>
    </row>
    <row r="20" spans="1:24" s="9" customFormat="1" ht="59.25" customHeight="1" x14ac:dyDescent="0.3">
      <c r="A20" s="1" t="s">
        <v>23</v>
      </c>
      <c r="B20" s="42" t="s">
        <v>15</v>
      </c>
      <c r="C20" s="15"/>
      <c r="D20" s="27">
        <f>D21</f>
        <v>0</v>
      </c>
      <c r="E20" s="27">
        <f t="shared" ref="E20:R20" si="17">E21</f>
        <v>0</v>
      </c>
      <c r="F20" s="27">
        <f t="shared" si="17"/>
        <v>1196500</v>
      </c>
      <c r="G20" s="27">
        <f t="shared" si="17"/>
        <v>1256500</v>
      </c>
      <c r="H20" s="27">
        <f t="shared" si="17"/>
        <v>6716200</v>
      </c>
      <c r="I20" s="27">
        <f t="shared" si="17"/>
        <v>4263200</v>
      </c>
      <c r="J20" s="27">
        <f t="shared" si="17"/>
        <v>0</v>
      </c>
      <c r="K20" s="27">
        <f t="shared" si="17"/>
        <v>2453000</v>
      </c>
      <c r="L20" s="27">
        <f t="shared" si="17"/>
        <v>0</v>
      </c>
      <c r="M20" s="27">
        <f t="shared" si="17"/>
        <v>0</v>
      </c>
      <c r="N20" s="27">
        <f t="shared" si="17"/>
        <v>0</v>
      </c>
      <c r="O20" s="27">
        <f t="shared" si="17"/>
        <v>0</v>
      </c>
      <c r="P20" s="27">
        <f t="shared" si="17"/>
        <v>0</v>
      </c>
      <c r="Q20" s="27">
        <f t="shared" si="17"/>
        <v>0</v>
      </c>
      <c r="R20" s="27">
        <f t="shared" si="17"/>
        <v>0</v>
      </c>
      <c r="S20" s="27">
        <f t="shared" ref="S20" si="18">S21</f>
        <v>0</v>
      </c>
      <c r="T20" s="2">
        <f t="shared" ref="T20:T24" si="19">P20/H20*100</f>
        <v>0</v>
      </c>
      <c r="U20" s="2"/>
      <c r="V20" s="2"/>
      <c r="W20" s="2">
        <f t="shared" ref="W20:W24" si="20">S20/K20*100</f>
        <v>0</v>
      </c>
      <c r="X20" s="2"/>
    </row>
    <row r="21" spans="1:24" s="8" customFormat="1" ht="64.5" customHeight="1" x14ac:dyDescent="0.3">
      <c r="A21" s="41" t="s">
        <v>24</v>
      </c>
      <c r="B21" s="43" t="s">
        <v>62</v>
      </c>
      <c r="C21" s="31" t="s">
        <v>8</v>
      </c>
      <c r="D21" s="28">
        <v>0</v>
      </c>
      <c r="E21" s="28">
        <v>0</v>
      </c>
      <c r="F21" s="28">
        <v>1196500</v>
      </c>
      <c r="G21" s="28">
        <v>1256500</v>
      </c>
      <c r="H21" s="28">
        <f>I21+K21</f>
        <v>6716200</v>
      </c>
      <c r="I21" s="28">
        <v>4263200</v>
      </c>
      <c r="J21" s="28">
        <v>0</v>
      </c>
      <c r="K21" s="28">
        <v>2453000</v>
      </c>
      <c r="L21" s="29">
        <f t="shared" si="6"/>
        <v>0</v>
      </c>
      <c r="M21" s="28">
        <v>0</v>
      </c>
      <c r="N21" s="28">
        <v>0</v>
      </c>
      <c r="O21" s="28">
        <f t="shared" si="7"/>
        <v>0</v>
      </c>
      <c r="P21" s="28">
        <f>Q21+S21</f>
        <v>0</v>
      </c>
      <c r="Q21" s="28">
        <v>0</v>
      </c>
      <c r="R21" s="28">
        <v>0</v>
      </c>
      <c r="S21" s="28">
        <v>0</v>
      </c>
      <c r="T21" s="29">
        <f t="shared" si="19"/>
        <v>0</v>
      </c>
      <c r="U21" s="29"/>
      <c r="V21" s="29"/>
      <c r="W21" s="29">
        <f t="shared" si="20"/>
        <v>0</v>
      </c>
      <c r="X21" s="29"/>
    </row>
    <row r="22" spans="1:24" s="8" customFormat="1" ht="102" customHeight="1" x14ac:dyDescent="0.3">
      <c r="A22" s="1" t="s">
        <v>63</v>
      </c>
      <c r="B22" s="42" t="s">
        <v>64</v>
      </c>
      <c r="C22" s="15"/>
      <c r="D22" s="35">
        <f>SUM(D23:D24)</f>
        <v>8343200</v>
      </c>
      <c r="E22" s="35">
        <f t="shared" ref="E22:S22" si="21">SUM(E23:E24)</f>
        <v>9327750</v>
      </c>
      <c r="F22" s="35">
        <f t="shared" si="21"/>
        <v>9222250</v>
      </c>
      <c r="G22" s="35">
        <f t="shared" si="21"/>
        <v>8909750</v>
      </c>
      <c r="H22" s="35">
        <f t="shared" si="21"/>
        <v>35519500</v>
      </c>
      <c r="I22" s="35">
        <f t="shared" si="21"/>
        <v>0</v>
      </c>
      <c r="J22" s="35">
        <f t="shared" si="21"/>
        <v>0</v>
      </c>
      <c r="K22" s="35">
        <f t="shared" si="21"/>
        <v>35519500</v>
      </c>
      <c r="L22" s="35">
        <f t="shared" si="21"/>
        <v>6758830.0700000003</v>
      </c>
      <c r="M22" s="35">
        <f t="shared" si="21"/>
        <v>0</v>
      </c>
      <c r="N22" s="35">
        <f t="shared" si="21"/>
        <v>0</v>
      </c>
      <c r="O22" s="35">
        <f t="shared" si="21"/>
        <v>6758830.0700000003</v>
      </c>
      <c r="P22" s="35">
        <f t="shared" si="21"/>
        <v>6758830.0700000003</v>
      </c>
      <c r="Q22" s="35">
        <f t="shared" si="21"/>
        <v>0</v>
      </c>
      <c r="R22" s="35">
        <f t="shared" si="21"/>
        <v>0</v>
      </c>
      <c r="S22" s="35">
        <f t="shared" si="21"/>
        <v>6758830.0700000003</v>
      </c>
      <c r="T22" s="2">
        <f t="shared" si="19"/>
        <v>19.028505665901829</v>
      </c>
      <c r="U22" s="2"/>
      <c r="V22" s="2"/>
      <c r="W22" s="2">
        <f t="shared" si="20"/>
        <v>19.028505665901829</v>
      </c>
      <c r="X22" s="2">
        <f t="shared" si="3"/>
        <v>81.010044946783012</v>
      </c>
    </row>
    <row r="23" spans="1:24" s="8" customFormat="1" ht="45" customHeight="1" x14ac:dyDescent="0.3">
      <c r="A23" s="46" t="s">
        <v>66</v>
      </c>
      <c r="B23" s="59" t="s">
        <v>65</v>
      </c>
      <c r="C23" s="31" t="s">
        <v>8</v>
      </c>
      <c r="D23" s="36">
        <v>3236500</v>
      </c>
      <c r="E23" s="36">
        <v>3929800</v>
      </c>
      <c r="F23" s="36">
        <v>3824300</v>
      </c>
      <c r="G23" s="36">
        <v>3876500</v>
      </c>
      <c r="H23" s="28">
        <f>SUM(I23:K23)</f>
        <v>14657100</v>
      </c>
      <c r="I23" s="28">
        <v>0</v>
      </c>
      <c r="J23" s="28">
        <v>0</v>
      </c>
      <c r="K23" s="28">
        <v>14657100</v>
      </c>
      <c r="L23" s="29">
        <f t="shared" si="6"/>
        <v>3137295.15</v>
      </c>
      <c r="M23" s="28">
        <v>0</v>
      </c>
      <c r="N23" s="28">
        <v>0</v>
      </c>
      <c r="O23" s="28">
        <f t="shared" si="7"/>
        <v>3137295.15</v>
      </c>
      <c r="P23" s="28">
        <f>SUM(Q23:S23)</f>
        <v>3137295.15</v>
      </c>
      <c r="Q23" s="28">
        <v>0</v>
      </c>
      <c r="R23" s="28">
        <v>0</v>
      </c>
      <c r="S23" s="28">
        <v>3137295.15</v>
      </c>
      <c r="T23" s="29">
        <f t="shared" si="19"/>
        <v>21.404610393597643</v>
      </c>
      <c r="U23" s="29"/>
      <c r="V23" s="29"/>
      <c r="W23" s="29">
        <f t="shared" si="20"/>
        <v>21.404610393597643</v>
      </c>
      <c r="X23" s="29">
        <f t="shared" si="3"/>
        <v>96.934810752355943</v>
      </c>
    </row>
    <row r="24" spans="1:24" s="8" customFormat="1" ht="48.75" customHeight="1" x14ac:dyDescent="0.3">
      <c r="A24" s="47"/>
      <c r="B24" s="60"/>
      <c r="C24" s="31" t="s">
        <v>4</v>
      </c>
      <c r="D24" s="36">
        <v>5106700</v>
      </c>
      <c r="E24" s="36">
        <v>5397950</v>
      </c>
      <c r="F24" s="36">
        <v>5397950</v>
      </c>
      <c r="G24" s="36">
        <v>5033250</v>
      </c>
      <c r="H24" s="28">
        <f>SUM(I24:K24)</f>
        <v>20862400</v>
      </c>
      <c r="I24" s="28">
        <v>0</v>
      </c>
      <c r="J24" s="28">
        <v>0</v>
      </c>
      <c r="K24" s="28">
        <v>20862400</v>
      </c>
      <c r="L24" s="29">
        <f t="shared" si="6"/>
        <v>3621534.92</v>
      </c>
      <c r="M24" s="28">
        <v>0</v>
      </c>
      <c r="N24" s="28">
        <v>0</v>
      </c>
      <c r="O24" s="28">
        <f t="shared" si="7"/>
        <v>3621534.92</v>
      </c>
      <c r="P24" s="28">
        <f>SUM(Q24:S24)</f>
        <v>3621534.92</v>
      </c>
      <c r="Q24" s="28">
        <v>0</v>
      </c>
      <c r="R24" s="28">
        <v>0</v>
      </c>
      <c r="S24" s="28">
        <v>3621534.92</v>
      </c>
      <c r="T24" s="29">
        <f t="shared" si="19"/>
        <v>17.359148132525501</v>
      </c>
      <c r="U24" s="29"/>
      <c r="V24" s="29"/>
      <c r="W24" s="29">
        <f t="shared" si="20"/>
        <v>17.359148132525501</v>
      </c>
      <c r="X24" s="29">
        <f t="shared" si="3"/>
        <v>70.917322732880322</v>
      </c>
    </row>
    <row r="25" spans="1:24" x14ac:dyDescent="0.3">
      <c r="A25" s="11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24" x14ac:dyDescent="0.3">
      <c r="A26" s="1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24" x14ac:dyDescent="0.3">
      <c r="A27" s="1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24" x14ac:dyDescent="0.3">
      <c r="A28" s="1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24" x14ac:dyDescent="0.3">
      <c r="A29" s="1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24" x14ac:dyDescent="0.3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24" x14ac:dyDescent="0.3">
      <c r="A31" s="1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24" x14ac:dyDescent="0.3">
      <c r="A32" s="1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3">
      <c r="A33" s="1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3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3">
      <c r="A35" s="1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3">
      <c r="A36" s="1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3">
      <c r="A37" s="11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3">
      <c r="A38" s="1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3">
      <c r="A39" s="1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3">
      <c r="A40" s="11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3">
      <c r="A41" s="1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3">
      <c r="A42" s="1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3">
      <c r="A43" s="1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3">
      <c r="A44" s="1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3">
      <c r="A45" s="1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x14ac:dyDescent="0.3">
      <c r="A46" s="1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3">
      <c r="A47" s="1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3">
      <c r="A48" s="1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3">
      <c r="A49" s="11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3">
      <c r="A50" s="11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3">
      <c r="A51" s="1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3">
      <c r="A52" s="1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3">
      <c r="A53" s="11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3">
      <c r="A54" s="1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3">
      <c r="A55" s="11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3">
      <c r="A56" s="11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3">
      <c r="A57" s="11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3">
      <c r="A58" s="11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3">
      <c r="A59" s="1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3">
      <c r="A60" s="11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3">
      <c r="A61" s="11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3">
      <c r="A62" s="11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3">
      <c r="A63" s="11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3">
      <c r="A64" s="11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3">
      <c r="A65" s="11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3">
      <c r="A66" s="11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x14ac:dyDescent="0.3">
      <c r="A67" s="11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x14ac:dyDescent="0.3">
      <c r="A68" s="11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x14ac:dyDescent="0.3">
      <c r="A69" s="11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x14ac:dyDescent="0.3">
      <c r="A70" s="11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x14ac:dyDescent="0.3">
      <c r="A71" s="11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x14ac:dyDescent="0.3">
      <c r="A72" s="11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x14ac:dyDescent="0.3">
      <c r="A73" s="11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x14ac:dyDescent="0.3">
      <c r="A74" s="11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x14ac:dyDescent="0.3">
      <c r="A75" s="11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x14ac:dyDescent="0.3">
      <c r="A76" s="11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x14ac:dyDescent="0.3">
      <c r="A77" s="11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x14ac:dyDescent="0.3">
      <c r="A78" s="11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x14ac:dyDescent="0.3">
      <c r="A79" s="11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x14ac:dyDescent="0.3">
      <c r="A80" s="11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x14ac:dyDescent="0.3">
      <c r="A81" s="11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x14ac:dyDescent="0.3">
      <c r="A82" s="11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3">
      <c r="A83" s="11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x14ac:dyDescent="0.3">
      <c r="A84" s="11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x14ac:dyDescent="0.3">
      <c r="A85" s="11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x14ac:dyDescent="0.3">
      <c r="A86" s="11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x14ac:dyDescent="0.3">
      <c r="A87" s="11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x14ac:dyDescent="0.3">
      <c r="A88" s="11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x14ac:dyDescent="0.3">
      <c r="A89" s="11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x14ac:dyDescent="0.3">
      <c r="A90" s="11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x14ac:dyDescent="0.3">
      <c r="A91" s="11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x14ac:dyDescent="0.3">
      <c r="A92" s="11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x14ac:dyDescent="0.3">
      <c r="A93" s="11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x14ac:dyDescent="0.3">
      <c r="A94" s="11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x14ac:dyDescent="0.3">
      <c r="A95" s="11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x14ac:dyDescent="0.3">
      <c r="A96" s="11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x14ac:dyDescent="0.3">
      <c r="A97" s="11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x14ac:dyDescent="0.3">
      <c r="A98" s="11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x14ac:dyDescent="0.3">
      <c r="A99" s="11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x14ac:dyDescent="0.3">
      <c r="A100" s="11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x14ac:dyDescent="0.3">
      <c r="A101" s="11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x14ac:dyDescent="0.3">
      <c r="A102" s="11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x14ac:dyDescent="0.3">
      <c r="A103" s="11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x14ac:dyDescent="0.3">
      <c r="A104" s="11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x14ac:dyDescent="0.3">
      <c r="A105" s="11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x14ac:dyDescent="0.3">
      <c r="A106" s="11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x14ac:dyDescent="0.3">
      <c r="A107" s="11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x14ac:dyDescent="0.3">
      <c r="A108" s="11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x14ac:dyDescent="0.3">
      <c r="A109" s="11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x14ac:dyDescent="0.3">
      <c r="A110" s="11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x14ac:dyDescent="0.3">
      <c r="A111" s="11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x14ac:dyDescent="0.3">
      <c r="A112" s="11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x14ac:dyDescent="0.3">
      <c r="A113" s="11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x14ac:dyDescent="0.3">
      <c r="A114" s="11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x14ac:dyDescent="0.3">
      <c r="A115" s="11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x14ac:dyDescent="0.3">
      <c r="A116" s="11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x14ac:dyDescent="0.3">
      <c r="A117" s="11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x14ac:dyDescent="0.3">
      <c r="A118" s="11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x14ac:dyDescent="0.3">
      <c r="A119" s="11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x14ac:dyDescent="0.3">
      <c r="A120" s="11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x14ac:dyDescent="0.3">
      <c r="A121" s="11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x14ac:dyDescent="0.3">
      <c r="A122" s="11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x14ac:dyDescent="0.3">
      <c r="A123" s="11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x14ac:dyDescent="0.3">
      <c r="A124" s="11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x14ac:dyDescent="0.3">
      <c r="A125" s="11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x14ac:dyDescent="0.3">
      <c r="A126" s="11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x14ac:dyDescent="0.3">
      <c r="A127" s="11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x14ac:dyDescent="0.3">
      <c r="A128" s="1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x14ac:dyDescent="0.3">
      <c r="A129" s="1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x14ac:dyDescent="0.3">
      <c r="A130" s="11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x14ac:dyDescent="0.3">
      <c r="A131" s="11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x14ac:dyDescent="0.3">
      <c r="A132" s="11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x14ac:dyDescent="0.3">
      <c r="A133" s="11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x14ac:dyDescent="0.3">
      <c r="A134" s="11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x14ac:dyDescent="0.3">
      <c r="A135" s="11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x14ac:dyDescent="0.3">
      <c r="A136" s="11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x14ac:dyDescent="0.3">
      <c r="A137" s="11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x14ac:dyDescent="0.3">
      <c r="A138" s="11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x14ac:dyDescent="0.3">
      <c r="A139" s="11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x14ac:dyDescent="0.3">
      <c r="A140" s="11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x14ac:dyDescent="0.3">
      <c r="A141" s="11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x14ac:dyDescent="0.3">
      <c r="A142" s="11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x14ac:dyDescent="0.3">
      <c r="A143" s="11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x14ac:dyDescent="0.3">
      <c r="A144" s="11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x14ac:dyDescent="0.3">
      <c r="A145" s="11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x14ac:dyDescent="0.3">
      <c r="A146" s="11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x14ac:dyDescent="0.3">
      <c r="A147" s="11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x14ac:dyDescent="0.3">
      <c r="A148" s="11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x14ac:dyDescent="0.3">
      <c r="A149" s="11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x14ac:dyDescent="0.3">
      <c r="A150" s="11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x14ac:dyDescent="0.3">
      <c r="A151" s="11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x14ac:dyDescent="0.3">
      <c r="A152" s="11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x14ac:dyDescent="0.3">
      <c r="A153" s="11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x14ac:dyDescent="0.3">
      <c r="A154" s="11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x14ac:dyDescent="0.3">
      <c r="A155" s="11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x14ac:dyDescent="0.3">
      <c r="A156" s="11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x14ac:dyDescent="0.3">
      <c r="A157" s="11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x14ac:dyDescent="0.3">
      <c r="A158" s="11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x14ac:dyDescent="0.3">
      <c r="A159" s="11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x14ac:dyDescent="0.3">
      <c r="A160" s="11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</sheetData>
  <mergeCells count="15">
    <mergeCell ref="B23:B24"/>
    <mergeCell ref="A23:A24"/>
    <mergeCell ref="B5:C5"/>
    <mergeCell ref="A1:W1"/>
    <mergeCell ref="A2:A3"/>
    <mergeCell ref="C2:C3"/>
    <mergeCell ref="H2:K2"/>
    <mergeCell ref="P2:S2"/>
    <mergeCell ref="T2:W2"/>
    <mergeCell ref="D2:D3"/>
    <mergeCell ref="E2:E3"/>
    <mergeCell ref="F2:F3"/>
    <mergeCell ref="G2:G3"/>
    <mergeCell ref="L2:O2"/>
    <mergeCell ref="X2:X3"/>
  </mergeCells>
  <pageMargins left="0.19685039370078741" right="0.19685039370078741" top="0.39370078740157483" bottom="0.19685039370078741" header="0.31496062992125984" footer="0.31496062992125984"/>
  <pageSetup paperSize="8" scale="41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7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32.25" customHeight="1" x14ac:dyDescent="0.25">
      <c r="A2" s="63" t="s">
        <v>0</v>
      </c>
      <c r="B2" s="16" t="s">
        <v>1</v>
      </c>
      <c r="C2" s="64" t="s">
        <v>10</v>
      </c>
      <c r="D2" s="65" t="s">
        <v>26</v>
      </c>
      <c r="E2" s="65"/>
      <c r="F2" s="65"/>
      <c r="G2" s="66" t="s">
        <v>35</v>
      </c>
      <c r="H2" s="66"/>
      <c r="I2" s="66"/>
      <c r="J2" s="69" t="s">
        <v>33</v>
      </c>
      <c r="K2" s="70"/>
      <c r="L2" s="71"/>
      <c r="M2" s="72" t="s">
        <v>28</v>
      </c>
      <c r="N2" s="72" t="s">
        <v>29</v>
      </c>
    </row>
    <row r="3" spans="1:14" ht="25.5" x14ac:dyDescent="0.25">
      <c r="A3" s="63"/>
      <c r="B3" s="17" t="s">
        <v>2</v>
      </c>
      <c r="C3" s="64"/>
      <c r="D3" s="18" t="s">
        <v>16</v>
      </c>
      <c r="E3" s="18" t="s">
        <v>17</v>
      </c>
      <c r="F3" s="18" t="s">
        <v>18</v>
      </c>
      <c r="G3" s="18" t="s">
        <v>16</v>
      </c>
      <c r="H3" s="18" t="s">
        <v>17</v>
      </c>
      <c r="I3" s="18" t="s">
        <v>18</v>
      </c>
      <c r="J3" s="18" t="s">
        <v>16</v>
      </c>
      <c r="K3" s="18" t="s">
        <v>17</v>
      </c>
      <c r="L3" s="18" t="s">
        <v>18</v>
      </c>
      <c r="M3" s="73"/>
      <c r="N3" s="73"/>
    </row>
    <row r="4" spans="1:14" x14ac:dyDescent="0.25">
      <c r="A4" s="19" t="s">
        <v>5</v>
      </c>
      <c r="B4" s="20">
        <v>2</v>
      </c>
      <c r="C4" s="21">
        <v>3</v>
      </c>
      <c r="D4" s="21">
        <v>4</v>
      </c>
      <c r="E4" s="20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  <c r="M4" s="21">
        <v>13</v>
      </c>
      <c r="N4" s="21">
        <v>14</v>
      </c>
    </row>
    <row r="5" spans="1:14" ht="70.5" customHeight="1" x14ac:dyDescent="0.25">
      <c r="A5" s="22">
        <v>1</v>
      </c>
      <c r="B5" s="62" t="s">
        <v>31</v>
      </c>
      <c r="C5" s="62"/>
      <c r="D5" s="23">
        <f>SUM(D6:D7)</f>
        <v>9048313</v>
      </c>
      <c r="E5" s="23">
        <f>SUM(E6:E7)</f>
        <v>0</v>
      </c>
      <c r="F5" s="23">
        <f t="shared" ref="F5" si="0">SUM(F6:F7)</f>
        <v>9048313</v>
      </c>
      <c r="G5" s="23">
        <f>SUM(G6:G7)</f>
        <v>3127240</v>
      </c>
      <c r="H5" s="23">
        <f>SUM(H6:H7)</f>
        <v>0</v>
      </c>
      <c r="I5" s="23">
        <f>SUM(I6:I7)</f>
        <v>3127240</v>
      </c>
      <c r="J5" s="23">
        <f>G5/D5*100</f>
        <v>34.561580705707243</v>
      </c>
      <c r="K5" s="23">
        <v>0</v>
      </c>
      <c r="L5" s="23">
        <f>I5/F5*100</f>
        <v>34.561580705707243</v>
      </c>
      <c r="M5" s="32">
        <f>SUM(M6:M7)</f>
        <v>9048313</v>
      </c>
      <c r="N5" s="23">
        <f>M5/D5*100</f>
        <v>100</v>
      </c>
    </row>
    <row r="6" spans="1:14" ht="58.5" customHeight="1" x14ac:dyDescent="0.25">
      <c r="A6" s="24" t="s">
        <v>6</v>
      </c>
      <c r="B6" s="25" t="s">
        <v>12</v>
      </c>
      <c r="C6" s="25" t="s">
        <v>34</v>
      </c>
      <c r="D6" s="25">
        <f t="shared" ref="D6:D7" si="1">E6+F6</f>
        <v>24540</v>
      </c>
      <c r="E6" s="25">
        <v>0</v>
      </c>
      <c r="F6" s="25">
        <v>24540</v>
      </c>
      <c r="G6" s="25">
        <f>H6+I6</f>
        <v>0</v>
      </c>
      <c r="H6" s="25">
        <v>0</v>
      </c>
      <c r="I6" s="25">
        <v>0</v>
      </c>
      <c r="J6" s="26">
        <f>G6/D6*100</f>
        <v>0</v>
      </c>
      <c r="K6" s="26">
        <v>0</v>
      </c>
      <c r="L6" s="26">
        <f>I6/F6*100</f>
        <v>0</v>
      </c>
      <c r="M6" s="33">
        <f>F6</f>
        <v>24540</v>
      </c>
      <c r="N6" s="26">
        <f>M6/D6*100</f>
        <v>100</v>
      </c>
    </row>
    <row r="7" spans="1:14" ht="34.5" customHeight="1" x14ac:dyDescent="0.25">
      <c r="A7" s="24" t="s">
        <v>7</v>
      </c>
      <c r="B7" s="25" t="s">
        <v>32</v>
      </c>
      <c r="C7" s="25" t="s">
        <v>34</v>
      </c>
      <c r="D7" s="25">
        <f t="shared" si="1"/>
        <v>9023773</v>
      </c>
      <c r="E7" s="25">
        <v>0</v>
      </c>
      <c r="F7" s="25">
        <v>9023773</v>
      </c>
      <c r="G7" s="25">
        <f t="shared" ref="G7" si="2">H7+I7</f>
        <v>3127240</v>
      </c>
      <c r="H7" s="25">
        <v>0</v>
      </c>
      <c r="I7" s="25">
        <v>3127240</v>
      </c>
      <c r="J7" s="26">
        <f>G7/D7*100</f>
        <v>34.655570347348053</v>
      </c>
      <c r="K7" s="26">
        <v>0</v>
      </c>
      <c r="L7" s="26">
        <f>I7/F7*100</f>
        <v>34.655570347348053</v>
      </c>
      <c r="M7" s="33">
        <f>F7</f>
        <v>9023773</v>
      </c>
      <c r="N7" s="2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2016-04-07T04:13:15Z</cp:lastPrinted>
  <dcterms:created xsi:type="dcterms:W3CDTF">2012-05-22T08:33:39Z</dcterms:created>
  <dcterms:modified xsi:type="dcterms:W3CDTF">2016-04-13T08:59:17Z</dcterms:modified>
</cp:coreProperties>
</file>