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в прессслужбу\"/>
    </mc:Choice>
  </mc:AlternateContent>
  <bookViews>
    <workbookView xWindow="120" yWindow="765" windowWidth="17520" windowHeight="11040"/>
  </bookViews>
  <sheets>
    <sheet name="МП" sheetId="30" r:id="rId1"/>
  </sheets>
  <calcPr calcId="152511"/>
</workbook>
</file>

<file path=xl/calcChain.xml><?xml version="1.0" encoding="utf-8"?>
<calcChain xmlns="http://schemas.openxmlformats.org/spreadsheetml/2006/main">
  <c r="H23" i="30" l="1"/>
  <c r="G23" i="30"/>
  <c r="E18" i="30"/>
  <c r="E15" i="30" s="1"/>
  <c r="F18" i="30"/>
  <c r="F15" i="30" s="1"/>
  <c r="E44" i="30"/>
  <c r="F50" i="30"/>
  <c r="F47" i="30"/>
  <c r="F44" i="30"/>
  <c r="E8" i="30"/>
  <c r="F8" i="30" l="1"/>
  <c r="E52" i="30" l="1"/>
  <c r="F54" i="30"/>
  <c r="E54" i="30"/>
  <c r="H10" i="30"/>
  <c r="F14" i="30" l="1"/>
  <c r="E14" i="30" l="1"/>
  <c r="G14" i="30" s="1"/>
  <c r="F24" i="30" l="1"/>
  <c r="F61" i="30" s="1"/>
  <c r="F25" i="30"/>
  <c r="F26" i="30" s="1"/>
  <c r="E25" i="30"/>
  <c r="E24" i="30"/>
  <c r="H11" i="30"/>
  <c r="H12" i="30"/>
  <c r="E61" i="30" l="1"/>
  <c r="H61" i="30" s="1"/>
  <c r="I61" i="30" s="1"/>
  <c r="E55" i="30"/>
  <c r="E26" i="30"/>
  <c r="E50" i="30"/>
  <c r="H50" i="30" s="1"/>
  <c r="E47" i="30"/>
  <c r="H42" i="30"/>
  <c r="H43" i="30"/>
  <c r="H45" i="30"/>
  <c r="H46" i="30"/>
  <c r="G42" i="30"/>
  <c r="G43" i="30"/>
  <c r="G45" i="30"/>
  <c r="G46" i="30"/>
  <c r="E38" i="30"/>
  <c r="E35" i="30"/>
  <c r="E32" i="30"/>
  <c r="G61" i="30" l="1"/>
  <c r="G44" i="30"/>
  <c r="H44" i="30"/>
  <c r="G49" i="30"/>
  <c r="H49" i="30"/>
  <c r="H47" i="30"/>
  <c r="G47" i="30"/>
  <c r="G50" i="30"/>
  <c r="G48" i="30"/>
  <c r="H48" i="30"/>
  <c r="F55" i="30"/>
  <c r="G24" i="30"/>
  <c r="H17" i="30"/>
  <c r="H18" i="30"/>
  <c r="H20" i="30"/>
  <c r="H21" i="30"/>
  <c r="H27" i="30"/>
  <c r="H28" i="30"/>
  <c r="H30" i="30"/>
  <c r="H31" i="30"/>
  <c r="H33" i="30"/>
  <c r="H34" i="30"/>
  <c r="H52" i="30"/>
  <c r="H53" i="30"/>
  <c r="H54" i="30"/>
  <c r="H25" i="30"/>
  <c r="H24" i="30"/>
  <c r="G20" i="30"/>
  <c r="G21" i="30"/>
  <c r="G25" i="30"/>
  <c r="G27" i="30"/>
  <c r="G28" i="30"/>
  <c r="G30" i="30"/>
  <c r="G31" i="30"/>
  <c r="G33" i="30"/>
  <c r="G34" i="30"/>
  <c r="G18" i="30"/>
  <c r="G17" i="30"/>
  <c r="F22" i="30"/>
  <c r="F19" i="30"/>
  <c r="H15" i="30"/>
  <c r="E19" i="30"/>
  <c r="E22" i="30"/>
  <c r="F35" i="30"/>
  <c r="F32" i="30"/>
  <c r="G32" i="30" s="1"/>
  <c r="F29" i="30"/>
  <c r="E29" i="30"/>
  <c r="F51" i="30"/>
  <c r="E51" i="30"/>
  <c r="F16" i="30" l="1"/>
  <c r="G19" i="30"/>
  <c r="E56" i="30"/>
  <c r="E59" i="30" s="1"/>
  <c r="E62" i="30"/>
  <c r="H14" i="30"/>
  <c r="E58" i="30"/>
  <c r="G29" i="30"/>
  <c r="H36" i="30"/>
  <c r="G36" i="30"/>
  <c r="G35" i="30"/>
  <c r="G22" i="30"/>
  <c r="H51" i="30"/>
  <c r="H29" i="30"/>
  <c r="H35" i="30"/>
  <c r="F56" i="30"/>
  <c r="F57" i="30" s="1"/>
  <c r="F58" i="30"/>
  <c r="H32" i="30"/>
  <c r="H19" i="30"/>
  <c r="H22" i="30"/>
  <c r="E16" i="30"/>
  <c r="H16" i="30" s="1"/>
  <c r="G55" i="30"/>
  <c r="G58" i="30" s="1"/>
  <c r="G15" i="30"/>
  <c r="G26" i="30"/>
  <c r="G53" i="30"/>
  <c r="G54" i="30"/>
  <c r="G52" i="30"/>
  <c r="E63" i="30" l="1"/>
  <c r="F38" i="30"/>
  <c r="H37" i="30"/>
  <c r="G37" i="30"/>
  <c r="H58" i="30"/>
  <c r="H55" i="30"/>
  <c r="H56" i="30"/>
  <c r="E57" i="30"/>
  <c r="H57" i="30" s="1"/>
  <c r="H26" i="30"/>
  <c r="G51" i="30"/>
  <c r="G56" i="30" s="1"/>
  <c r="G16" i="30"/>
  <c r="H38" i="30" l="1"/>
  <c r="G38" i="30"/>
  <c r="G57" i="30"/>
  <c r="F59" i="30" l="1"/>
  <c r="F62" i="30"/>
  <c r="H39" i="30"/>
  <c r="G39" i="30"/>
  <c r="H8" i="30"/>
  <c r="G8" i="30"/>
  <c r="H9" i="30"/>
  <c r="G9" i="30"/>
  <c r="G10" i="30"/>
  <c r="G11" i="30"/>
  <c r="G12" i="30"/>
  <c r="E60" i="30"/>
  <c r="F63" i="30" l="1"/>
  <c r="H62" i="30"/>
  <c r="I62" i="30" s="1"/>
  <c r="G62" i="30"/>
  <c r="F41" i="30"/>
  <c r="H40" i="30"/>
  <c r="G40" i="30"/>
  <c r="F60" i="30"/>
  <c r="H60" i="30" s="1"/>
  <c r="H59" i="30"/>
  <c r="G59" i="30"/>
  <c r="G60" i="30" s="1"/>
  <c r="H63" i="30" l="1"/>
  <c r="I63" i="30" s="1"/>
  <c r="G63" i="30"/>
  <c r="H41" i="30"/>
  <c r="G41" i="30"/>
</calcChain>
</file>

<file path=xl/sharedStrings.xml><?xml version="1.0" encoding="utf-8"?>
<sst xmlns="http://schemas.openxmlformats.org/spreadsheetml/2006/main" count="130" uniqueCount="72">
  <si>
    <t>№ п/п</t>
  </si>
  <si>
    <t>1</t>
  </si>
  <si>
    <t>1.</t>
  </si>
  <si>
    <t>3.</t>
  </si>
  <si>
    <t>Подпрограмма I "Транспорт"</t>
  </si>
  <si>
    <t>Подпограмма II "Автомобильные дороги"</t>
  </si>
  <si>
    <t>2</t>
  </si>
  <si>
    <t>2.1.</t>
  </si>
  <si>
    <t>Оплата потребления э/энергии</t>
  </si>
  <si>
    <t>Содержание дорог</t>
  </si>
  <si>
    <t>Возмещение затрат по ТО и содержанию светоформного хозяйства</t>
  </si>
  <si>
    <t>Таблица № 2</t>
  </si>
  <si>
    <t>Наименование мероприятий</t>
  </si>
  <si>
    <t>плановое значение</t>
  </si>
  <si>
    <t>фактическое значение</t>
  </si>
  <si>
    <t>абсолютное значение (+/-)</t>
  </si>
  <si>
    <t>относительное значение (%)</t>
  </si>
  <si>
    <t>отклонение</t>
  </si>
  <si>
    <t>Местный бюджет</t>
  </si>
  <si>
    <t>Окружной бюджет</t>
  </si>
  <si>
    <t>Всего</t>
  </si>
  <si>
    <t>4.</t>
  </si>
  <si>
    <t>4.1</t>
  </si>
  <si>
    <t>4.2</t>
  </si>
  <si>
    <t>4.3</t>
  </si>
  <si>
    <t>5.</t>
  </si>
  <si>
    <t>ИТОГО по подпрограмме II:</t>
  </si>
  <si>
    <t>6.</t>
  </si>
  <si>
    <t>ИТОГО ПО ПРОГРАММЕ:</t>
  </si>
  <si>
    <t>7</t>
  </si>
  <si>
    <t>Исполнитель:</t>
  </si>
  <si>
    <t>Субсидии на возмещение недополученных доходов, связанных с оказанием услуг по организации обслуживания населения города Нефтеюганска автомобильным транспортом общего пользования / ИТОГО по подпрограмме I:</t>
  </si>
  <si>
    <t>2.2.</t>
  </si>
  <si>
    <t>3.1.</t>
  </si>
  <si>
    <t>Источник финансир.</t>
  </si>
  <si>
    <t xml:space="preserve">Содержание автомобильных дорог общего пользования местного значения и средств организации дорожного движения/                                                                                         ИТОГО по задаче 2:   </t>
  </si>
  <si>
    <t>Строительство и реконструкция а/дорог общего пользования местного значения/ ИТОГО по задаче 1:</t>
  </si>
  <si>
    <t>Ремонт автомобильных дорог общего пользования местного значения</t>
  </si>
  <si>
    <t>1.1</t>
  </si>
  <si>
    <t>1.2</t>
  </si>
  <si>
    <t>1.3</t>
  </si>
  <si>
    <t>1.4</t>
  </si>
  <si>
    <t xml:space="preserve"> за услуги по организации транспортного обслуживания  населения автомобильным транспортом общего пользования по городским маршрутам, проходящим в пределах границ города Нефтеюганска</t>
  </si>
  <si>
    <t>за услуги отдельным категориям граждан по бесплатному проезду  в автомобильном транспорте общего пользования по городским маршрутам, проходящим в пределах границ города Нефтеюганска</t>
  </si>
  <si>
    <t xml:space="preserve">за услуги по организации транспортного обслуживания населения автомобильным транспортом общего пользования по ежегодным сезонным автобусным маршрутам до садовых, огороднических и дачных товариществ </t>
  </si>
  <si>
    <t xml:space="preserve">за услуги отдельным категориям граждан по бесплатному проезду в автомобильном транспорте общего пользования по ежегодным сезонным автобусным маршрутам до садовых, огороднических и дачных товариществ </t>
  </si>
  <si>
    <t>ГРБС, исполнитель</t>
  </si>
  <si>
    <t>ДЖКХ</t>
  </si>
  <si>
    <t>ДГС</t>
  </si>
  <si>
    <t>Ремонт автодороги по ул.Усть-Балыкская (участок автодороги от ул.Нефтяников до ул.Парковая)</t>
  </si>
  <si>
    <t>Ремонт автодорог Проезд 5П, 6П</t>
  </si>
  <si>
    <t>Ремонт автодороги по ул.Ленина (участок автодороги от ул.Парковая до ул.Жилая)</t>
  </si>
  <si>
    <t>Улицы и внутриквартальные проезды 11 микрорайона г.Нефтеюганска (ул.Коммунальная)</t>
  </si>
  <si>
    <t>Автодорога по ул.Набережная (от перекрестка ул.Ленина - ул.Гагарина до ул.Юганская) (участок автодороги от перекрестка ул.Молодежная до ул.Юганская)</t>
  </si>
  <si>
    <t>3.2.</t>
  </si>
  <si>
    <t>3.3.</t>
  </si>
  <si>
    <t>3.4.</t>
  </si>
  <si>
    <t>3.5.</t>
  </si>
  <si>
    <t>3.6.</t>
  </si>
  <si>
    <t>3.7.</t>
  </si>
  <si>
    <t>Ремонт автодороги по ул.Аржанова (участок автодороги от ул.Мамонтовская до ул.Нефтяников)</t>
  </si>
  <si>
    <t>3.8.</t>
  </si>
  <si>
    <t>Автодорога Проезд 8П (участок от автодороги Проезд 5П до автодороги Проезд 6П)</t>
  </si>
  <si>
    <t>Автодорога по ул.Усть-Балыкская (участок от автодороги по ул.Жилая до автодороги по ул.Объездная)</t>
  </si>
  <si>
    <t>Автодорога по ул.Сургутская (участок автодороги от въезда в город ПК-0 до ПК-3(47)</t>
  </si>
  <si>
    <t>Ремонт автодороги по ул.Нефтяников (участок от ПК 3+855 до ПК 3-970)</t>
  </si>
  <si>
    <t>итого по ДЖКХ</t>
  </si>
  <si>
    <t>ОТЧЁТ
о ходе реализации муниципальной программы города Нефтеюганска «Развитие транспортной системы в городе Нефтеюганске                                                                                          на 2014-2020  годы» и использования финансовых средств                                                                                                                                                                                                                                        за 2015 год</t>
  </si>
  <si>
    <t>2.3.</t>
  </si>
  <si>
    <t>Авторский надзор</t>
  </si>
  <si>
    <t>Объём финансирования за 2015 год, тыс.рублей</t>
  </si>
  <si>
    <t>Отдел по транспорту и автодорогам департамента ЖКХ администрации города, тел. 250 804, 231900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</si>
</sst>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2" x14ac:knownFonts="1">
    <font>
      <sz val="11"/>
      <color theme="1"/>
      <name val="Times New Roman"/>
      <family val="2"/>
      <charset val="204"/>
      <scheme val="minor"/>
    </font>
    <font>
      <b/>
      <sz val="11"/>
      <color theme="1"/>
      <name val="Times New Roman"/>
      <family val="1"/>
      <charset val="204"/>
      <scheme val="minor"/>
    </font>
    <font>
      <sz val="9"/>
      <color theme="1"/>
      <name val="Times New Roman"/>
      <family val="1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2"/>
      <charset val="204"/>
      <scheme val="minor"/>
    </font>
    <font>
      <sz val="12"/>
      <color theme="1"/>
      <name val="Times New Roman"/>
      <family val="2"/>
      <charset val="204"/>
      <scheme val="minor"/>
    </font>
    <font>
      <b/>
      <sz val="12"/>
      <color theme="1"/>
      <name val="Times New Roman"/>
      <family val="2"/>
      <charset val="204"/>
      <scheme val="minor"/>
    </font>
    <font>
      <b/>
      <sz val="10"/>
      <color theme="1"/>
      <name val="Times New Roman"/>
      <family val="2"/>
      <charset val="204"/>
      <scheme val="minor"/>
    </font>
    <font>
      <b/>
      <sz val="11"/>
      <color theme="1"/>
      <name val="Times New Roman"/>
      <family val="2"/>
      <charset val="204"/>
      <scheme val="minor"/>
    </font>
    <font>
      <b/>
      <sz val="10"/>
      <color theme="1"/>
      <name val="Times New Roman"/>
      <family val="1"/>
      <charset val="204"/>
      <scheme val="minor"/>
    </font>
    <font>
      <b/>
      <sz val="11"/>
      <color theme="1"/>
      <name val="Times New Roman"/>
      <family val="2"/>
      <charset val="204"/>
    </font>
    <font>
      <b/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9"/>
      <color theme="1"/>
      <name val="Times New Roman"/>
      <family val="2"/>
      <charset val="204"/>
      <scheme val="minor"/>
    </font>
    <font>
      <b/>
      <sz val="9"/>
      <color theme="1"/>
      <name val="Times New Roman"/>
      <family val="2"/>
      <charset val="204"/>
    </font>
    <font>
      <sz val="9"/>
      <color theme="1"/>
      <name val="Times New Roman"/>
      <family val="2"/>
      <charset val="204"/>
    </font>
    <font>
      <b/>
      <sz val="9"/>
      <color theme="1"/>
      <name val="Times New Roman"/>
      <family val="2"/>
      <charset val="204"/>
      <scheme val="minor"/>
    </font>
    <font>
      <sz val="10"/>
      <name val="Times New Roman"/>
      <family val="2"/>
      <charset val="204"/>
      <scheme val="minor"/>
    </font>
    <font>
      <b/>
      <sz val="9"/>
      <color theme="1"/>
      <name val="Times New Roman"/>
      <family val="1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2"/>
      <charset val="204"/>
    </font>
    <font>
      <sz val="10"/>
      <color theme="1"/>
      <name val="Times New Roman"/>
      <family val="1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  <scheme val="minor"/>
    </font>
    <font>
      <b/>
      <sz val="12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  <scheme val="minor"/>
    </font>
    <font>
      <b/>
      <sz val="11"/>
      <name val="Times New Roman"/>
      <family val="1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0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12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/>
    <xf numFmtId="0" fontId="23" fillId="0" borderId="0" xfId="0" applyFont="1"/>
    <xf numFmtId="0" fontId="22" fillId="3" borderId="0" xfId="0" applyFont="1" applyFill="1"/>
    <xf numFmtId="0" fontId="23" fillId="3" borderId="0" xfId="0" applyFont="1" applyFill="1"/>
    <xf numFmtId="0" fontId="24" fillId="0" borderId="0" xfId="0" applyFont="1" applyAlignment="1">
      <alignment wrapText="1"/>
    </xf>
    <xf numFmtId="0" fontId="0" fillId="3" borderId="0" xfId="0" applyFill="1"/>
    <xf numFmtId="164" fontId="20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7" fillId="0" borderId="1" xfId="0" applyFont="1" applyBorder="1" applyAlignment="1">
      <alignment horizontal="center" vertical="center" wrapText="1"/>
    </xf>
    <xf numFmtId="0" fontId="2" fillId="3" borderId="0" xfId="0" applyFont="1" applyFill="1"/>
    <xf numFmtId="0" fontId="19" fillId="3" borderId="1" xfId="0" applyFont="1" applyFill="1" applyBorder="1" applyAlignment="1" applyProtection="1">
      <alignment horizontal="center" vertical="top" wrapText="1"/>
      <protection locked="0"/>
    </xf>
    <xf numFmtId="0" fontId="7" fillId="0" borderId="7" xfId="0" applyFont="1" applyBorder="1" applyAlignment="1">
      <alignment horizontal="center" vertical="center" wrapText="1"/>
    </xf>
    <xf numFmtId="49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7" xfId="0" applyNumberFormat="1" applyFont="1" applyFill="1" applyBorder="1" applyAlignment="1">
      <alignment horizontal="center" vertical="center" wrapText="1"/>
    </xf>
    <xf numFmtId="49" fontId="11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6" xfId="0" applyNumberFormat="1" applyFont="1" applyFill="1" applyBorder="1" applyAlignment="1">
      <alignment horizontal="center" vertical="center" wrapText="1"/>
    </xf>
    <xf numFmtId="164" fontId="26" fillId="3" borderId="1" xfId="0" applyNumberFormat="1" applyFont="1" applyFill="1" applyBorder="1" applyAlignment="1">
      <alignment horizontal="center" vertical="center" wrapText="1"/>
    </xf>
    <xf numFmtId="164" fontId="2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wrapText="1"/>
    </xf>
    <xf numFmtId="3" fontId="10" fillId="3" borderId="7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wrapText="1"/>
    </xf>
    <xf numFmtId="164" fontId="23" fillId="3" borderId="1" xfId="0" applyNumberFormat="1" applyFont="1" applyFill="1" applyBorder="1" applyAlignment="1">
      <alignment horizontal="center" vertical="center" wrapText="1"/>
    </xf>
    <xf numFmtId="164" fontId="22" fillId="3" borderId="1" xfId="0" applyNumberFormat="1" applyFont="1" applyFill="1" applyBorder="1" applyAlignment="1">
      <alignment horizontal="center" vertical="center" wrapText="1"/>
    </xf>
    <xf numFmtId="3" fontId="23" fillId="3" borderId="7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8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>
      <alignment horizontal="center" vertical="center" wrapText="1"/>
    </xf>
    <xf numFmtId="164" fontId="29" fillId="3" borderId="1" xfId="0" applyNumberFormat="1" applyFont="1" applyFill="1" applyBorder="1" applyAlignment="1">
      <alignment horizontal="center" vertical="center" wrapText="1"/>
    </xf>
    <xf numFmtId="164" fontId="31" fillId="3" borderId="1" xfId="0" applyNumberFormat="1" applyFont="1" applyFill="1" applyBorder="1" applyAlignment="1">
      <alignment horizontal="center" vertical="center"/>
    </xf>
    <xf numFmtId="3" fontId="20" fillId="3" borderId="7" xfId="0" applyNumberFormat="1" applyFont="1" applyFill="1" applyBorder="1" applyAlignment="1">
      <alignment horizontal="center" vertical="center" wrapText="1"/>
    </xf>
    <xf numFmtId="3" fontId="22" fillId="3" borderId="7" xfId="0" applyNumberFormat="1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164" fontId="27" fillId="3" borderId="8" xfId="0" applyNumberFormat="1" applyFont="1" applyFill="1" applyBorder="1" applyAlignment="1">
      <alignment horizontal="center" vertical="center"/>
    </xf>
    <xf numFmtId="164" fontId="8" fillId="3" borderId="8" xfId="0" applyNumberFormat="1" applyFont="1" applyFill="1" applyBorder="1" applyAlignment="1">
      <alignment horizontal="center" vertical="center"/>
    </xf>
    <xf numFmtId="3" fontId="20" fillId="3" borderId="14" xfId="0" applyNumberFormat="1" applyFont="1" applyFill="1" applyBorder="1" applyAlignment="1">
      <alignment horizontal="center" vertical="center" wrapText="1"/>
    </xf>
    <xf numFmtId="3" fontId="20" fillId="3" borderId="15" xfId="0" applyNumberFormat="1" applyFont="1" applyFill="1" applyBorder="1" applyAlignment="1">
      <alignment horizontal="center" vertical="center" wrapText="1"/>
    </xf>
    <xf numFmtId="3" fontId="20" fillId="3" borderId="2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64" fontId="0" fillId="3" borderId="0" xfId="0" applyNumberFormat="1" applyFill="1"/>
    <xf numFmtId="0" fontId="18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4" borderId="0" xfId="0" applyFill="1" applyAlignment="1">
      <alignment horizontal="right"/>
    </xf>
    <xf numFmtId="0" fontId="0" fillId="4" borderId="0" xfId="0" applyFill="1"/>
    <xf numFmtId="0" fontId="1" fillId="4" borderId="0" xfId="0" applyFont="1" applyFill="1"/>
    <xf numFmtId="164" fontId="24" fillId="3" borderId="1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164" fontId="24" fillId="3" borderId="1" xfId="0" applyNumberFormat="1" applyFont="1" applyFill="1" applyBorder="1" applyAlignment="1">
      <alignment horizontal="center" vertical="center" wrapText="1"/>
    </xf>
    <xf numFmtId="164" fontId="30" fillId="3" borderId="1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/>
    </xf>
    <xf numFmtId="0" fontId="4" fillId="3" borderId="1" xfId="0" applyFont="1" applyFill="1" applyBorder="1"/>
    <xf numFmtId="164" fontId="0" fillId="3" borderId="1" xfId="0" applyNumberFormat="1" applyFont="1" applyFill="1" applyBorder="1" applyAlignment="1">
      <alignment horizontal="center" vertical="center"/>
    </xf>
    <xf numFmtId="164" fontId="30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4" fillId="3" borderId="6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2" fontId="7" fillId="3" borderId="8" xfId="0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left" vertical="center" wrapText="1"/>
    </xf>
    <xf numFmtId="49" fontId="4" fillId="3" borderId="9" xfId="0" applyNumberFormat="1" applyFont="1" applyFill="1" applyBorder="1" applyAlignment="1">
      <alignment horizontal="left" vertical="center" wrapText="1"/>
    </xf>
    <xf numFmtId="49" fontId="4" fillId="3" borderId="10" xfId="0" applyNumberFormat="1" applyFont="1" applyFill="1" applyBorder="1" applyAlignment="1">
      <alignment horizontal="left"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center" vertical="center" wrapText="1"/>
    </xf>
    <xf numFmtId="49" fontId="4" fillId="3" borderId="13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7" fillId="3" borderId="1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9" fillId="3" borderId="8" xfId="0" applyFont="1" applyFill="1" applyBorder="1" applyAlignment="1">
      <alignment horizontal="right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/>
    </xf>
    <xf numFmtId="0" fontId="7" fillId="0" borderId="1" xfId="0" applyFont="1" applyBorder="1" applyAlignment="1"/>
    <xf numFmtId="49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left" vertical="center" wrapText="1"/>
    </xf>
    <xf numFmtId="49" fontId="4" fillId="3" borderId="6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19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/>
    <xf numFmtId="0" fontId="7" fillId="3" borderId="1" xfId="0" applyFont="1" applyFill="1" applyBorder="1" applyAlignment="1">
      <alignment horizontal="center" wrapText="1"/>
    </xf>
    <xf numFmtId="49" fontId="2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/>
    <xf numFmtId="0" fontId="6" fillId="0" borderId="7" xfId="0" applyFont="1" applyBorder="1" applyAlignment="1"/>
    <xf numFmtId="49" fontId="25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zoomScaleNormal="100" workbookViewId="0">
      <pane xSplit="1" ySplit="7" topLeftCell="B50" activePane="bottomRight" state="frozen"/>
      <selection pane="topRight" activeCell="B1" sqref="B1"/>
      <selection pane="bottomLeft" activeCell="A8" sqref="A8"/>
      <selection pane="bottomRight" activeCell="K56" sqref="K56"/>
    </sheetView>
  </sheetViews>
  <sheetFormatPr defaultRowHeight="15" x14ac:dyDescent="0.25"/>
  <cols>
    <col min="1" max="1" width="5" customWidth="1"/>
    <col min="2" max="2" width="56.42578125" customWidth="1"/>
    <col min="3" max="3" width="8.140625" customWidth="1"/>
    <col min="4" max="4" width="15.140625" style="6" customWidth="1"/>
    <col min="5" max="5" width="17.5703125" customWidth="1"/>
    <col min="6" max="6" width="21.5703125" customWidth="1"/>
    <col min="7" max="7" width="16.28515625" bestFit="1" customWidth="1"/>
    <col min="8" max="8" width="16.42578125" customWidth="1"/>
  </cols>
  <sheetData>
    <row r="1" spans="1:8" ht="15.75" x14ac:dyDescent="0.25">
      <c r="A1" s="3"/>
      <c r="B1" s="3"/>
      <c r="C1" s="3"/>
      <c r="E1" s="3"/>
      <c r="F1" s="3"/>
      <c r="G1" s="3"/>
      <c r="H1" s="4" t="s">
        <v>11</v>
      </c>
    </row>
    <row r="2" spans="1:8" ht="71.25" customHeight="1" thickBot="1" x14ac:dyDescent="0.3">
      <c r="A2" s="106" t="s">
        <v>67</v>
      </c>
      <c r="B2" s="107"/>
      <c r="C2" s="107"/>
      <c r="D2" s="107"/>
      <c r="E2" s="107"/>
      <c r="F2" s="107"/>
      <c r="G2" s="107"/>
      <c r="H2" s="107"/>
    </row>
    <row r="3" spans="1:8" x14ac:dyDescent="0.25">
      <c r="A3" s="109" t="s">
        <v>0</v>
      </c>
      <c r="B3" s="77" t="s">
        <v>12</v>
      </c>
      <c r="C3" s="77" t="s">
        <v>46</v>
      </c>
      <c r="D3" s="127" t="s">
        <v>34</v>
      </c>
      <c r="E3" s="114" t="s">
        <v>70</v>
      </c>
      <c r="F3" s="115"/>
      <c r="G3" s="115"/>
      <c r="H3" s="116"/>
    </row>
    <row r="4" spans="1:8" x14ac:dyDescent="0.25">
      <c r="A4" s="110"/>
      <c r="B4" s="108"/>
      <c r="C4" s="78"/>
      <c r="D4" s="128"/>
      <c r="E4" s="70" t="s">
        <v>13</v>
      </c>
      <c r="F4" s="70" t="s">
        <v>14</v>
      </c>
      <c r="G4" s="70" t="s">
        <v>17</v>
      </c>
      <c r="H4" s="126"/>
    </row>
    <row r="5" spans="1:8" ht="25.5" x14ac:dyDescent="0.25">
      <c r="A5" s="111"/>
      <c r="B5" s="108"/>
      <c r="C5" s="78"/>
      <c r="D5" s="128"/>
      <c r="E5" s="71"/>
      <c r="F5" s="71"/>
      <c r="G5" s="20" t="s">
        <v>15</v>
      </c>
      <c r="H5" s="23" t="s">
        <v>16</v>
      </c>
    </row>
    <row r="6" spans="1:8" s="2" customFormat="1" x14ac:dyDescent="0.25">
      <c r="A6" s="24" t="s">
        <v>1</v>
      </c>
      <c r="B6" s="5">
        <v>2</v>
      </c>
      <c r="C6" s="5"/>
      <c r="D6" s="7">
        <v>3</v>
      </c>
      <c r="E6" s="8">
        <v>4</v>
      </c>
      <c r="F6" s="8">
        <v>5</v>
      </c>
      <c r="G6" s="8">
        <v>6</v>
      </c>
      <c r="H6" s="25" t="s">
        <v>29</v>
      </c>
    </row>
    <row r="7" spans="1:8" s="1" customFormat="1" ht="15.75" x14ac:dyDescent="0.25">
      <c r="A7" s="120" t="s">
        <v>4</v>
      </c>
      <c r="B7" s="121"/>
      <c r="C7" s="121"/>
      <c r="D7" s="121"/>
      <c r="E7" s="121"/>
      <c r="F7" s="121"/>
      <c r="G7" s="121"/>
      <c r="H7" s="122"/>
    </row>
    <row r="8" spans="1:8" s="21" customFormat="1" ht="51" x14ac:dyDescent="0.2">
      <c r="A8" s="26" t="s">
        <v>2</v>
      </c>
      <c r="B8" s="30" t="s">
        <v>31</v>
      </c>
      <c r="C8" s="74" t="s">
        <v>47</v>
      </c>
      <c r="D8" s="72" t="s">
        <v>18</v>
      </c>
      <c r="E8" s="17">
        <f>E9+E10+E11+E12</f>
        <v>185585.26800000001</v>
      </c>
      <c r="F8" s="39">
        <f>F9+F10+F11+F12</f>
        <v>185402.054</v>
      </c>
      <c r="G8" s="17">
        <f>E8-F8</f>
        <v>183.21400000000722</v>
      </c>
      <c r="H8" s="31">
        <f>100-F8/E8*100</f>
        <v>9.8722275735809717E-2</v>
      </c>
    </row>
    <row r="9" spans="1:8" s="21" customFormat="1" ht="45" customHeight="1" x14ac:dyDescent="0.2">
      <c r="A9" s="37" t="s">
        <v>38</v>
      </c>
      <c r="B9" s="32" t="s">
        <v>42</v>
      </c>
      <c r="C9" s="73"/>
      <c r="D9" s="73"/>
      <c r="E9" s="33">
        <v>155231.83300000001</v>
      </c>
      <c r="F9" s="34">
        <v>155231.83300000001</v>
      </c>
      <c r="G9" s="33">
        <f t="shared" ref="G9:G12" si="0">E9-F9</f>
        <v>0</v>
      </c>
      <c r="H9" s="35">
        <f t="shared" ref="H9:H12" si="1">100-F9/E9*100</f>
        <v>0</v>
      </c>
    </row>
    <row r="10" spans="1:8" s="21" customFormat="1" ht="43.5" customHeight="1" x14ac:dyDescent="0.2">
      <c r="A10" s="37" t="s">
        <v>39</v>
      </c>
      <c r="B10" s="32" t="s">
        <v>43</v>
      </c>
      <c r="C10" s="73"/>
      <c r="D10" s="73"/>
      <c r="E10" s="33">
        <v>22341.128000000001</v>
      </c>
      <c r="F10" s="34">
        <v>22157.914000000001</v>
      </c>
      <c r="G10" s="33">
        <f t="shared" si="0"/>
        <v>183.21399999999994</v>
      </c>
      <c r="H10" s="35">
        <f>100-F10/E10*100</f>
        <v>0.82007497562342735</v>
      </c>
    </row>
    <row r="11" spans="1:8" s="21" customFormat="1" ht="51" x14ac:dyDescent="0.2">
      <c r="A11" s="37" t="s">
        <v>40</v>
      </c>
      <c r="B11" s="32" t="s">
        <v>44</v>
      </c>
      <c r="C11" s="73"/>
      <c r="D11" s="73"/>
      <c r="E11" s="33">
        <v>3882.4639999999999</v>
      </c>
      <c r="F11" s="34">
        <v>3882.4639999999999</v>
      </c>
      <c r="G11" s="33">
        <f t="shared" si="0"/>
        <v>0</v>
      </c>
      <c r="H11" s="35">
        <f t="shared" si="1"/>
        <v>0</v>
      </c>
    </row>
    <row r="12" spans="1:8" s="21" customFormat="1" ht="51" x14ac:dyDescent="0.2">
      <c r="A12" s="37" t="s">
        <v>41</v>
      </c>
      <c r="B12" s="32" t="s">
        <v>45</v>
      </c>
      <c r="C12" s="73"/>
      <c r="D12" s="73"/>
      <c r="E12" s="33">
        <v>4129.8429999999998</v>
      </c>
      <c r="F12" s="34">
        <v>4129.8429999999998</v>
      </c>
      <c r="G12" s="33">
        <f t="shared" si="0"/>
        <v>0</v>
      </c>
      <c r="H12" s="35">
        <f t="shared" si="1"/>
        <v>0</v>
      </c>
    </row>
    <row r="13" spans="1:8" s="1" customFormat="1" ht="15.75" x14ac:dyDescent="0.25">
      <c r="A13" s="123" t="s">
        <v>5</v>
      </c>
      <c r="B13" s="124"/>
      <c r="C13" s="124"/>
      <c r="D13" s="124"/>
      <c r="E13" s="124"/>
      <c r="F13" s="124"/>
      <c r="G13" s="124"/>
      <c r="H13" s="125"/>
    </row>
    <row r="14" spans="1:8" s="21" customFormat="1" ht="24" x14ac:dyDescent="0.2">
      <c r="A14" s="117" t="s">
        <v>6</v>
      </c>
      <c r="B14" s="74" t="s">
        <v>36</v>
      </c>
      <c r="C14" s="83" t="s">
        <v>48</v>
      </c>
      <c r="D14" s="53" t="s">
        <v>19</v>
      </c>
      <c r="E14" s="16">
        <f>E17+E20</f>
        <v>90072</v>
      </c>
      <c r="F14" s="17">
        <f>F17+F20</f>
        <v>90071.999949999998</v>
      </c>
      <c r="G14" s="17">
        <f>E14-F14</f>
        <v>5.0000002374872565E-5</v>
      </c>
      <c r="H14" s="41">
        <f>100-F14/E14*100</f>
        <v>5.5511151231257827E-8</v>
      </c>
    </row>
    <row r="15" spans="1:8" s="21" customFormat="1" ht="14.25" customHeight="1" x14ac:dyDescent="0.2">
      <c r="A15" s="118"/>
      <c r="B15" s="119"/>
      <c r="C15" s="84"/>
      <c r="D15" s="53" t="s">
        <v>18</v>
      </c>
      <c r="E15" s="16">
        <f>E18+E21+E23</f>
        <v>5115.5060000000003</v>
      </c>
      <c r="F15" s="17">
        <f>F18+F21+F23</f>
        <v>4779.5128999999997</v>
      </c>
      <c r="G15" s="17">
        <f t="shared" ref="G15:G16" si="2">E15-F15</f>
        <v>335.9931000000006</v>
      </c>
      <c r="H15" s="41">
        <f t="shared" ref="H15:H63" si="3">100-F15/E15*100</f>
        <v>6.5681303081259301</v>
      </c>
    </row>
    <row r="16" spans="1:8" s="15" customFormat="1" x14ac:dyDescent="0.25">
      <c r="A16" s="118"/>
      <c r="B16" s="119"/>
      <c r="C16" s="85"/>
      <c r="D16" s="53" t="s">
        <v>20</v>
      </c>
      <c r="E16" s="18">
        <f>E14+E15</f>
        <v>95187.505999999994</v>
      </c>
      <c r="F16" s="17">
        <f>F19+F22</f>
        <v>94851.512849999999</v>
      </c>
      <c r="G16" s="17">
        <f t="shared" si="2"/>
        <v>335.99314999999478</v>
      </c>
      <c r="H16" s="41">
        <f t="shared" si="3"/>
        <v>0.35298030604981534</v>
      </c>
    </row>
    <row r="17" spans="1:9" s="15" customFormat="1" x14ac:dyDescent="0.25">
      <c r="A17" s="113" t="s">
        <v>7</v>
      </c>
      <c r="B17" s="112" t="s">
        <v>53</v>
      </c>
      <c r="C17" s="83" t="s">
        <v>48</v>
      </c>
      <c r="D17" s="36" t="s">
        <v>19</v>
      </c>
      <c r="E17" s="34">
        <v>31350</v>
      </c>
      <c r="F17" s="33">
        <v>31350</v>
      </c>
      <c r="G17" s="33">
        <f>E17-F17</f>
        <v>0</v>
      </c>
      <c r="H17" s="42">
        <f t="shared" si="3"/>
        <v>0</v>
      </c>
    </row>
    <row r="18" spans="1:9" s="15" customFormat="1" x14ac:dyDescent="0.25">
      <c r="A18" s="113"/>
      <c r="B18" s="82"/>
      <c r="C18" s="84"/>
      <c r="D18" s="36" t="s">
        <v>18</v>
      </c>
      <c r="E18" s="34">
        <f>1650+38.513</f>
        <v>1688.5129999999999</v>
      </c>
      <c r="F18" s="33">
        <f>1649.9999+38.513</f>
        <v>1688.5128999999999</v>
      </c>
      <c r="G18" s="33">
        <f>E18-F18</f>
        <v>9.9999999974897946E-5</v>
      </c>
      <c r="H18" s="42">
        <f t="shared" si="3"/>
        <v>5.9223707467026543E-6</v>
      </c>
      <c r="I18" s="51"/>
    </row>
    <row r="19" spans="1:9" s="15" customFormat="1" x14ac:dyDescent="0.25">
      <c r="A19" s="113"/>
      <c r="B19" s="82"/>
      <c r="C19" s="85"/>
      <c r="D19" s="36" t="s">
        <v>20</v>
      </c>
      <c r="E19" s="34">
        <f>E17+E18</f>
        <v>33038.512999999999</v>
      </c>
      <c r="F19" s="34">
        <f t="shared" ref="F19" si="4">F17+F18</f>
        <v>33038.512900000002</v>
      </c>
      <c r="G19" s="33">
        <f>E19-F19</f>
        <v>9.9999997473787516E-5</v>
      </c>
      <c r="H19" s="42">
        <f t="shared" si="3"/>
        <v>3.0267705142250634E-7</v>
      </c>
    </row>
    <row r="20" spans="1:9" s="15" customFormat="1" x14ac:dyDescent="0.25">
      <c r="A20" s="79" t="s">
        <v>32</v>
      </c>
      <c r="B20" s="81" t="s">
        <v>52</v>
      </c>
      <c r="C20" s="83" t="s">
        <v>48</v>
      </c>
      <c r="D20" s="36" t="s">
        <v>19</v>
      </c>
      <c r="E20" s="34">
        <v>58722</v>
      </c>
      <c r="F20" s="33">
        <v>58721.999949999998</v>
      </c>
      <c r="G20" s="33">
        <f t="shared" ref="G20:G50" si="5">E20-F20</f>
        <v>5.0000002374872565E-5</v>
      </c>
      <c r="H20" s="42">
        <f t="shared" si="3"/>
        <v>8.5146965034255118E-8</v>
      </c>
    </row>
    <row r="21" spans="1:9" s="15" customFormat="1" x14ac:dyDescent="0.25">
      <c r="A21" s="80"/>
      <c r="B21" s="82"/>
      <c r="C21" s="84"/>
      <c r="D21" s="36" t="s">
        <v>18</v>
      </c>
      <c r="E21" s="34">
        <v>3091</v>
      </c>
      <c r="F21" s="33">
        <v>3091</v>
      </c>
      <c r="G21" s="33">
        <f t="shared" si="5"/>
        <v>0</v>
      </c>
      <c r="H21" s="42">
        <f t="shared" si="3"/>
        <v>0</v>
      </c>
      <c r="I21" s="51"/>
    </row>
    <row r="22" spans="1:9" s="15" customFormat="1" x14ac:dyDescent="0.25">
      <c r="A22" s="80"/>
      <c r="B22" s="82"/>
      <c r="C22" s="85"/>
      <c r="D22" s="36" t="s">
        <v>20</v>
      </c>
      <c r="E22" s="34">
        <f>E20+E21</f>
        <v>61813</v>
      </c>
      <c r="F22" s="34">
        <f t="shared" ref="F22" si="6">F20+F21</f>
        <v>61812.999949999998</v>
      </c>
      <c r="G22" s="33">
        <f t="shared" si="5"/>
        <v>5.0000002374872565E-5</v>
      </c>
      <c r="H22" s="42">
        <f t="shared" si="3"/>
        <v>8.0889137166195724E-8</v>
      </c>
    </row>
    <row r="23" spans="1:9" s="15" customFormat="1" x14ac:dyDescent="0.25">
      <c r="A23" s="54" t="s">
        <v>68</v>
      </c>
      <c r="B23" s="55" t="s">
        <v>69</v>
      </c>
      <c r="C23" s="56" t="s">
        <v>48</v>
      </c>
      <c r="D23" s="36" t="s">
        <v>18</v>
      </c>
      <c r="E23" s="34">
        <v>335.99299999999999</v>
      </c>
      <c r="F23" s="34">
        <v>0</v>
      </c>
      <c r="G23" s="33">
        <f t="shared" si="5"/>
        <v>335.99299999999999</v>
      </c>
      <c r="H23" s="42">
        <f t="shared" si="3"/>
        <v>100</v>
      </c>
    </row>
    <row r="24" spans="1:9" s="15" customFormat="1" ht="15" customHeight="1" x14ac:dyDescent="0.25">
      <c r="A24" s="129" t="s">
        <v>3</v>
      </c>
      <c r="B24" s="131" t="s">
        <v>37</v>
      </c>
      <c r="C24" s="74" t="s">
        <v>47</v>
      </c>
      <c r="D24" s="52" t="s">
        <v>19</v>
      </c>
      <c r="E24" s="16">
        <f>E27+E30+E33+E36+E39+E42+E45+E48</f>
        <v>48372.69947</v>
      </c>
      <c r="F24" s="16">
        <f>F27+F30+F33+F36+F39+F42+F45+F48</f>
        <v>47639.889309999999</v>
      </c>
      <c r="G24" s="28">
        <f t="shared" si="5"/>
        <v>732.81016000000091</v>
      </c>
      <c r="H24" s="41">
        <f t="shared" si="3"/>
        <v>1.5149250879713207</v>
      </c>
    </row>
    <row r="25" spans="1:9" s="15" customFormat="1" x14ac:dyDescent="0.25">
      <c r="A25" s="130"/>
      <c r="B25" s="131"/>
      <c r="C25" s="74"/>
      <c r="D25" s="52" t="s">
        <v>18</v>
      </c>
      <c r="E25" s="16">
        <f>E28+E31+E34+E37+E40+E43+E46+E49</f>
        <v>1114.3509999999999</v>
      </c>
      <c r="F25" s="16">
        <f>F28+F31+F34+F37+F40+F43+F46+F49</f>
        <v>1106.94849</v>
      </c>
      <c r="G25" s="28">
        <f t="shared" si="5"/>
        <v>7.4025099999998929</v>
      </c>
      <c r="H25" s="41">
        <f t="shared" si="3"/>
        <v>0.66428889999649243</v>
      </c>
    </row>
    <row r="26" spans="1:9" s="15" customFormat="1" x14ac:dyDescent="0.25">
      <c r="A26" s="130"/>
      <c r="B26" s="131"/>
      <c r="C26" s="74"/>
      <c r="D26" s="52" t="s">
        <v>20</v>
      </c>
      <c r="E26" s="16">
        <f>E24+E25</f>
        <v>49487.050470000002</v>
      </c>
      <c r="F26" s="16">
        <f>F24+F25</f>
        <v>48746.837800000001</v>
      </c>
      <c r="G26" s="28">
        <f t="shared" si="5"/>
        <v>740.2126700000008</v>
      </c>
      <c r="H26" s="41">
        <f t="shared" si="3"/>
        <v>1.4957704348306891</v>
      </c>
    </row>
    <row r="27" spans="1:9" s="15" customFormat="1" ht="15" customHeight="1" x14ac:dyDescent="0.25">
      <c r="A27" s="92" t="s">
        <v>33</v>
      </c>
      <c r="B27" s="89" t="s">
        <v>49</v>
      </c>
      <c r="C27" s="74" t="s">
        <v>47</v>
      </c>
      <c r="D27" s="36" t="s">
        <v>19</v>
      </c>
      <c r="E27" s="34">
        <v>5713.9920000000002</v>
      </c>
      <c r="F27" s="33">
        <v>5640.68282</v>
      </c>
      <c r="G27" s="33">
        <f t="shared" si="5"/>
        <v>73.309180000000197</v>
      </c>
      <c r="H27" s="42">
        <f t="shared" si="3"/>
        <v>1.2829765949969811</v>
      </c>
    </row>
    <row r="28" spans="1:9" s="15" customFormat="1" x14ac:dyDescent="0.25">
      <c r="A28" s="93"/>
      <c r="B28" s="90"/>
      <c r="C28" s="74"/>
      <c r="D28" s="36" t="s">
        <v>18</v>
      </c>
      <c r="E28" s="34">
        <v>57.716999999999999</v>
      </c>
      <c r="F28" s="33">
        <v>56.976599999999998</v>
      </c>
      <c r="G28" s="33">
        <f t="shared" si="5"/>
        <v>0.74040000000000106</v>
      </c>
      <c r="H28" s="42">
        <f t="shared" si="3"/>
        <v>1.2828109569104384</v>
      </c>
    </row>
    <row r="29" spans="1:9" s="15" customFormat="1" x14ac:dyDescent="0.25">
      <c r="A29" s="94"/>
      <c r="B29" s="91"/>
      <c r="C29" s="74"/>
      <c r="D29" s="36" t="s">
        <v>20</v>
      </c>
      <c r="E29" s="34">
        <f>E27+E28</f>
        <v>5771.7089999999998</v>
      </c>
      <c r="F29" s="34">
        <f t="shared" ref="F29" si="7">F27+F28</f>
        <v>5697.65942</v>
      </c>
      <c r="G29" s="33">
        <f t="shared" si="5"/>
        <v>74.049579999999878</v>
      </c>
      <c r="H29" s="42">
        <f t="shared" si="3"/>
        <v>1.2829749386186933</v>
      </c>
    </row>
    <row r="30" spans="1:9" s="15" customFormat="1" x14ac:dyDescent="0.25">
      <c r="A30" s="92" t="s">
        <v>54</v>
      </c>
      <c r="B30" s="89" t="s">
        <v>50</v>
      </c>
      <c r="C30" s="74" t="s">
        <v>47</v>
      </c>
      <c r="D30" s="36" t="s">
        <v>19</v>
      </c>
      <c r="E30" s="60">
        <v>15093.189</v>
      </c>
      <c r="F30" s="60">
        <v>15093.164559999999</v>
      </c>
      <c r="G30" s="33">
        <f t="shared" si="5"/>
        <v>2.4440000001050066E-2</v>
      </c>
      <c r="H30" s="42">
        <f t="shared" si="3"/>
        <v>1.6192734352671323E-4</v>
      </c>
    </row>
    <row r="31" spans="1:9" s="15" customFormat="1" x14ac:dyDescent="0.25">
      <c r="A31" s="93"/>
      <c r="B31" s="90"/>
      <c r="C31" s="74"/>
      <c r="D31" s="36" t="s">
        <v>18</v>
      </c>
      <c r="E31" s="60">
        <v>152.45599999999999</v>
      </c>
      <c r="F31" s="60">
        <v>152.4555</v>
      </c>
      <c r="G31" s="33">
        <f t="shared" si="5"/>
        <v>4.9999999998817657E-4</v>
      </c>
      <c r="H31" s="42">
        <f t="shared" si="3"/>
        <v>3.2796347797159342E-4</v>
      </c>
    </row>
    <row r="32" spans="1:9" s="15" customFormat="1" x14ac:dyDescent="0.25">
      <c r="A32" s="94"/>
      <c r="B32" s="91"/>
      <c r="C32" s="74"/>
      <c r="D32" s="36" t="s">
        <v>20</v>
      </c>
      <c r="E32" s="60">
        <f>E30+E31</f>
        <v>15245.645</v>
      </c>
      <c r="F32" s="60">
        <f t="shared" ref="F32" si="8">F30+F31</f>
        <v>15245.620059999999</v>
      </c>
      <c r="G32" s="33">
        <f t="shared" si="5"/>
        <v>2.494000000115193E-2</v>
      </c>
      <c r="H32" s="42">
        <f t="shared" si="3"/>
        <v>1.6358769997282252E-4</v>
      </c>
    </row>
    <row r="33" spans="1:8" s="15" customFormat="1" x14ac:dyDescent="0.25">
      <c r="A33" s="92" t="s">
        <v>55</v>
      </c>
      <c r="B33" s="81" t="s">
        <v>51</v>
      </c>
      <c r="C33" s="74" t="s">
        <v>47</v>
      </c>
      <c r="D33" s="36" t="s">
        <v>19</v>
      </c>
      <c r="E33" s="34">
        <v>4755.6180000000004</v>
      </c>
      <c r="F33" s="33">
        <v>4755.5290000000005</v>
      </c>
      <c r="G33" s="33">
        <f t="shared" si="5"/>
        <v>8.8999999999941792E-2</v>
      </c>
      <c r="H33" s="42">
        <f t="shared" si="3"/>
        <v>1.8714707531160002E-3</v>
      </c>
    </row>
    <row r="34" spans="1:8" s="15" customFormat="1" x14ac:dyDescent="0.25">
      <c r="A34" s="93"/>
      <c r="B34" s="82"/>
      <c r="C34" s="74"/>
      <c r="D34" s="36" t="s">
        <v>18</v>
      </c>
      <c r="E34" s="34">
        <v>48.036999999999999</v>
      </c>
      <c r="F34" s="33">
        <v>48.036700000000003</v>
      </c>
      <c r="G34" s="33">
        <f t="shared" si="5"/>
        <v>2.9999999999574811E-4</v>
      </c>
      <c r="H34" s="42">
        <f t="shared" si="3"/>
        <v>6.245186002331593E-4</v>
      </c>
    </row>
    <row r="35" spans="1:8" s="15" customFormat="1" x14ac:dyDescent="0.25">
      <c r="A35" s="94"/>
      <c r="B35" s="82"/>
      <c r="C35" s="74"/>
      <c r="D35" s="36" t="s">
        <v>20</v>
      </c>
      <c r="E35" s="34">
        <f>E33+E34</f>
        <v>4803.6550000000007</v>
      </c>
      <c r="F35" s="34">
        <f>F34+F33</f>
        <v>4803.5657000000001</v>
      </c>
      <c r="G35" s="33">
        <f t="shared" si="5"/>
        <v>8.9300000000548607E-2</v>
      </c>
      <c r="H35" s="42">
        <f t="shared" si="3"/>
        <v>1.8590011147949781E-3</v>
      </c>
    </row>
    <row r="36" spans="1:8" s="15" customFormat="1" x14ac:dyDescent="0.25">
      <c r="A36" s="92" t="s">
        <v>56</v>
      </c>
      <c r="B36" s="81" t="s">
        <v>60</v>
      </c>
      <c r="C36" s="74" t="s">
        <v>47</v>
      </c>
      <c r="D36" s="36" t="s">
        <v>19</v>
      </c>
      <c r="E36" s="34">
        <v>6214.4970000000003</v>
      </c>
      <c r="F36" s="34">
        <v>5739.5056199999999</v>
      </c>
      <c r="G36" s="33">
        <f t="shared" si="5"/>
        <v>474.99138000000039</v>
      </c>
      <c r="H36" s="42">
        <f t="shared" si="3"/>
        <v>7.6432795767702544</v>
      </c>
    </row>
    <row r="37" spans="1:8" s="15" customFormat="1" x14ac:dyDescent="0.25">
      <c r="A37" s="93"/>
      <c r="B37" s="82"/>
      <c r="C37" s="74"/>
      <c r="D37" s="36" t="s">
        <v>18</v>
      </c>
      <c r="E37" s="34">
        <v>62.773000000000003</v>
      </c>
      <c r="F37" s="34">
        <v>57.974800000000002</v>
      </c>
      <c r="G37" s="33">
        <f t="shared" si="5"/>
        <v>4.7982000000000014</v>
      </c>
      <c r="H37" s="42">
        <f t="shared" si="3"/>
        <v>7.6437321778471556</v>
      </c>
    </row>
    <row r="38" spans="1:8" s="15" customFormat="1" x14ac:dyDescent="0.25">
      <c r="A38" s="94"/>
      <c r="B38" s="82"/>
      <c r="C38" s="74"/>
      <c r="D38" s="36" t="s">
        <v>20</v>
      </c>
      <c r="E38" s="34">
        <f>E36+E37</f>
        <v>6277.27</v>
      </c>
      <c r="F38" s="34">
        <f t="shared" ref="F38:F41" si="9">F37+F36</f>
        <v>5797.4804199999999</v>
      </c>
      <c r="G38" s="33">
        <f t="shared" si="5"/>
        <v>479.78958000000057</v>
      </c>
      <c r="H38" s="42">
        <f t="shared" si="3"/>
        <v>7.6432841028026672</v>
      </c>
    </row>
    <row r="39" spans="1:8" s="15" customFormat="1" x14ac:dyDescent="0.25">
      <c r="A39" s="92" t="s">
        <v>57</v>
      </c>
      <c r="B39" s="81" t="s">
        <v>65</v>
      </c>
      <c r="C39" s="74" t="s">
        <v>47</v>
      </c>
      <c r="D39" s="36" t="s">
        <v>19</v>
      </c>
      <c r="E39" s="34">
        <v>1882.704</v>
      </c>
      <c r="F39" s="34">
        <v>1698.3642</v>
      </c>
      <c r="G39" s="33">
        <f t="shared" si="5"/>
        <v>184.33979999999997</v>
      </c>
      <c r="H39" s="42">
        <f t="shared" si="3"/>
        <v>9.7912258113861697</v>
      </c>
    </row>
    <row r="40" spans="1:8" s="15" customFormat="1" x14ac:dyDescent="0.25">
      <c r="A40" s="93"/>
      <c r="B40" s="82"/>
      <c r="C40" s="74"/>
      <c r="D40" s="36" t="s">
        <v>18</v>
      </c>
      <c r="E40" s="34">
        <v>19.016999999999999</v>
      </c>
      <c r="F40" s="34">
        <v>17.155200000000001</v>
      </c>
      <c r="G40" s="33">
        <f t="shared" si="5"/>
        <v>1.8617999999999988</v>
      </c>
      <c r="H40" s="42">
        <f t="shared" si="3"/>
        <v>9.7901877267707818</v>
      </c>
    </row>
    <row r="41" spans="1:8" s="15" customFormat="1" x14ac:dyDescent="0.25">
      <c r="A41" s="94"/>
      <c r="B41" s="82"/>
      <c r="C41" s="74"/>
      <c r="D41" s="36" t="s">
        <v>20</v>
      </c>
      <c r="E41" s="34">
        <v>1901.721</v>
      </c>
      <c r="F41" s="34">
        <f t="shared" si="9"/>
        <v>1715.5193999999999</v>
      </c>
      <c r="G41" s="33">
        <f t="shared" si="5"/>
        <v>186.2016000000001</v>
      </c>
      <c r="H41" s="42">
        <f t="shared" si="3"/>
        <v>9.7912154306546597</v>
      </c>
    </row>
    <row r="42" spans="1:8" s="15" customFormat="1" x14ac:dyDescent="0.25">
      <c r="A42" s="92" t="s">
        <v>58</v>
      </c>
      <c r="B42" s="81" t="s">
        <v>62</v>
      </c>
      <c r="C42" s="74" t="s">
        <v>47</v>
      </c>
      <c r="D42" s="36" t="s">
        <v>19</v>
      </c>
      <c r="E42" s="34">
        <v>5135.57647</v>
      </c>
      <c r="F42" s="34">
        <v>5135.57647</v>
      </c>
      <c r="G42" s="33">
        <f t="shared" si="5"/>
        <v>0</v>
      </c>
      <c r="H42" s="42">
        <f t="shared" si="3"/>
        <v>0</v>
      </c>
    </row>
    <row r="43" spans="1:8" s="15" customFormat="1" x14ac:dyDescent="0.25">
      <c r="A43" s="93"/>
      <c r="B43" s="82"/>
      <c r="C43" s="74"/>
      <c r="D43" s="36" t="s">
        <v>18</v>
      </c>
      <c r="E43" s="34">
        <v>270.29399999999998</v>
      </c>
      <c r="F43" s="34">
        <v>270.29349999999999</v>
      </c>
      <c r="G43" s="33">
        <f t="shared" si="5"/>
        <v>4.9999999998817657E-4</v>
      </c>
      <c r="H43" s="42">
        <f t="shared" si="3"/>
        <v>1.849837584160241E-4</v>
      </c>
    </row>
    <row r="44" spans="1:8" s="15" customFormat="1" x14ac:dyDescent="0.25">
      <c r="A44" s="94"/>
      <c r="B44" s="82"/>
      <c r="C44" s="74"/>
      <c r="D44" s="36" t="s">
        <v>20</v>
      </c>
      <c r="E44" s="34">
        <f>E42+E43</f>
        <v>5405.8704699999998</v>
      </c>
      <c r="F44" s="34">
        <f>F42+F43</f>
        <v>5405.8699699999997</v>
      </c>
      <c r="G44" s="33">
        <f t="shared" si="5"/>
        <v>5.0000000010186341E-4</v>
      </c>
      <c r="H44" s="42">
        <f t="shared" si="3"/>
        <v>9.2492042256253626E-6</v>
      </c>
    </row>
    <row r="45" spans="1:8" s="15" customFormat="1" x14ac:dyDescent="0.25">
      <c r="A45" s="92" t="s">
        <v>59</v>
      </c>
      <c r="B45" s="81" t="s">
        <v>63</v>
      </c>
      <c r="C45" s="74" t="s">
        <v>47</v>
      </c>
      <c r="D45" s="36" t="s">
        <v>19</v>
      </c>
      <c r="E45" s="34">
        <v>5100.9579999999996</v>
      </c>
      <c r="F45" s="34">
        <v>5100.9579999999996</v>
      </c>
      <c r="G45" s="33">
        <f t="shared" si="5"/>
        <v>0</v>
      </c>
      <c r="H45" s="42">
        <f t="shared" si="3"/>
        <v>0</v>
      </c>
    </row>
    <row r="46" spans="1:8" s="15" customFormat="1" x14ac:dyDescent="0.25">
      <c r="A46" s="93"/>
      <c r="B46" s="82"/>
      <c r="C46" s="74"/>
      <c r="D46" s="36" t="s">
        <v>18</v>
      </c>
      <c r="E46" s="34">
        <v>268.47199999999998</v>
      </c>
      <c r="F46" s="34">
        <v>268.47152</v>
      </c>
      <c r="G46" s="33">
        <f t="shared" si="5"/>
        <v>4.799999999818283E-4</v>
      </c>
      <c r="H46" s="42">
        <f t="shared" si="3"/>
        <v>1.7878959444317388E-4</v>
      </c>
    </row>
    <row r="47" spans="1:8" s="15" customFormat="1" x14ac:dyDescent="0.25">
      <c r="A47" s="94"/>
      <c r="B47" s="82"/>
      <c r="C47" s="74"/>
      <c r="D47" s="36" t="s">
        <v>20</v>
      </c>
      <c r="E47" s="34">
        <f>E45+E46</f>
        <v>5369.4299999999994</v>
      </c>
      <c r="F47" s="34">
        <f>F45+F46</f>
        <v>5369.4295199999997</v>
      </c>
      <c r="G47" s="33">
        <f t="shared" si="5"/>
        <v>4.799999996976112E-4</v>
      </c>
      <c r="H47" s="42">
        <f t="shared" si="3"/>
        <v>8.9394963680433648E-6</v>
      </c>
    </row>
    <row r="48" spans="1:8" s="15" customFormat="1" x14ac:dyDescent="0.25">
      <c r="A48" s="92" t="s">
        <v>61</v>
      </c>
      <c r="B48" s="81" t="s">
        <v>64</v>
      </c>
      <c r="C48" s="74" t="s">
        <v>47</v>
      </c>
      <c r="D48" s="36" t="s">
        <v>19</v>
      </c>
      <c r="E48" s="34">
        <v>4476.165</v>
      </c>
      <c r="F48" s="34">
        <v>4476.1086400000004</v>
      </c>
      <c r="G48" s="33">
        <f t="shared" si="5"/>
        <v>5.6359999999585852E-2</v>
      </c>
      <c r="H48" s="42">
        <f t="shared" si="3"/>
        <v>1.2591135491959449E-3</v>
      </c>
    </row>
    <row r="49" spans="1:9" s="15" customFormat="1" x14ac:dyDescent="0.25">
      <c r="A49" s="93"/>
      <c r="B49" s="82"/>
      <c r="C49" s="74"/>
      <c r="D49" s="36" t="s">
        <v>18</v>
      </c>
      <c r="E49" s="34">
        <v>235.58500000000001</v>
      </c>
      <c r="F49" s="34">
        <v>235.58466999999999</v>
      </c>
      <c r="G49" s="33">
        <f t="shared" si="5"/>
        <v>3.3000000001948138E-4</v>
      </c>
      <c r="H49" s="42">
        <f t="shared" si="3"/>
        <v>1.4007683002148497E-4</v>
      </c>
    </row>
    <row r="50" spans="1:9" s="15" customFormat="1" x14ac:dyDescent="0.25">
      <c r="A50" s="94"/>
      <c r="B50" s="82"/>
      <c r="C50" s="74"/>
      <c r="D50" s="36" t="s">
        <v>20</v>
      </c>
      <c r="E50" s="34">
        <f>E48+E49</f>
        <v>4711.75</v>
      </c>
      <c r="F50" s="34">
        <f>F48+F49</f>
        <v>4711.6933100000006</v>
      </c>
      <c r="G50" s="33">
        <f t="shared" si="5"/>
        <v>5.6689999999434804E-2</v>
      </c>
      <c r="H50" s="42">
        <f t="shared" si="3"/>
        <v>1.2031623069788111E-3</v>
      </c>
    </row>
    <row r="51" spans="1:9" s="19" customFormat="1" ht="14.25" customHeight="1" x14ac:dyDescent="0.2">
      <c r="A51" s="27" t="s">
        <v>21</v>
      </c>
      <c r="B51" s="22" t="s">
        <v>35</v>
      </c>
      <c r="C51" s="76" t="s">
        <v>47</v>
      </c>
      <c r="D51" s="75" t="s">
        <v>18</v>
      </c>
      <c r="E51" s="18">
        <f>E52+E53+E54</f>
        <v>159437.97999999998</v>
      </c>
      <c r="F51" s="40">
        <f t="shared" ref="F51:G51" si="10">F52+F53+F54</f>
        <v>156192.24535000001</v>
      </c>
      <c r="G51" s="18">
        <f t="shared" si="10"/>
        <v>3245.7346499999953</v>
      </c>
      <c r="H51" s="41">
        <f t="shared" si="3"/>
        <v>2.0357349296572806</v>
      </c>
    </row>
    <row r="52" spans="1:9" s="59" customFormat="1" ht="27" customHeight="1" x14ac:dyDescent="0.2">
      <c r="A52" s="61" t="s">
        <v>22</v>
      </c>
      <c r="B52" s="62" t="s">
        <v>9</v>
      </c>
      <c r="C52" s="73"/>
      <c r="D52" s="73"/>
      <c r="E52" s="63">
        <f>146779.497+431.61</f>
        <v>147211.10699999999</v>
      </c>
      <c r="F52" s="64">
        <v>144063.19925999999</v>
      </c>
      <c r="G52" s="60">
        <f>E52-F52</f>
        <v>3147.9077399999951</v>
      </c>
      <c r="H52" s="42">
        <f t="shared" si="3"/>
        <v>2.1383629293678155</v>
      </c>
    </row>
    <row r="53" spans="1:9" s="58" customFormat="1" ht="22.5" customHeight="1" x14ac:dyDescent="0.25">
      <c r="A53" s="65" t="s">
        <v>23</v>
      </c>
      <c r="B53" s="66" t="s">
        <v>8</v>
      </c>
      <c r="C53" s="73"/>
      <c r="D53" s="73"/>
      <c r="E53" s="67">
        <v>396.94299999999998</v>
      </c>
      <c r="F53" s="68">
        <v>367.13033000000001</v>
      </c>
      <c r="G53" s="60">
        <f t="shared" ref="G53:G54" si="11">E53-F53</f>
        <v>29.812669999999969</v>
      </c>
      <c r="H53" s="42">
        <f t="shared" si="3"/>
        <v>7.5105670083613916</v>
      </c>
    </row>
    <row r="54" spans="1:9" s="58" customFormat="1" ht="27" customHeight="1" x14ac:dyDescent="0.25">
      <c r="A54" s="61" t="s">
        <v>24</v>
      </c>
      <c r="B54" s="62" t="s">
        <v>10</v>
      </c>
      <c r="C54" s="73"/>
      <c r="D54" s="73"/>
      <c r="E54" s="69">
        <f>10431.44+1398.49</f>
        <v>11829.93</v>
      </c>
      <c r="F54" s="64">
        <f>10431.4396+1330.47616</f>
        <v>11761.91576</v>
      </c>
      <c r="G54" s="60">
        <f t="shared" si="11"/>
        <v>68.014240000000427</v>
      </c>
      <c r="H54" s="42">
        <f t="shared" si="3"/>
        <v>0.57493357948862922</v>
      </c>
      <c r="I54" s="57"/>
    </row>
    <row r="55" spans="1:9" s="15" customFormat="1" ht="15" customHeight="1" x14ac:dyDescent="0.25">
      <c r="A55" s="86" t="s">
        <v>25</v>
      </c>
      <c r="B55" s="74" t="s">
        <v>26</v>
      </c>
      <c r="C55" s="74"/>
      <c r="D55" s="53" t="s">
        <v>19</v>
      </c>
      <c r="E55" s="18">
        <f>E14+E24</f>
        <v>138444.69946999999</v>
      </c>
      <c r="F55" s="18">
        <f>F14+F24</f>
        <v>137711.88926</v>
      </c>
      <c r="G55" s="18">
        <f>G14+G24</f>
        <v>732.81021000000328</v>
      </c>
      <c r="H55" s="41">
        <f t="shared" si="3"/>
        <v>0.5293161910895634</v>
      </c>
    </row>
    <row r="56" spans="1:9" s="15" customFormat="1" x14ac:dyDescent="0.25">
      <c r="A56" s="87"/>
      <c r="B56" s="74"/>
      <c r="C56" s="74"/>
      <c r="D56" s="53" t="s">
        <v>18</v>
      </c>
      <c r="E56" s="29">
        <f>E15+E25+E51</f>
        <v>165667.83699999997</v>
      </c>
      <c r="F56" s="18">
        <f>F15+F25+F51</f>
        <v>162078.70674000002</v>
      </c>
      <c r="G56" s="18">
        <f>G15+G25+G51</f>
        <v>3589.1302599999958</v>
      </c>
      <c r="H56" s="41">
        <f t="shared" si="3"/>
        <v>2.1664617133861412</v>
      </c>
    </row>
    <row r="57" spans="1:9" s="15" customFormat="1" x14ac:dyDescent="0.25">
      <c r="A57" s="87"/>
      <c r="B57" s="74"/>
      <c r="C57" s="74"/>
      <c r="D57" s="53" t="s">
        <v>20</v>
      </c>
      <c r="E57" s="29">
        <f>E55+E56</f>
        <v>304112.53646999993</v>
      </c>
      <c r="F57" s="18">
        <f t="shared" ref="F57:G57" si="12">F55+F56</f>
        <v>299790.59600000002</v>
      </c>
      <c r="G57" s="18">
        <f t="shared" si="12"/>
        <v>4321.9404699999996</v>
      </c>
      <c r="H57" s="41">
        <f t="shared" si="3"/>
        <v>1.4211648490940405</v>
      </c>
    </row>
    <row r="58" spans="1:9" s="15" customFormat="1" ht="24" x14ac:dyDescent="0.25">
      <c r="A58" s="87" t="s">
        <v>27</v>
      </c>
      <c r="B58" s="74" t="s">
        <v>28</v>
      </c>
      <c r="C58" s="74"/>
      <c r="D58" s="53" t="s">
        <v>19</v>
      </c>
      <c r="E58" s="29">
        <f>E55</f>
        <v>138444.69946999999</v>
      </c>
      <c r="F58" s="18">
        <f t="shared" ref="F58" si="13">F55</f>
        <v>137711.88926</v>
      </c>
      <c r="G58" s="18">
        <f>G55</f>
        <v>732.81021000000328</v>
      </c>
      <c r="H58" s="41">
        <f t="shared" si="3"/>
        <v>0.5293161910895634</v>
      </c>
    </row>
    <row r="59" spans="1:9" s="15" customFormat="1" x14ac:dyDescent="0.25">
      <c r="A59" s="87"/>
      <c r="B59" s="100"/>
      <c r="C59" s="73"/>
      <c r="D59" s="53" t="s">
        <v>18</v>
      </c>
      <c r="E59" s="29">
        <f>E8+E56</f>
        <v>351253.10499999998</v>
      </c>
      <c r="F59" s="18">
        <f>F8+F56</f>
        <v>347480.76074000006</v>
      </c>
      <c r="G59" s="18">
        <f>G8+G56</f>
        <v>3772.344260000003</v>
      </c>
      <c r="H59" s="41">
        <f t="shared" si="3"/>
        <v>1.0739675198031051</v>
      </c>
    </row>
    <row r="60" spans="1:9" s="15" customFormat="1" x14ac:dyDescent="0.25">
      <c r="A60" s="99"/>
      <c r="B60" s="101"/>
      <c r="C60" s="88"/>
      <c r="D60" s="43" t="s">
        <v>20</v>
      </c>
      <c r="E60" s="44">
        <f>E58+E59</f>
        <v>489697.80446999997</v>
      </c>
      <c r="F60" s="45">
        <f t="shared" ref="F60" si="14">F58+F59</f>
        <v>485192.65</v>
      </c>
      <c r="G60" s="45">
        <f>G58+G59</f>
        <v>4505.1544700000068</v>
      </c>
      <c r="H60" s="46">
        <f t="shared" si="3"/>
        <v>0.91998665888974074</v>
      </c>
    </row>
    <row r="61" spans="1:9" s="15" customFormat="1" ht="0.75" customHeight="1" x14ac:dyDescent="0.25">
      <c r="A61" s="50"/>
      <c r="B61" s="103" t="s">
        <v>66</v>
      </c>
      <c r="C61" s="74"/>
      <c r="D61" s="38" t="s">
        <v>19</v>
      </c>
      <c r="E61" s="29">
        <f>E24</f>
        <v>48372.69947</v>
      </c>
      <c r="F61" s="29">
        <f>F24</f>
        <v>47639.889309999999</v>
      </c>
      <c r="G61" s="18">
        <f>E61-F61</f>
        <v>732.81016000000091</v>
      </c>
      <c r="H61" s="47">
        <f t="shared" si="3"/>
        <v>1.5149250879713207</v>
      </c>
      <c r="I61" s="49">
        <f>100-H61</f>
        <v>98.485074912028679</v>
      </c>
    </row>
    <row r="62" spans="1:9" s="15" customFormat="1" hidden="1" x14ac:dyDescent="0.25">
      <c r="A62" s="50"/>
      <c r="B62" s="104"/>
      <c r="C62" s="73"/>
      <c r="D62" s="38" t="s">
        <v>18</v>
      </c>
      <c r="E62" s="29">
        <f>E8+E25+E51</f>
        <v>346137.59899999999</v>
      </c>
      <c r="F62" s="29">
        <f>F8+F25+F51</f>
        <v>342701.24784000003</v>
      </c>
      <c r="G62" s="18">
        <f t="shared" ref="G62:G63" si="15">E62-F62</f>
        <v>3436.351159999962</v>
      </c>
      <c r="H62" s="47">
        <f t="shared" si="3"/>
        <v>0.99277026533022195</v>
      </c>
      <c r="I62" s="49">
        <f t="shared" ref="I62:I63" si="16">100-H62</f>
        <v>99.007229734669778</v>
      </c>
    </row>
    <row r="63" spans="1:9" s="15" customFormat="1" hidden="1" x14ac:dyDescent="0.25">
      <c r="A63" s="50"/>
      <c r="B63" s="105"/>
      <c r="C63" s="73"/>
      <c r="D63" s="38" t="s">
        <v>20</v>
      </c>
      <c r="E63" s="29">
        <f>E61+E62</f>
        <v>394510.29846999998</v>
      </c>
      <c r="F63" s="29">
        <f>F61+F62</f>
        <v>390341.13715000002</v>
      </c>
      <c r="G63" s="18">
        <f t="shared" si="15"/>
        <v>4169.1613199999556</v>
      </c>
      <c r="H63" s="48">
        <f t="shared" si="3"/>
        <v>1.0567940396407636</v>
      </c>
      <c r="I63" s="49">
        <f t="shared" si="16"/>
        <v>98.943205960359236</v>
      </c>
    </row>
    <row r="64" spans="1:9" ht="16.5" customHeight="1" x14ac:dyDescent="0.25">
      <c r="A64" s="97"/>
      <c r="B64" s="98"/>
      <c r="C64" s="98"/>
      <c r="D64" s="98"/>
      <c r="E64" s="97"/>
      <c r="F64" s="102"/>
      <c r="G64" s="102"/>
      <c r="H64" s="102"/>
      <c r="I64" s="10"/>
    </row>
    <row r="65" spans="1:9" ht="12" customHeight="1" x14ac:dyDescent="0.25">
      <c r="A65" s="95" t="s">
        <v>30</v>
      </c>
      <c r="B65" s="96"/>
      <c r="C65" s="14"/>
      <c r="D65" s="11"/>
      <c r="E65" s="12"/>
      <c r="F65" s="13"/>
      <c r="G65" s="13"/>
      <c r="H65" s="12"/>
      <c r="I65" s="3"/>
    </row>
    <row r="66" spans="1:9" ht="15.75" x14ac:dyDescent="0.25">
      <c r="A66" s="95" t="s">
        <v>71</v>
      </c>
      <c r="B66" s="96"/>
      <c r="C66" s="96"/>
      <c r="D66" s="96"/>
      <c r="E66" s="96"/>
      <c r="F66" s="96"/>
      <c r="G66" s="96"/>
      <c r="H66" s="96"/>
      <c r="I66" s="9"/>
    </row>
  </sheetData>
  <mergeCells count="63">
    <mergeCell ref="A45:A47"/>
    <mergeCell ref="B45:B47"/>
    <mergeCell ref="C45:C47"/>
    <mergeCell ref="C24:C26"/>
    <mergeCell ref="B24:B26"/>
    <mergeCell ref="A30:A32"/>
    <mergeCell ref="B30:B32"/>
    <mergeCell ref="C27:C29"/>
    <mergeCell ref="C30:C32"/>
    <mergeCell ref="A27:A29"/>
    <mergeCell ref="A48:A50"/>
    <mergeCell ref="B48:B50"/>
    <mergeCell ref="C48:C50"/>
    <mergeCell ref="A2:H2"/>
    <mergeCell ref="B3:B5"/>
    <mergeCell ref="A3:A5"/>
    <mergeCell ref="B17:B19"/>
    <mergeCell ref="A17:A19"/>
    <mergeCell ref="E3:H3"/>
    <mergeCell ref="A14:A16"/>
    <mergeCell ref="B14:B16"/>
    <mergeCell ref="A7:H7"/>
    <mergeCell ref="A13:H13"/>
    <mergeCell ref="G4:H4"/>
    <mergeCell ref="D3:D5"/>
    <mergeCell ref="A24:A26"/>
    <mergeCell ref="A66:H66"/>
    <mergeCell ref="A64:D64"/>
    <mergeCell ref="A58:A60"/>
    <mergeCell ref="B58:B60"/>
    <mergeCell ref="A65:B65"/>
    <mergeCell ref="E64:H64"/>
    <mergeCell ref="C61:C63"/>
    <mergeCell ref="B61:B63"/>
    <mergeCell ref="B55:B57"/>
    <mergeCell ref="A55:A57"/>
    <mergeCell ref="C55:C57"/>
    <mergeCell ref="C58:C60"/>
    <mergeCell ref="B27:B29"/>
    <mergeCell ref="C33:C35"/>
    <mergeCell ref="A33:A35"/>
    <mergeCell ref="B33:B35"/>
    <mergeCell ref="A36:A38"/>
    <mergeCell ref="B36:B38"/>
    <mergeCell ref="C36:C38"/>
    <mergeCell ref="A39:A41"/>
    <mergeCell ref="B39:B41"/>
    <mergeCell ref="C39:C41"/>
    <mergeCell ref="A42:A44"/>
    <mergeCell ref="B42:B44"/>
    <mergeCell ref="A20:A22"/>
    <mergeCell ref="B20:B22"/>
    <mergeCell ref="C14:C16"/>
    <mergeCell ref="C17:C19"/>
    <mergeCell ref="C20:C22"/>
    <mergeCell ref="F4:F5"/>
    <mergeCell ref="D8:D12"/>
    <mergeCell ref="C42:C44"/>
    <mergeCell ref="D51:D54"/>
    <mergeCell ref="C51:C54"/>
    <mergeCell ref="C3:C5"/>
    <mergeCell ref="C8:C12"/>
    <mergeCell ref="E4:E5"/>
  </mergeCells>
  <printOptions horizontalCentered="1"/>
  <pageMargins left="0.39370078740157483" right="0.39370078740157483" top="0.59055118110236227" bottom="0.39370078740157483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Гриша</cp:lastModifiedBy>
  <cp:lastPrinted>2016-04-06T05:40:41Z</cp:lastPrinted>
  <dcterms:created xsi:type="dcterms:W3CDTF">2012-05-22T08:33:39Z</dcterms:created>
  <dcterms:modified xsi:type="dcterms:W3CDTF">2016-04-06T05:42:13Z</dcterms:modified>
</cp:coreProperties>
</file>