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05" windowWidth="15480" windowHeight="6180" tabRatio="649" activeTab="0"/>
  </bookViews>
  <sheets>
    <sheet name="на 01.11.2015 год " sheetId="1" r:id="rId1"/>
  </sheets>
  <definedNames>
    <definedName name="_xlnm.Print_Area" localSheetId="0">'на 01.11.2015 год '!$A$1:$X$57</definedName>
  </definedNames>
  <calcPr fullCalcOnLoad="1"/>
</workbook>
</file>

<file path=xl/sharedStrings.xml><?xml version="1.0" encoding="utf-8"?>
<sst xmlns="http://schemas.openxmlformats.org/spreadsheetml/2006/main" count="192" uniqueCount="142">
  <si>
    <t>1.17</t>
  </si>
  <si>
    <t>0215431.</t>
  </si>
  <si>
    <t>2.2</t>
  </si>
  <si>
    <t>0225614.</t>
  </si>
  <si>
    <t>0245615.</t>
  </si>
  <si>
    <t>№ п/п</t>
  </si>
  <si>
    <t>Наименование программы</t>
  </si>
  <si>
    <t>Запланированные мероприятия</t>
  </si>
  <si>
    <t>ДГС</t>
  </si>
  <si>
    <t>ДЖКХ</t>
  </si>
  <si>
    <t>ДОиМП</t>
  </si>
  <si>
    <t>1</t>
  </si>
  <si>
    <t>1.1</t>
  </si>
  <si>
    <t>1.2</t>
  </si>
  <si>
    <t>1.3</t>
  </si>
  <si>
    <t>1.4</t>
  </si>
  <si>
    <t>1.5</t>
  </si>
  <si>
    <t>2.1</t>
  </si>
  <si>
    <t>5.1</t>
  </si>
  <si>
    <t>5.2</t>
  </si>
  <si>
    <t>2</t>
  </si>
  <si>
    <t>5</t>
  </si>
  <si>
    <t xml:space="preserve">Подпрограмма "Молодёжь Нефтеюганска" </t>
  </si>
  <si>
    <t>Подпрограмма "Организация деятельности в сфере образования и молодёжной политики"</t>
  </si>
  <si>
    <t>Всего</t>
  </si>
  <si>
    <t>окружной бюджет</t>
  </si>
  <si>
    <t>местный бюджет</t>
  </si>
  <si>
    <t>3</t>
  </si>
  <si>
    <t>3.1</t>
  </si>
  <si>
    <t>3.2</t>
  </si>
  <si>
    <t>3.3</t>
  </si>
  <si>
    <t>4</t>
  </si>
  <si>
    <t>4.1</t>
  </si>
  <si>
    <t>4.2</t>
  </si>
  <si>
    <t>4.3</t>
  </si>
  <si>
    <t>Исполнит.  ГРБС</t>
  </si>
  <si>
    <t>внебюджетные источники</t>
  </si>
  <si>
    <t>Подпрограмма "Совершенствование системы оценки качества образования и информационной прозрачности системы образования".</t>
  </si>
  <si>
    <t>Подпрограмма "Отдых и оздоровление детей".</t>
  </si>
  <si>
    <t>5.3</t>
  </si>
  <si>
    <t>4.4</t>
  </si>
  <si>
    <t>4.5</t>
  </si>
  <si>
    <t>4.6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</si>
  <si>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</si>
  <si>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</si>
  <si>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</si>
  <si>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</si>
  <si>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</si>
  <si>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</si>
  <si>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</si>
  <si>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</si>
  <si>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</si>
  <si>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</si>
  <si>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</si>
  <si>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1.16</t>
  </si>
  <si>
    <t>1.12.1</t>
  </si>
  <si>
    <t>1.12.2</t>
  </si>
  <si>
    <t>КЦСР</t>
  </si>
  <si>
    <t>0222106.</t>
  </si>
  <si>
    <t>0235407.</t>
  </si>
  <si>
    <t>0235510.</t>
  </si>
  <si>
    <t>0232105.</t>
  </si>
  <si>
    <t>0242106.</t>
  </si>
  <si>
    <t>0245604.</t>
  </si>
  <si>
    <t>0242115.</t>
  </si>
  <si>
    <t>0245608.</t>
  </si>
  <si>
    <t>0240059.</t>
  </si>
  <si>
    <t>0250059.</t>
  </si>
  <si>
    <t>0250204.</t>
  </si>
  <si>
    <t>0215608.</t>
  </si>
  <si>
    <t>0215471.</t>
  </si>
  <si>
    <t>0215504.</t>
  </si>
  <si>
    <t>0215503.</t>
  </si>
  <si>
    <t>0215502.</t>
  </si>
  <si>
    <t>0215506.</t>
  </si>
  <si>
    <t>0210059.</t>
  </si>
  <si>
    <t>0210061.</t>
  </si>
  <si>
    <t>0215507.</t>
  </si>
  <si>
    <t>0210060.</t>
  </si>
  <si>
    <t>0215425.</t>
  </si>
  <si>
    <t>% исполнения</t>
  </si>
  <si>
    <t xml:space="preserve"> к плану 2015  года</t>
  </si>
  <si>
    <t>0210063. 0215431</t>
  </si>
  <si>
    <t>0215602.</t>
  </si>
  <si>
    <t>0215622.</t>
  </si>
  <si>
    <t>Капитальный ремонт МБОУ "Начальная школа-детский сад №4"</t>
  </si>
  <si>
    <t>0210063.</t>
  </si>
  <si>
    <t>5.4</t>
  </si>
  <si>
    <t>0255608.</t>
  </si>
  <si>
    <t>1.18</t>
  </si>
  <si>
    <r>
      <t xml:space="preserve">Отчёт об исполнении комплексного плана (сетевого графика) на 2015 год по реализации муниципальной программы города Нефтеюганска «Развитие образования и молодёжной политики в городе Нефтеюганске на 2014-2020 годы» </t>
    </r>
    <r>
      <rPr>
        <i/>
        <sz val="16.5"/>
        <rFont val="Times New Roman"/>
        <family val="1"/>
      </rPr>
      <t>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</t>
    </r>
  </si>
  <si>
    <t>Осуществление переданного полномочия по реализации основных общеобразовательных программ в дошкольных образовательных организациях.</t>
  </si>
  <si>
    <t>Осуществление переданного полномочия на создание условий для осуществления присмотра и ухода за детьми - инвалидами.</t>
  </si>
  <si>
    <t>Департамент образования и молодежной политики администрации города Нефтеюганска</t>
  </si>
  <si>
    <t>Осуществление переданного полномочия  по реализации основных общеобразовательных программ.</t>
  </si>
  <si>
    <t>Осуществление переданного полномочия по предоставлению учащимся муниципальных образовательных учреждений завтраков и обедов.</t>
  </si>
  <si>
    <t>Осуществление переданного полномочия  по информационному обеспечению общеобразовательных учреждений.</t>
  </si>
  <si>
    <t>Осуществление переданного полномочия компенсации части родительской платы за содержание ребёнка в муниципальных образовательных учреждениях, реализующих основную программу дошкольного образования.</t>
  </si>
  <si>
    <t>Организация мероприятий, направленных на выявление, поддержку и стимулирование системы обучения и воспитания.</t>
  </si>
  <si>
    <t>Осуществление переданного полномочия по выплате ежемесячного вознаграждения за классное руководство.</t>
  </si>
  <si>
    <t>Осуществление модернизации системы подготовки, переподготовки и повышения квалификации педагогов и руководителей образовательных организаций.</t>
  </si>
  <si>
    <t>Обеспечение функционирования организаций дошкольного, общего и дополнительного образования.</t>
  </si>
  <si>
    <t>Укрепление комплексной безопасности муниципальных образовательных организаций.</t>
  </si>
  <si>
    <t>Проведение капитальных ремонтов зданий, сооружений, предназначенных для размещения муниципальных образовательных организаций.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</si>
  <si>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организаций.</t>
  </si>
  <si>
    <t>Иные межбюджетные трансферты на реализацию мероприятий подпрограммы «Развитие дошкольного, общего и дополнительного образования».</t>
  </si>
  <si>
    <t>Иные межбюджетные трансферты в рамках реализации наказов избирателей депутатам Думы Ханты-Мансийского автономного округа - Югры.</t>
  </si>
  <si>
    <t>Иные межбюджетные трансферты на реализацию мероприятий по развитию казачества.</t>
  </si>
  <si>
    <t>Субсидии на развитие общественной инфраструктуры и реализацию приоритетных направлений развития муниципальных образовательных организаций.</t>
  </si>
  <si>
    <t>Иные межбюджетные трансферты на реализацию мероприятий по поддержке кадетских классов муниципальных бюджетных общеобразовательных организаций, реализующих в образовательной и воспитательной деятельности культурно-исторические традиции российского качества.</t>
  </si>
  <si>
    <t>Обеспечение развития муниципальной  системы оценки качества образования, включающей оценку результатов деятельности по реализации федерального государственного стандарта и учёт динамики достижений каждого обучающегося.</t>
  </si>
  <si>
    <t>Организация питания в лагерях с дневным пребыванием детей на базе учреждений образования (субсидии на оплату стоимости питания детям в возрасте от 6 до 17 лет в оздоровительных лагерях с дневным пребыванием).</t>
  </si>
  <si>
    <t>Исполнение отдельного государственного полномочия по организации и обеспечению отдыха и оздоровления детей в возрасте от 6 до 17 лет (субвенции на организацию отдыха и оздоровления детей).</t>
  </si>
  <si>
    <t>Организация и обеспечение отдыха и оздоровления детей в возрасте от 6 до 17 лет в детских оздоровительных организациях различных типов.</t>
  </si>
  <si>
    <t>Осуществление мероприятий по содействию трудоустройства граждан.</t>
  </si>
  <si>
    <t>Создание условий для эффективного поведения молодёжи на рынке труда.</t>
  </si>
  <si>
    <t>Обеспечение функционирования учреждения молодёжной политики.</t>
  </si>
  <si>
    <t>Организация деятельности молодёжных трудовых отрядов.</t>
  </si>
  <si>
    <t>Иные межбюджетные трансферты на реализацию молодёжной политики в рамках реализации наказов избирателей депутатам Думы Ханты- Мансийского автономного округа – Югры.</t>
  </si>
  <si>
    <t>Обеспечение функций органов местного самоуправления (в сфере образования и молодёжной политики).</t>
  </si>
  <si>
    <t>Обеспечение функционирования казённого учреждения.</t>
  </si>
  <si>
    <t>Прочие мероприятия органов местного самоуправления (в сфере образования и молодёжной политики).</t>
  </si>
  <si>
    <t>Развитие образования и молодёжной политики в городе Нефтеюганске на 2014-2020 годы.</t>
  </si>
  <si>
    <t>Подпрограмма "Развитие дошкольного, общего и дополнительного образования".</t>
  </si>
  <si>
    <t xml:space="preserve"> к плану 9 месяцев 2015 года</t>
  </si>
  <si>
    <t>МБДОУ ДС № 18</t>
  </si>
  <si>
    <t>МБОУ СОШ № 3</t>
  </si>
  <si>
    <t>МБОУ СОШ № 6</t>
  </si>
  <si>
    <t>МБОУ СОШ № 7</t>
  </si>
  <si>
    <t>МБОУ СОШ № 13</t>
  </si>
  <si>
    <t>МБОУ СОШ № 10</t>
  </si>
  <si>
    <t>Субсидии на повышение оплаты труда работников муниципальных организаций дополнительного образования в целях реализации Указов Президента Российской Федерации.</t>
  </si>
  <si>
    <t>Иные межбюджетные трансферты на организацию и проведение единого государственного экзамена.</t>
  </si>
  <si>
    <t>Организация и обеспечение проведения мероприятий, направленных на выявление и поддержку талантливых молодых людей в различных отраслях деятельности, повышение социальной активности молодёжи, вовлечение молодёжи в социальную практику, развитие гражданско- патриотических качеств, повышение уровня физической подготовки допризывной молодёжи.</t>
  </si>
  <si>
    <t>Иные межбюджетные трансферты на организацию деятельности в сфере образования и молодежной политики в рамках реализации наказов избирателей депутатам Думы ХМАО-Югры.</t>
  </si>
  <si>
    <r>
      <t>0215502.</t>
    </r>
    <r>
      <rPr>
        <b/>
        <i/>
        <sz val="11"/>
        <color indexed="10"/>
        <rFont val="Times New Roman"/>
        <family val="1"/>
      </rPr>
      <t xml:space="preserve"> (Доп.Фк 0211081, 0213081)</t>
    </r>
  </si>
  <si>
    <t>Директора</t>
  </si>
  <si>
    <t>Т.М.Мостовщикова</t>
  </si>
  <si>
    <t>Лицей</t>
  </si>
  <si>
    <r>
      <t>Кассовый расход на</t>
    </r>
    <r>
      <rPr>
        <sz val="14"/>
        <color indexed="10"/>
        <rFont val="Times New Roman"/>
        <family val="1"/>
      </rPr>
      <t xml:space="preserve"> 01.11.2015</t>
    </r>
    <r>
      <rPr>
        <sz val="14"/>
        <rFont val="Times New Roman"/>
        <family val="1"/>
      </rPr>
      <t xml:space="preserve"> (рублей)</t>
    </r>
  </si>
  <si>
    <t>ПЛАН на 2015 год (рублей)</t>
  </si>
  <si>
    <t>Исполнитель: А.Ю.Труханова, тел.23-82-24; Т.Н.Купченкова, тел.23-44-36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</si>
</sst>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?"/>
    <numFmt numFmtId="168" formatCode="#,##0.0000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36"/>
      <name val="Times New Roman"/>
      <family val="1"/>
    </font>
    <font>
      <sz val="14"/>
      <color indexed="36"/>
      <name val="Times New Roman"/>
      <family val="1"/>
    </font>
    <font>
      <i/>
      <sz val="14"/>
      <name val="Times New Roman"/>
      <family val="1"/>
    </font>
    <font>
      <b/>
      <i/>
      <sz val="14"/>
      <color indexed="36"/>
      <name val="Times New Roman"/>
      <family val="1"/>
    </font>
    <font>
      <sz val="16.5"/>
      <name val="Times New Roman"/>
      <family val="1"/>
    </font>
    <font>
      <i/>
      <sz val="16.5"/>
      <name val="Times New Roman"/>
      <family val="1"/>
    </font>
    <font>
      <sz val="19"/>
      <name val="Times New Roman"/>
      <family val="1"/>
    </font>
    <font>
      <b/>
      <sz val="19"/>
      <color indexed="36"/>
      <name val="Times New Roman"/>
      <family val="1"/>
    </font>
    <font>
      <b/>
      <i/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i/>
      <sz val="14"/>
      <color indexed="10"/>
      <name val="Times New Roman"/>
      <family val="1"/>
    </font>
    <font>
      <b/>
      <sz val="16.5"/>
      <color indexed="36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i/>
      <sz val="14"/>
      <color rgb="FFFF0000"/>
      <name val="Times New Roman"/>
      <family val="1"/>
    </font>
    <font>
      <b/>
      <sz val="14"/>
      <color rgb="FF7030A0"/>
      <name val="Times New Roman"/>
      <family val="1"/>
    </font>
    <font>
      <b/>
      <sz val="16.5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4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/>
    </xf>
    <xf numFmtId="165" fontId="4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2" fontId="4" fillId="32" borderId="11" xfId="0" applyNumberFormat="1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" fontId="4" fillId="32" borderId="0" xfId="0" applyNumberFormat="1" applyFont="1" applyFill="1" applyBorder="1" applyAlignment="1">
      <alignment/>
    </xf>
    <xf numFmtId="49" fontId="4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2" fontId="4" fillId="32" borderId="0" xfId="0" applyNumberFormat="1" applyFont="1" applyFill="1" applyAlignment="1">
      <alignment/>
    </xf>
    <xf numFmtId="164" fontId="4" fillId="32" borderId="0" xfId="0" applyNumberFormat="1" applyFont="1" applyFill="1" applyAlignment="1">
      <alignment/>
    </xf>
    <xf numFmtId="0" fontId="4" fillId="32" borderId="0" xfId="0" applyFont="1" applyFill="1" applyAlignment="1">
      <alignment/>
    </xf>
    <xf numFmtId="4" fontId="4" fillId="32" borderId="0" xfId="0" applyNumberFormat="1" applyFont="1" applyFill="1" applyBorder="1" applyAlignment="1">
      <alignment wrapText="1"/>
    </xf>
    <xf numFmtId="49" fontId="4" fillId="32" borderId="0" xfId="0" applyNumberFormat="1" applyFont="1" applyFill="1" applyAlignment="1">
      <alignment horizontal="center" vertical="center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left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/>
    </xf>
    <xf numFmtId="0" fontId="8" fillId="32" borderId="0" xfId="0" applyFont="1" applyFill="1" applyBorder="1" applyAlignment="1">
      <alignment/>
    </xf>
    <xf numFmtId="49" fontId="12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0" fontId="12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0" fontId="12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6" fillId="32" borderId="13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0" applyFont="1" applyFill="1" applyBorder="1" applyAlignment="1">
      <alignment horizontal="center" vertical="center" wrapText="1"/>
    </xf>
    <xf numFmtId="4" fontId="8" fillId="32" borderId="15" xfId="0" applyNumberFormat="1" applyFont="1" applyFill="1" applyBorder="1" applyAlignment="1">
      <alignment horizontal="center" vertical="center"/>
    </xf>
    <xf numFmtId="4" fontId="4" fillId="32" borderId="15" xfId="0" applyNumberFormat="1" applyFont="1" applyFill="1" applyBorder="1" applyAlignment="1">
      <alignment horizontal="center" vertical="center"/>
    </xf>
    <xf numFmtId="4" fontId="7" fillId="32" borderId="15" xfId="0" applyNumberFormat="1" applyFont="1" applyFill="1" applyBorder="1" applyAlignment="1">
      <alignment horizontal="center" vertical="center"/>
    </xf>
    <xf numFmtId="165" fontId="4" fillId="32" borderId="12" xfId="0" applyNumberFormat="1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wrapText="1"/>
    </xf>
    <xf numFmtId="49" fontId="51" fillId="32" borderId="10" xfId="0" applyNumberFormat="1" applyFont="1" applyFill="1" applyBorder="1" applyAlignment="1">
      <alignment horizontal="center" vertical="center"/>
    </xf>
    <xf numFmtId="4" fontId="51" fillId="32" borderId="10" xfId="0" applyNumberFormat="1" applyFont="1" applyFill="1" applyBorder="1" applyAlignment="1">
      <alignment horizontal="center" vertical="center" wrapText="1"/>
    </xf>
    <xf numFmtId="165" fontId="51" fillId="32" borderId="10" xfId="0" applyNumberFormat="1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/>
    </xf>
    <xf numFmtId="4" fontId="51" fillId="32" borderId="10" xfId="0" applyNumberFormat="1" applyFont="1" applyFill="1" applyBorder="1" applyAlignment="1">
      <alignment horizontal="center" vertical="center"/>
    </xf>
    <xf numFmtId="4" fontId="51" fillId="32" borderId="11" xfId="0" applyNumberFormat="1" applyFont="1" applyFill="1" applyBorder="1" applyAlignment="1">
      <alignment horizontal="center" vertical="center"/>
    </xf>
    <xf numFmtId="4" fontId="51" fillId="32" borderId="15" xfId="0" applyNumberFormat="1" applyFont="1" applyFill="1" applyBorder="1" applyAlignment="1">
      <alignment horizontal="center" vertical="center"/>
    </xf>
    <xf numFmtId="165" fontId="51" fillId="32" borderId="12" xfId="0" applyNumberFormat="1" applyFont="1" applyFill="1" applyBorder="1" applyAlignment="1">
      <alignment horizontal="center" vertical="center" wrapText="1"/>
    </xf>
    <xf numFmtId="2" fontId="51" fillId="32" borderId="15" xfId="0" applyNumberFormat="1" applyFont="1" applyFill="1" applyBorder="1" applyAlignment="1">
      <alignment horizontal="center" vertical="center" wrapText="1"/>
    </xf>
    <xf numFmtId="2" fontId="51" fillId="32" borderId="16" xfId="0" applyNumberFormat="1" applyFont="1" applyFill="1" applyBorder="1" applyAlignment="1">
      <alignment horizontal="center" vertical="center" wrapText="1"/>
    </xf>
    <xf numFmtId="2" fontId="51" fillId="32" borderId="12" xfId="0" applyNumberFormat="1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51" fillId="32" borderId="15" xfId="0" applyFont="1" applyFill="1" applyBorder="1" applyAlignment="1">
      <alignment horizontal="center" vertical="center" wrapText="1"/>
    </xf>
    <xf numFmtId="0" fontId="51" fillId="32" borderId="16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10" fillId="32" borderId="14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/>
    </xf>
    <xf numFmtId="49" fontId="7" fillId="32" borderId="17" xfId="0" applyNumberFormat="1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2" fontId="4" fillId="32" borderId="15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view="pageBreakPreview" zoomScale="50" zoomScaleNormal="55" zoomScaleSheetLayoutView="50" zoomScalePageLayoutView="0" workbookViewId="0" topLeftCell="A1">
      <selection activeCell="F17" sqref="F17"/>
    </sheetView>
  </sheetViews>
  <sheetFormatPr defaultColWidth="9.140625" defaultRowHeight="15"/>
  <cols>
    <col min="1" max="1" width="7.8515625" style="22" customWidth="1"/>
    <col min="2" max="2" width="63.8515625" style="20" customWidth="1"/>
    <col min="3" max="3" width="14.421875" style="20" customWidth="1"/>
    <col min="4" max="4" width="12.7109375" style="23" hidden="1" customWidth="1"/>
    <col min="5" max="5" width="21.00390625" style="20" customWidth="1"/>
    <col min="6" max="6" width="21.421875" style="20" customWidth="1"/>
    <col min="7" max="7" width="19.140625" style="20" customWidth="1"/>
    <col min="8" max="8" width="18.7109375" style="20" customWidth="1"/>
    <col min="9" max="9" width="22.57421875" style="20" customWidth="1"/>
    <col min="10" max="10" width="21.00390625" style="20" customWidth="1"/>
    <col min="11" max="11" width="19.140625" style="20" customWidth="1"/>
    <col min="12" max="12" width="19.7109375" style="20" customWidth="1"/>
    <col min="13" max="13" width="21.140625" style="18" customWidth="1"/>
    <col min="14" max="14" width="21.8515625" style="18" customWidth="1"/>
    <col min="15" max="15" width="19.28125" style="18" customWidth="1"/>
    <col min="16" max="16" width="19.00390625" style="18" customWidth="1"/>
    <col min="17" max="17" width="11.00390625" style="19" customWidth="1"/>
    <col min="18" max="18" width="13.28125" style="19" customWidth="1"/>
    <col min="19" max="19" width="13.421875" style="19" customWidth="1"/>
    <col min="20" max="20" width="11.00390625" style="19" customWidth="1"/>
    <col min="21" max="21" width="13.140625" style="19" customWidth="1"/>
    <col min="22" max="22" width="13.57421875" style="19" customWidth="1"/>
    <col min="23" max="23" width="13.421875" style="19" customWidth="1"/>
    <col min="24" max="24" width="12.00390625" style="19" customWidth="1"/>
    <col min="25" max="16384" width="9.140625" style="20" customWidth="1"/>
  </cols>
  <sheetData>
    <row r="1" spans="1:24" s="6" customFormat="1" ht="64.5" customHeight="1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s="5" customFormat="1" ht="29.25" customHeight="1">
      <c r="A2" s="74" t="s">
        <v>5</v>
      </c>
      <c r="B2" s="3" t="s">
        <v>6</v>
      </c>
      <c r="C2" s="76" t="s">
        <v>35</v>
      </c>
      <c r="D2" s="78" t="s">
        <v>57</v>
      </c>
      <c r="E2" s="65" t="s">
        <v>140</v>
      </c>
      <c r="F2" s="65"/>
      <c r="G2" s="65"/>
      <c r="H2" s="65"/>
      <c r="I2" s="86" t="s">
        <v>140</v>
      </c>
      <c r="J2" s="87"/>
      <c r="K2" s="87"/>
      <c r="L2" s="88"/>
      <c r="M2" s="65" t="s">
        <v>139</v>
      </c>
      <c r="N2" s="65"/>
      <c r="O2" s="65"/>
      <c r="P2" s="65"/>
      <c r="Q2" s="65" t="s">
        <v>80</v>
      </c>
      <c r="R2" s="65"/>
      <c r="S2" s="65"/>
      <c r="T2" s="65"/>
      <c r="U2" s="65" t="s">
        <v>80</v>
      </c>
      <c r="V2" s="65"/>
      <c r="W2" s="65"/>
      <c r="X2" s="65"/>
    </row>
    <row r="3" spans="1:24" s="5" customFormat="1" ht="60" customHeight="1">
      <c r="A3" s="75"/>
      <c r="B3" s="45" t="s">
        <v>7</v>
      </c>
      <c r="C3" s="77"/>
      <c r="D3" s="79"/>
      <c r="E3" s="7" t="s">
        <v>24</v>
      </c>
      <c r="F3" s="7" t="s">
        <v>25</v>
      </c>
      <c r="G3" s="7" t="s">
        <v>36</v>
      </c>
      <c r="H3" s="7" t="s">
        <v>26</v>
      </c>
      <c r="I3" s="7" t="s">
        <v>24</v>
      </c>
      <c r="J3" s="7" t="s">
        <v>25</v>
      </c>
      <c r="K3" s="7" t="s">
        <v>36</v>
      </c>
      <c r="L3" s="7" t="s">
        <v>26</v>
      </c>
      <c r="M3" s="7" t="s">
        <v>24</v>
      </c>
      <c r="N3" s="7" t="s">
        <v>25</v>
      </c>
      <c r="O3" s="7" t="s">
        <v>36</v>
      </c>
      <c r="P3" s="7" t="s">
        <v>26</v>
      </c>
      <c r="Q3" s="8" t="s">
        <v>81</v>
      </c>
      <c r="R3" s="7" t="s">
        <v>25</v>
      </c>
      <c r="S3" s="7" t="s">
        <v>36</v>
      </c>
      <c r="T3" s="7" t="s">
        <v>26</v>
      </c>
      <c r="U3" s="8" t="s">
        <v>124</v>
      </c>
      <c r="V3" s="7" t="s">
        <v>25</v>
      </c>
      <c r="W3" s="7" t="s">
        <v>36</v>
      </c>
      <c r="X3" s="7" t="s">
        <v>26</v>
      </c>
    </row>
    <row r="4" spans="1:24" s="5" customFormat="1" ht="20.25" customHeight="1">
      <c r="A4" s="44" t="s">
        <v>11</v>
      </c>
      <c r="B4" s="9">
        <v>2</v>
      </c>
      <c r="C4" s="10">
        <v>3</v>
      </c>
      <c r="D4" s="11"/>
      <c r="E4" s="10">
        <v>4</v>
      </c>
      <c r="F4" s="9">
        <v>5</v>
      </c>
      <c r="G4" s="9">
        <v>6</v>
      </c>
      <c r="H4" s="10">
        <v>7</v>
      </c>
      <c r="I4" s="10"/>
      <c r="J4" s="10">
        <v>8</v>
      </c>
      <c r="K4" s="10">
        <v>9</v>
      </c>
      <c r="L4" s="9">
        <v>10</v>
      </c>
      <c r="M4" s="10">
        <v>12</v>
      </c>
      <c r="N4" s="9">
        <v>13</v>
      </c>
      <c r="O4" s="9">
        <v>14</v>
      </c>
      <c r="P4" s="10">
        <v>15</v>
      </c>
      <c r="Q4" s="10">
        <v>16</v>
      </c>
      <c r="R4" s="10">
        <v>17</v>
      </c>
      <c r="S4" s="10">
        <v>18</v>
      </c>
      <c r="T4" s="10">
        <v>19</v>
      </c>
      <c r="U4" s="10">
        <v>20</v>
      </c>
      <c r="V4" s="10">
        <v>21</v>
      </c>
      <c r="W4" s="10">
        <v>22</v>
      </c>
      <c r="X4" s="10">
        <v>23</v>
      </c>
    </row>
    <row r="5" spans="1:24" s="12" customFormat="1" ht="23.25" customHeight="1">
      <c r="A5" s="66" t="s">
        <v>93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24" s="57" customFormat="1" ht="34.5" customHeight="1">
      <c r="A6" s="54"/>
      <c r="B6" s="70" t="s">
        <v>122</v>
      </c>
      <c r="C6" s="71"/>
      <c r="D6" s="72"/>
      <c r="E6" s="55">
        <f aca="true" t="shared" si="0" ref="E6:P6">E7+E36+E39+E43+E50</f>
        <v>3196625421.91</v>
      </c>
      <c r="F6" s="55">
        <f t="shared" si="0"/>
        <v>2350904471</v>
      </c>
      <c r="G6" s="55">
        <f t="shared" si="0"/>
        <v>167345123.91</v>
      </c>
      <c r="H6" s="55">
        <f t="shared" si="0"/>
        <v>678375827</v>
      </c>
      <c r="I6" s="55">
        <f t="shared" si="0"/>
        <v>3196625421.91</v>
      </c>
      <c r="J6" s="55">
        <f t="shared" si="0"/>
        <v>2350904471</v>
      </c>
      <c r="K6" s="55">
        <f t="shared" si="0"/>
        <v>167345123.91</v>
      </c>
      <c r="L6" s="55">
        <f t="shared" si="0"/>
        <v>678375827</v>
      </c>
      <c r="M6" s="55">
        <f t="shared" si="0"/>
        <v>2285355845.1100006</v>
      </c>
      <c r="N6" s="55">
        <f t="shared" si="0"/>
        <v>1657274821.64</v>
      </c>
      <c r="O6" s="55">
        <f t="shared" si="0"/>
        <v>126187404.13</v>
      </c>
      <c r="P6" s="55">
        <f t="shared" si="0"/>
        <v>501893619.34000003</v>
      </c>
      <c r="Q6" s="56">
        <f>(M6/E6)*100</f>
        <v>71.49276325733808</v>
      </c>
      <c r="R6" s="56">
        <f>(N6/F6)*100</f>
        <v>70.49520055296199</v>
      </c>
      <c r="S6" s="56">
        <f>(O6/G6)*100</f>
        <v>75.40548608865649</v>
      </c>
      <c r="T6" s="56">
        <f>(P6/H6)*100</f>
        <v>73.98459664453817</v>
      </c>
      <c r="U6" s="56">
        <f>(M6/I6)*100</f>
        <v>71.49276325733808</v>
      </c>
      <c r="V6" s="56">
        <f>(N6/J6)*100</f>
        <v>70.49520055296199</v>
      </c>
      <c r="W6" s="56">
        <f>(O6/K6)*100</f>
        <v>75.40548608865649</v>
      </c>
      <c r="X6" s="56">
        <f>(P6/L6)*100</f>
        <v>73.98459664453817</v>
      </c>
    </row>
    <row r="7" spans="1:24" s="57" customFormat="1" ht="39" customHeight="1">
      <c r="A7" s="54" t="s">
        <v>11</v>
      </c>
      <c r="B7" s="70" t="s">
        <v>123</v>
      </c>
      <c r="C7" s="71"/>
      <c r="D7" s="72"/>
      <c r="E7" s="58">
        <f aca="true" t="shared" si="1" ref="E7:P7">E8+E9+E10+E11+E12+E13+E14+E15+E16+E17+E18+E19+E30+E31+E32+E33+E34+E35</f>
        <v>3007475563.91</v>
      </c>
      <c r="F7" s="58">
        <f t="shared" si="1"/>
        <v>2322340944</v>
      </c>
      <c r="G7" s="58">
        <f t="shared" si="1"/>
        <v>164889923.91</v>
      </c>
      <c r="H7" s="58">
        <f t="shared" si="1"/>
        <v>520244696</v>
      </c>
      <c r="I7" s="59">
        <f t="shared" si="1"/>
        <v>3007475563.91</v>
      </c>
      <c r="J7" s="59">
        <f t="shared" si="1"/>
        <v>2322340944</v>
      </c>
      <c r="K7" s="59">
        <f t="shared" si="1"/>
        <v>164889923.91</v>
      </c>
      <c r="L7" s="59">
        <f t="shared" si="1"/>
        <v>520244696</v>
      </c>
      <c r="M7" s="59">
        <f t="shared" si="1"/>
        <v>2129678866.5600002</v>
      </c>
      <c r="N7" s="59">
        <f t="shared" si="1"/>
        <v>1631071166.44</v>
      </c>
      <c r="O7" s="59">
        <f t="shared" si="1"/>
        <v>123759667.67</v>
      </c>
      <c r="P7" s="59">
        <f t="shared" si="1"/>
        <v>374848032.45000005</v>
      </c>
      <c r="Q7" s="56">
        <f aca="true" t="shared" si="2" ref="Q7:Q54">(M7/E7)*100</f>
        <v>70.81284024769326</v>
      </c>
      <c r="R7" s="56">
        <f aca="true" t="shared" si="3" ref="R7:R54">(N7/F7)*100</f>
        <v>70.23392369040539</v>
      </c>
      <c r="S7" s="56">
        <f>(O7/G7)*100</f>
        <v>75.0559310934914</v>
      </c>
      <c r="T7" s="56">
        <f aca="true" t="shared" si="4" ref="T7:T52">(P7/H7)*100</f>
        <v>72.05225451255731</v>
      </c>
      <c r="U7" s="56">
        <f aca="true" t="shared" si="5" ref="U7:U52">(M7/I7)*100</f>
        <v>70.81284024769326</v>
      </c>
      <c r="V7" s="56">
        <f aca="true" t="shared" si="6" ref="V7:V49">(N7/J7)*100</f>
        <v>70.23392369040539</v>
      </c>
      <c r="W7" s="56">
        <f>(O7/K7)*100</f>
        <v>75.0559310934914</v>
      </c>
      <c r="X7" s="56">
        <f aca="true" t="shared" si="7" ref="X7:X52">(P7/L7)*100</f>
        <v>72.05225451255731</v>
      </c>
    </row>
    <row r="8" spans="1:24" s="5" customFormat="1" ht="63" customHeight="1">
      <c r="A8" s="14" t="s">
        <v>12</v>
      </c>
      <c r="B8" s="2" t="s">
        <v>91</v>
      </c>
      <c r="C8" s="3" t="s">
        <v>10</v>
      </c>
      <c r="D8" s="13" t="s">
        <v>72</v>
      </c>
      <c r="E8" s="1">
        <f aca="true" t="shared" si="8" ref="E8:E18">F8+G8+H8</f>
        <v>686735000</v>
      </c>
      <c r="F8" s="1">
        <v>686735000</v>
      </c>
      <c r="G8" s="1">
        <v>0</v>
      </c>
      <c r="H8" s="47">
        <v>0</v>
      </c>
      <c r="I8" s="1">
        <f aca="true" t="shared" si="9" ref="I8:I25">J8+K8+L8</f>
        <v>686735000</v>
      </c>
      <c r="J8" s="1">
        <v>686735000</v>
      </c>
      <c r="K8" s="1">
        <v>0</v>
      </c>
      <c r="L8" s="1">
        <v>0</v>
      </c>
      <c r="M8" s="1">
        <f aca="true" t="shared" si="10" ref="M8:M25">N8+P8</f>
        <v>514128377.46</v>
      </c>
      <c r="N8" s="1">
        <v>514128377.46</v>
      </c>
      <c r="O8" s="1">
        <v>0</v>
      </c>
      <c r="P8" s="1">
        <v>0</v>
      </c>
      <c r="Q8" s="49">
        <f t="shared" si="2"/>
        <v>74.86561445972609</v>
      </c>
      <c r="R8" s="4">
        <f t="shared" si="3"/>
        <v>74.86561445972609</v>
      </c>
      <c r="S8" s="4">
        <v>0</v>
      </c>
      <c r="T8" s="4">
        <v>0</v>
      </c>
      <c r="U8" s="4">
        <f t="shared" si="5"/>
        <v>74.86561445972609</v>
      </c>
      <c r="V8" s="4">
        <f t="shared" si="6"/>
        <v>74.86561445972609</v>
      </c>
      <c r="W8" s="4">
        <v>0</v>
      </c>
      <c r="X8" s="4">
        <v>0</v>
      </c>
    </row>
    <row r="9" spans="1:24" s="5" customFormat="1" ht="55.5" customHeight="1">
      <c r="A9" s="14" t="s">
        <v>13</v>
      </c>
      <c r="B9" s="2" t="s">
        <v>92</v>
      </c>
      <c r="C9" s="3" t="s">
        <v>10</v>
      </c>
      <c r="D9" s="13" t="s">
        <v>79</v>
      </c>
      <c r="E9" s="1">
        <f t="shared" si="8"/>
        <v>0</v>
      </c>
      <c r="F9" s="1">
        <v>0</v>
      </c>
      <c r="G9" s="1">
        <v>0</v>
      </c>
      <c r="H9" s="47">
        <v>0</v>
      </c>
      <c r="I9" s="1">
        <f t="shared" si="9"/>
        <v>0</v>
      </c>
      <c r="J9" s="1">
        <v>0</v>
      </c>
      <c r="K9" s="1">
        <v>0</v>
      </c>
      <c r="L9" s="1">
        <v>0</v>
      </c>
      <c r="M9" s="1">
        <f t="shared" si="10"/>
        <v>0</v>
      </c>
      <c r="N9" s="1">
        <v>0</v>
      </c>
      <c r="O9" s="1">
        <v>0</v>
      </c>
      <c r="P9" s="1">
        <v>0</v>
      </c>
      <c r="Q9" s="49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s="5" customFormat="1" ht="54.75" customHeight="1">
      <c r="A10" s="14" t="s">
        <v>14</v>
      </c>
      <c r="B10" s="2" t="s">
        <v>94</v>
      </c>
      <c r="C10" s="3" t="s">
        <v>10</v>
      </c>
      <c r="D10" s="50" t="s">
        <v>73</v>
      </c>
      <c r="E10" s="1">
        <f t="shared" si="8"/>
        <v>1367999000</v>
      </c>
      <c r="F10" s="1">
        <v>1367999000</v>
      </c>
      <c r="G10" s="1">
        <v>0</v>
      </c>
      <c r="H10" s="47">
        <v>0</v>
      </c>
      <c r="I10" s="1">
        <f t="shared" si="9"/>
        <v>1367999000</v>
      </c>
      <c r="J10" s="1">
        <v>1367999000</v>
      </c>
      <c r="K10" s="1">
        <v>0</v>
      </c>
      <c r="L10" s="1">
        <v>0</v>
      </c>
      <c r="M10" s="1">
        <f t="shared" si="10"/>
        <v>959145699.49</v>
      </c>
      <c r="N10" s="1">
        <v>959145699.49</v>
      </c>
      <c r="O10" s="1">
        <v>0</v>
      </c>
      <c r="P10" s="1">
        <v>0</v>
      </c>
      <c r="Q10" s="49">
        <f t="shared" si="2"/>
        <v>70.11304098102411</v>
      </c>
      <c r="R10" s="4">
        <f t="shared" si="3"/>
        <v>70.11304098102411</v>
      </c>
      <c r="S10" s="4">
        <v>0</v>
      </c>
      <c r="T10" s="4">
        <v>0</v>
      </c>
      <c r="U10" s="4">
        <f t="shared" si="5"/>
        <v>70.11304098102411</v>
      </c>
      <c r="V10" s="4">
        <f t="shared" si="6"/>
        <v>70.11304098102411</v>
      </c>
      <c r="W10" s="4">
        <v>0</v>
      </c>
      <c r="X10" s="4">
        <v>0</v>
      </c>
    </row>
    <row r="11" spans="1:24" s="5" customFormat="1" ht="55.5" customHeight="1">
      <c r="A11" s="14" t="s">
        <v>15</v>
      </c>
      <c r="B11" s="2" t="s">
        <v>95</v>
      </c>
      <c r="C11" s="3" t="s">
        <v>10</v>
      </c>
      <c r="D11" s="13" t="s">
        <v>71</v>
      </c>
      <c r="E11" s="1">
        <f t="shared" si="8"/>
        <v>115724200</v>
      </c>
      <c r="F11" s="1">
        <v>115724200</v>
      </c>
      <c r="G11" s="1">
        <v>0</v>
      </c>
      <c r="H11" s="47">
        <v>0</v>
      </c>
      <c r="I11" s="1">
        <f t="shared" si="9"/>
        <v>115724200</v>
      </c>
      <c r="J11" s="1">
        <v>115724200</v>
      </c>
      <c r="K11" s="1">
        <v>0</v>
      </c>
      <c r="L11" s="1">
        <v>0</v>
      </c>
      <c r="M11" s="1">
        <f t="shared" si="10"/>
        <v>69019324.84</v>
      </c>
      <c r="N11" s="1">
        <v>69019324.84</v>
      </c>
      <c r="O11" s="1">
        <v>0</v>
      </c>
      <c r="P11" s="1">
        <v>0</v>
      </c>
      <c r="Q11" s="49">
        <f t="shared" si="2"/>
        <v>59.641220107808046</v>
      </c>
      <c r="R11" s="4">
        <f t="shared" si="3"/>
        <v>59.641220107808046</v>
      </c>
      <c r="S11" s="4">
        <v>0</v>
      </c>
      <c r="T11" s="4">
        <v>0</v>
      </c>
      <c r="U11" s="4">
        <f t="shared" si="5"/>
        <v>59.641220107808046</v>
      </c>
      <c r="V11" s="4">
        <f t="shared" si="6"/>
        <v>59.641220107808046</v>
      </c>
      <c r="W11" s="4">
        <v>0</v>
      </c>
      <c r="X11" s="4">
        <v>0</v>
      </c>
    </row>
    <row r="12" spans="1:24" s="5" customFormat="1" ht="55.5" customHeight="1">
      <c r="A12" s="14" t="s">
        <v>16</v>
      </c>
      <c r="B12" s="2" t="s">
        <v>96</v>
      </c>
      <c r="C12" s="3" t="s">
        <v>10</v>
      </c>
      <c r="D12" s="13" t="s">
        <v>74</v>
      </c>
      <c r="E12" s="1">
        <f t="shared" si="8"/>
        <v>2986000</v>
      </c>
      <c r="F12" s="1">
        <v>2986000</v>
      </c>
      <c r="G12" s="1">
        <v>0</v>
      </c>
      <c r="H12" s="47">
        <v>0</v>
      </c>
      <c r="I12" s="1">
        <f t="shared" si="9"/>
        <v>2986000</v>
      </c>
      <c r="J12" s="1">
        <v>2986000</v>
      </c>
      <c r="K12" s="1">
        <v>0</v>
      </c>
      <c r="L12" s="1">
        <v>0</v>
      </c>
      <c r="M12" s="1">
        <f t="shared" si="10"/>
        <v>2342648.61</v>
      </c>
      <c r="N12" s="1">
        <v>2342648.61</v>
      </c>
      <c r="O12" s="1">
        <v>0</v>
      </c>
      <c r="P12" s="1">
        <v>0</v>
      </c>
      <c r="Q12" s="49">
        <f t="shared" si="2"/>
        <v>78.45440756865372</v>
      </c>
      <c r="R12" s="4">
        <f t="shared" si="3"/>
        <v>78.45440756865372</v>
      </c>
      <c r="S12" s="4">
        <v>0</v>
      </c>
      <c r="T12" s="4">
        <v>0</v>
      </c>
      <c r="U12" s="4">
        <f t="shared" si="5"/>
        <v>78.45440756865372</v>
      </c>
      <c r="V12" s="4">
        <f t="shared" si="6"/>
        <v>78.45440756865372</v>
      </c>
      <c r="W12" s="4">
        <v>0</v>
      </c>
      <c r="X12" s="4">
        <v>0</v>
      </c>
    </row>
    <row r="13" spans="1:24" s="5" customFormat="1" ht="94.5" customHeight="1">
      <c r="A13" s="14" t="s">
        <v>43</v>
      </c>
      <c r="B13" s="2" t="s">
        <v>97</v>
      </c>
      <c r="C13" s="3" t="s">
        <v>10</v>
      </c>
      <c r="D13" s="13" t="s">
        <v>77</v>
      </c>
      <c r="E13" s="1">
        <f t="shared" si="8"/>
        <v>90850000</v>
      </c>
      <c r="F13" s="1">
        <v>90850000</v>
      </c>
      <c r="G13" s="1">
        <v>0</v>
      </c>
      <c r="H13" s="47">
        <v>0</v>
      </c>
      <c r="I13" s="1">
        <f t="shared" si="9"/>
        <v>90850000</v>
      </c>
      <c r="J13" s="1">
        <v>90850000</v>
      </c>
      <c r="K13" s="1">
        <v>0</v>
      </c>
      <c r="L13" s="1">
        <v>0</v>
      </c>
      <c r="M13" s="1">
        <f t="shared" si="10"/>
        <v>40433883.66</v>
      </c>
      <c r="N13" s="1">
        <v>40433883.66</v>
      </c>
      <c r="O13" s="1">
        <v>0</v>
      </c>
      <c r="P13" s="1">
        <v>0</v>
      </c>
      <c r="Q13" s="49">
        <f t="shared" si="2"/>
        <v>44.50620105668685</v>
      </c>
      <c r="R13" s="4">
        <f t="shared" si="3"/>
        <v>44.50620105668685</v>
      </c>
      <c r="S13" s="4">
        <v>0</v>
      </c>
      <c r="T13" s="4">
        <v>0</v>
      </c>
      <c r="U13" s="4">
        <f t="shared" si="5"/>
        <v>44.50620105668685</v>
      </c>
      <c r="V13" s="4">
        <f t="shared" si="6"/>
        <v>44.50620105668685</v>
      </c>
      <c r="W13" s="4">
        <v>0</v>
      </c>
      <c r="X13" s="4">
        <v>0</v>
      </c>
    </row>
    <row r="14" spans="1:24" s="5" customFormat="1" ht="55.5" customHeight="1">
      <c r="A14" s="14" t="s">
        <v>44</v>
      </c>
      <c r="B14" s="2" t="s">
        <v>98</v>
      </c>
      <c r="C14" s="3" t="s">
        <v>10</v>
      </c>
      <c r="D14" s="13" t="s">
        <v>78</v>
      </c>
      <c r="E14" s="1">
        <f t="shared" si="8"/>
        <v>3146000</v>
      </c>
      <c r="F14" s="1">
        <v>0</v>
      </c>
      <c r="G14" s="1">
        <v>0</v>
      </c>
      <c r="H14" s="47">
        <v>3146000</v>
      </c>
      <c r="I14" s="1">
        <f t="shared" si="9"/>
        <v>3146000</v>
      </c>
      <c r="J14" s="1">
        <v>0</v>
      </c>
      <c r="K14" s="1">
        <v>0</v>
      </c>
      <c r="L14" s="1">
        <v>3146000</v>
      </c>
      <c r="M14" s="1">
        <f t="shared" si="10"/>
        <v>2025873.19</v>
      </c>
      <c r="N14" s="1">
        <v>0</v>
      </c>
      <c r="O14" s="1">
        <v>0</v>
      </c>
      <c r="P14" s="1">
        <v>2025873.19</v>
      </c>
      <c r="Q14" s="49">
        <f t="shared" si="2"/>
        <v>64.3952062937063</v>
      </c>
      <c r="R14" s="4">
        <v>0</v>
      </c>
      <c r="S14" s="4">
        <v>0</v>
      </c>
      <c r="T14" s="4">
        <f t="shared" si="4"/>
        <v>64.3952062937063</v>
      </c>
      <c r="U14" s="4">
        <f t="shared" si="5"/>
        <v>64.3952062937063</v>
      </c>
      <c r="V14" s="4">
        <v>0</v>
      </c>
      <c r="W14" s="4">
        <v>0</v>
      </c>
      <c r="X14" s="4">
        <f t="shared" si="7"/>
        <v>64.3952062937063</v>
      </c>
    </row>
    <row r="15" spans="1:24" s="5" customFormat="1" ht="63" customHeight="1">
      <c r="A15" s="14" t="s">
        <v>45</v>
      </c>
      <c r="B15" s="2" t="s">
        <v>99</v>
      </c>
      <c r="C15" s="3" t="s">
        <v>10</v>
      </c>
      <c r="D15" s="51" t="s">
        <v>135</v>
      </c>
      <c r="E15" s="1">
        <f t="shared" si="8"/>
        <v>16568000</v>
      </c>
      <c r="F15" s="1">
        <v>16568000</v>
      </c>
      <c r="G15" s="1">
        <v>0</v>
      </c>
      <c r="H15" s="47">
        <v>0</v>
      </c>
      <c r="I15" s="1">
        <f t="shared" si="9"/>
        <v>16568000</v>
      </c>
      <c r="J15" s="1">
        <v>16568000</v>
      </c>
      <c r="K15" s="1">
        <v>0</v>
      </c>
      <c r="L15" s="1">
        <v>0</v>
      </c>
      <c r="M15" s="1">
        <f t="shared" si="10"/>
        <v>11748101.14</v>
      </c>
      <c r="N15" s="1">
        <v>11748101.14</v>
      </c>
      <c r="O15" s="1">
        <v>0</v>
      </c>
      <c r="P15" s="1">
        <v>0</v>
      </c>
      <c r="Q15" s="49">
        <f t="shared" si="2"/>
        <v>70.9083844760985</v>
      </c>
      <c r="R15" s="4">
        <f t="shared" si="3"/>
        <v>70.9083844760985</v>
      </c>
      <c r="S15" s="4">
        <v>0</v>
      </c>
      <c r="T15" s="4">
        <v>0</v>
      </c>
      <c r="U15" s="4">
        <f t="shared" si="5"/>
        <v>70.9083844760985</v>
      </c>
      <c r="V15" s="4">
        <f t="shared" si="6"/>
        <v>70.9083844760985</v>
      </c>
      <c r="W15" s="4">
        <v>0</v>
      </c>
      <c r="X15" s="4">
        <v>0</v>
      </c>
    </row>
    <row r="16" spans="1:24" s="5" customFormat="1" ht="60.75" customHeight="1">
      <c r="A16" s="14" t="s">
        <v>46</v>
      </c>
      <c r="B16" s="2" t="s">
        <v>100</v>
      </c>
      <c r="C16" s="3" t="s">
        <v>10</v>
      </c>
      <c r="D16" s="13" t="s">
        <v>76</v>
      </c>
      <c r="E16" s="1">
        <f t="shared" si="8"/>
        <v>640000</v>
      </c>
      <c r="F16" s="1">
        <v>0</v>
      </c>
      <c r="G16" s="1">
        <v>0</v>
      </c>
      <c r="H16" s="47">
        <v>640000</v>
      </c>
      <c r="I16" s="1">
        <f t="shared" si="9"/>
        <v>640000</v>
      </c>
      <c r="J16" s="1">
        <v>0</v>
      </c>
      <c r="K16" s="1">
        <v>0</v>
      </c>
      <c r="L16" s="1">
        <v>640000</v>
      </c>
      <c r="M16" s="1">
        <f t="shared" si="10"/>
        <v>639246.16</v>
      </c>
      <c r="N16" s="1">
        <v>0</v>
      </c>
      <c r="O16" s="1">
        <v>0</v>
      </c>
      <c r="P16" s="1">
        <v>639246.16</v>
      </c>
      <c r="Q16" s="49">
        <f t="shared" si="2"/>
        <v>99.8822125</v>
      </c>
      <c r="R16" s="4">
        <v>0</v>
      </c>
      <c r="S16" s="4">
        <v>0</v>
      </c>
      <c r="T16" s="4">
        <f t="shared" si="4"/>
        <v>99.8822125</v>
      </c>
      <c r="U16" s="4">
        <f t="shared" si="5"/>
        <v>99.8822125</v>
      </c>
      <c r="V16" s="4">
        <v>0</v>
      </c>
      <c r="W16" s="4">
        <v>0</v>
      </c>
      <c r="X16" s="4">
        <f t="shared" si="7"/>
        <v>99.8822125</v>
      </c>
    </row>
    <row r="17" spans="1:24" s="5" customFormat="1" ht="54.75" customHeight="1">
      <c r="A17" s="14" t="s">
        <v>47</v>
      </c>
      <c r="B17" s="2" t="s">
        <v>101</v>
      </c>
      <c r="C17" s="3" t="s">
        <v>10</v>
      </c>
      <c r="D17" s="13" t="s">
        <v>75</v>
      </c>
      <c r="E17" s="1">
        <f t="shared" si="8"/>
        <v>678165188.91</v>
      </c>
      <c r="F17" s="1">
        <v>0</v>
      </c>
      <c r="G17" s="1">
        <v>164889923.91</v>
      </c>
      <c r="H17" s="47">
        <v>513275265</v>
      </c>
      <c r="I17" s="1">
        <f>J17+K17+L17</f>
        <v>678165188.91</v>
      </c>
      <c r="J17" s="1">
        <v>0</v>
      </c>
      <c r="K17" s="1">
        <v>164889923.91</v>
      </c>
      <c r="L17" s="1">
        <v>513275265</v>
      </c>
      <c r="M17" s="1">
        <f>N17+O17+P17</f>
        <v>492931806.29</v>
      </c>
      <c r="N17" s="1">
        <v>0</v>
      </c>
      <c r="O17" s="1">
        <v>123759667.67</v>
      </c>
      <c r="P17" s="1">
        <v>369172138.62</v>
      </c>
      <c r="Q17" s="49">
        <f t="shared" si="2"/>
        <v>72.68609689068212</v>
      </c>
      <c r="R17" s="4">
        <v>0</v>
      </c>
      <c r="S17" s="4">
        <f>(O17/G17)*100</f>
        <v>75.0559310934914</v>
      </c>
      <c r="T17" s="4">
        <f t="shared" si="4"/>
        <v>71.92478652171171</v>
      </c>
      <c r="U17" s="4">
        <f t="shared" si="5"/>
        <v>72.68609689068212</v>
      </c>
      <c r="V17" s="4">
        <v>0</v>
      </c>
      <c r="W17" s="4">
        <f>(O17/K17)*100</f>
        <v>75.0559310934914</v>
      </c>
      <c r="X17" s="4">
        <f t="shared" si="7"/>
        <v>71.92478652171171</v>
      </c>
    </row>
    <row r="18" spans="1:24" s="5" customFormat="1" ht="41.25" customHeight="1">
      <c r="A18" s="14" t="s">
        <v>48</v>
      </c>
      <c r="B18" s="2" t="s">
        <v>102</v>
      </c>
      <c r="C18" s="3" t="s">
        <v>9</v>
      </c>
      <c r="D18" s="13"/>
      <c r="E18" s="1">
        <f t="shared" si="8"/>
        <v>0</v>
      </c>
      <c r="F18" s="1">
        <v>0</v>
      </c>
      <c r="G18" s="1">
        <v>0</v>
      </c>
      <c r="H18" s="47">
        <v>0</v>
      </c>
      <c r="I18" s="1">
        <f t="shared" si="9"/>
        <v>0</v>
      </c>
      <c r="J18" s="1">
        <v>0</v>
      </c>
      <c r="K18" s="1">
        <v>0</v>
      </c>
      <c r="L18" s="1">
        <v>0</v>
      </c>
      <c r="M18" s="1">
        <f t="shared" si="10"/>
        <v>0</v>
      </c>
      <c r="N18" s="1">
        <v>0</v>
      </c>
      <c r="O18" s="1">
        <v>0</v>
      </c>
      <c r="P18" s="1">
        <v>0</v>
      </c>
      <c r="Q18" s="49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</row>
    <row r="19" spans="1:24" s="36" customFormat="1" ht="60" customHeight="1">
      <c r="A19" s="31" t="s">
        <v>49</v>
      </c>
      <c r="B19" s="32" t="s">
        <v>53</v>
      </c>
      <c r="C19" s="33" t="s">
        <v>8</v>
      </c>
      <c r="D19" s="34" t="s">
        <v>82</v>
      </c>
      <c r="E19" s="35">
        <f aca="true" t="shared" si="11" ref="E19:P19">E20+E28</f>
        <v>25487875</v>
      </c>
      <c r="F19" s="35">
        <f t="shared" si="11"/>
        <v>22304444</v>
      </c>
      <c r="G19" s="35">
        <f t="shared" si="11"/>
        <v>0</v>
      </c>
      <c r="H19" s="46">
        <f t="shared" si="11"/>
        <v>3183431</v>
      </c>
      <c r="I19" s="35">
        <f t="shared" si="11"/>
        <v>25487875</v>
      </c>
      <c r="J19" s="35">
        <f t="shared" si="11"/>
        <v>22304444</v>
      </c>
      <c r="K19" s="35">
        <f t="shared" si="11"/>
        <v>0</v>
      </c>
      <c r="L19" s="35">
        <f t="shared" si="11"/>
        <v>3183431</v>
      </c>
      <c r="M19" s="35">
        <f t="shared" si="11"/>
        <v>24651275.810000002</v>
      </c>
      <c r="N19" s="35">
        <f t="shared" si="11"/>
        <v>21640501.330000002</v>
      </c>
      <c r="O19" s="35">
        <f t="shared" si="11"/>
        <v>0</v>
      </c>
      <c r="P19" s="35">
        <f t="shared" si="11"/>
        <v>3010774.48</v>
      </c>
      <c r="Q19" s="49">
        <f t="shared" si="2"/>
        <v>96.71765814137116</v>
      </c>
      <c r="R19" s="4">
        <f t="shared" si="3"/>
        <v>97.02327181973244</v>
      </c>
      <c r="S19" s="4">
        <v>0</v>
      </c>
      <c r="T19" s="4">
        <f t="shared" si="4"/>
        <v>94.57640137323536</v>
      </c>
      <c r="U19" s="4">
        <f t="shared" si="5"/>
        <v>96.71765814137116</v>
      </c>
      <c r="V19" s="4">
        <f t="shared" si="6"/>
        <v>97.02327181973244</v>
      </c>
      <c r="W19" s="4">
        <v>0</v>
      </c>
      <c r="X19" s="4">
        <f t="shared" si="7"/>
        <v>94.57640137323536</v>
      </c>
    </row>
    <row r="20" spans="1:24" s="5" customFormat="1" ht="57.75" customHeight="1">
      <c r="A20" s="14" t="s">
        <v>55</v>
      </c>
      <c r="B20" s="2" t="s">
        <v>103</v>
      </c>
      <c r="C20" s="3" t="s">
        <v>8</v>
      </c>
      <c r="D20" s="24" t="s">
        <v>82</v>
      </c>
      <c r="E20" s="1">
        <f>E21+E23+E24+E25+E26+E22+E27</f>
        <v>25435995</v>
      </c>
      <c r="F20" s="1">
        <f aca="true" t="shared" si="12" ref="F20:P20">F21+F23+F24+F25+F26+F22+F27</f>
        <v>22304444</v>
      </c>
      <c r="G20" s="1">
        <f t="shared" si="12"/>
        <v>0</v>
      </c>
      <c r="H20" s="47">
        <f t="shared" si="12"/>
        <v>3131551</v>
      </c>
      <c r="I20" s="1">
        <f t="shared" si="12"/>
        <v>25435995</v>
      </c>
      <c r="J20" s="1">
        <f t="shared" si="12"/>
        <v>22304444</v>
      </c>
      <c r="K20" s="1">
        <f t="shared" si="12"/>
        <v>0</v>
      </c>
      <c r="L20" s="1">
        <f t="shared" si="12"/>
        <v>3131551</v>
      </c>
      <c r="M20" s="1">
        <f t="shared" si="12"/>
        <v>24599396.540000003</v>
      </c>
      <c r="N20" s="1">
        <f t="shared" si="12"/>
        <v>21640501.330000002</v>
      </c>
      <c r="O20" s="1">
        <f t="shared" si="12"/>
        <v>0</v>
      </c>
      <c r="P20" s="1">
        <f t="shared" si="12"/>
        <v>2958895.21</v>
      </c>
      <c r="Q20" s="49">
        <f t="shared" si="2"/>
        <v>96.71096625077966</v>
      </c>
      <c r="R20" s="4">
        <f t="shared" si="3"/>
        <v>97.02327181973244</v>
      </c>
      <c r="S20" s="4">
        <v>0</v>
      </c>
      <c r="T20" s="4">
        <f t="shared" si="4"/>
        <v>94.48657262806832</v>
      </c>
      <c r="U20" s="4">
        <f t="shared" si="5"/>
        <v>96.71096625077966</v>
      </c>
      <c r="V20" s="4">
        <f t="shared" si="6"/>
        <v>97.02327181973244</v>
      </c>
      <c r="W20" s="4">
        <v>0</v>
      </c>
      <c r="X20" s="4">
        <f t="shared" si="7"/>
        <v>94.48657262806832</v>
      </c>
    </row>
    <row r="21" spans="1:24" s="28" customFormat="1" ht="19.5" customHeight="1" hidden="1">
      <c r="A21" s="80"/>
      <c r="B21" s="25" t="s">
        <v>126</v>
      </c>
      <c r="C21" s="83"/>
      <c r="D21" s="67"/>
      <c r="E21" s="1">
        <f aca="true" t="shared" si="13" ref="E21:E27">F21+G21+H21</f>
        <v>1092768</v>
      </c>
      <c r="F21" s="26">
        <v>1081840</v>
      </c>
      <c r="G21" s="26">
        <v>0</v>
      </c>
      <c r="H21" s="48">
        <v>10928</v>
      </c>
      <c r="I21" s="1">
        <f t="shared" si="9"/>
        <v>1092768</v>
      </c>
      <c r="J21" s="26">
        <v>1081840</v>
      </c>
      <c r="K21" s="26">
        <v>0</v>
      </c>
      <c r="L21" s="26">
        <v>10928</v>
      </c>
      <c r="M21" s="1">
        <f t="shared" si="10"/>
        <v>1092767.81</v>
      </c>
      <c r="N21" s="26">
        <v>1081840</v>
      </c>
      <c r="O21" s="27">
        <v>0</v>
      </c>
      <c r="P21" s="26">
        <v>10927.81</v>
      </c>
      <c r="Q21" s="49">
        <f t="shared" si="2"/>
        <v>99.99998261296086</v>
      </c>
      <c r="R21" s="4">
        <f t="shared" si="3"/>
        <v>100</v>
      </c>
      <c r="S21" s="4">
        <v>0</v>
      </c>
      <c r="T21" s="4">
        <f t="shared" si="4"/>
        <v>99.99826134699853</v>
      </c>
      <c r="U21" s="4">
        <f t="shared" si="5"/>
        <v>99.99998261296086</v>
      </c>
      <c r="V21" s="4">
        <f t="shared" si="6"/>
        <v>100</v>
      </c>
      <c r="W21" s="4">
        <v>0</v>
      </c>
      <c r="X21" s="4">
        <f t="shared" si="7"/>
        <v>99.99826134699853</v>
      </c>
    </row>
    <row r="22" spans="1:24" s="28" customFormat="1" ht="19.5" customHeight="1" hidden="1">
      <c r="A22" s="81"/>
      <c r="B22" s="25" t="s">
        <v>127</v>
      </c>
      <c r="C22" s="84"/>
      <c r="D22" s="68"/>
      <c r="E22" s="1">
        <f t="shared" si="13"/>
        <v>163457</v>
      </c>
      <c r="F22" s="26">
        <v>0</v>
      </c>
      <c r="G22" s="26">
        <v>0</v>
      </c>
      <c r="H22" s="48">
        <v>163457</v>
      </c>
      <c r="I22" s="1">
        <f t="shared" si="9"/>
        <v>163457</v>
      </c>
      <c r="J22" s="26">
        <v>0</v>
      </c>
      <c r="K22" s="26">
        <v>0</v>
      </c>
      <c r="L22" s="26">
        <v>163457</v>
      </c>
      <c r="M22" s="1">
        <f t="shared" si="10"/>
        <v>0</v>
      </c>
      <c r="N22" s="26">
        <v>0</v>
      </c>
      <c r="O22" s="27">
        <v>0</v>
      </c>
      <c r="P22" s="26">
        <v>0</v>
      </c>
      <c r="Q22" s="49">
        <f t="shared" si="2"/>
        <v>0</v>
      </c>
      <c r="R22" s="4" t="e">
        <f t="shared" si="3"/>
        <v>#DIV/0!</v>
      </c>
      <c r="S22" s="4">
        <v>0</v>
      </c>
      <c r="T22" s="4">
        <f t="shared" si="4"/>
        <v>0</v>
      </c>
      <c r="U22" s="4">
        <f t="shared" si="5"/>
        <v>0</v>
      </c>
      <c r="V22" s="4" t="e">
        <f t="shared" si="6"/>
        <v>#DIV/0!</v>
      </c>
      <c r="W22" s="4">
        <v>0</v>
      </c>
      <c r="X22" s="4">
        <f t="shared" si="7"/>
        <v>0</v>
      </c>
    </row>
    <row r="23" spans="1:24" s="28" customFormat="1" ht="21" customHeight="1" hidden="1">
      <c r="A23" s="81"/>
      <c r="B23" s="25" t="s">
        <v>128</v>
      </c>
      <c r="C23" s="84"/>
      <c r="D23" s="68"/>
      <c r="E23" s="1">
        <f t="shared" si="13"/>
        <v>9491006</v>
      </c>
      <c r="F23" s="26">
        <v>9396096</v>
      </c>
      <c r="G23" s="26">
        <v>0</v>
      </c>
      <c r="H23" s="48">
        <v>94910</v>
      </c>
      <c r="I23" s="1">
        <f t="shared" si="9"/>
        <v>9491006</v>
      </c>
      <c r="J23" s="26">
        <v>9396096</v>
      </c>
      <c r="K23" s="26">
        <v>0</v>
      </c>
      <c r="L23" s="26">
        <v>94910</v>
      </c>
      <c r="M23" s="1">
        <f t="shared" si="10"/>
        <v>9491005.89</v>
      </c>
      <c r="N23" s="27">
        <v>9396095.89</v>
      </c>
      <c r="O23" s="27">
        <v>0</v>
      </c>
      <c r="P23" s="26">
        <v>94910</v>
      </c>
      <c r="Q23" s="49">
        <f t="shared" si="2"/>
        <v>99.99999884100801</v>
      </c>
      <c r="R23" s="4">
        <f t="shared" si="3"/>
        <v>99.99999882930103</v>
      </c>
      <c r="S23" s="4">
        <v>0</v>
      </c>
      <c r="T23" s="4">
        <f t="shared" si="4"/>
        <v>100</v>
      </c>
      <c r="U23" s="4">
        <f t="shared" si="5"/>
        <v>99.99999884100801</v>
      </c>
      <c r="V23" s="4">
        <f t="shared" si="6"/>
        <v>99.99999882930103</v>
      </c>
      <c r="W23" s="4">
        <v>0</v>
      </c>
      <c r="X23" s="4">
        <f t="shared" si="7"/>
        <v>100</v>
      </c>
    </row>
    <row r="24" spans="1:24" s="28" customFormat="1" ht="15.75" customHeight="1" hidden="1">
      <c r="A24" s="81"/>
      <c r="B24" s="25" t="s">
        <v>129</v>
      </c>
      <c r="C24" s="84"/>
      <c r="D24" s="68"/>
      <c r="E24" s="1">
        <f t="shared" si="13"/>
        <v>11000262</v>
      </c>
      <c r="F24" s="26">
        <v>10890260</v>
      </c>
      <c r="G24" s="26">
        <v>0</v>
      </c>
      <c r="H24" s="48">
        <v>110002</v>
      </c>
      <c r="I24" s="1">
        <f>J24+K24+L24</f>
        <v>11000262</v>
      </c>
      <c r="J24" s="26">
        <v>10890260</v>
      </c>
      <c r="K24" s="26">
        <v>0</v>
      </c>
      <c r="L24" s="26">
        <v>110002</v>
      </c>
      <c r="M24" s="1">
        <f>N24+P24</f>
        <v>11000261.96</v>
      </c>
      <c r="N24" s="27">
        <v>10890260</v>
      </c>
      <c r="O24" s="27">
        <v>0</v>
      </c>
      <c r="P24" s="26">
        <v>110001.96</v>
      </c>
      <c r="Q24" s="49">
        <f t="shared" si="2"/>
        <v>99.99999963637231</v>
      </c>
      <c r="R24" s="4">
        <f t="shared" si="3"/>
        <v>100</v>
      </c>
      <c r="S24" s="4">
        <v>0</v>
      </c>
      <c r="T24" s="4">
        <f t="shared" si="4"/>
        <v>99.99996363702479</v>
      </c>
      <c r="U24" s="4">
        <f t="shared" si="5"/>
        <v>99.99999963637231</v>
      </c>
      <c r="V24" s="4">
        <f t="shared" si="6"/>
        <v>100</v>
      </c>
      <c r="W24" s="4">
        <v>0</v>
      </c>
      <c r="X24" s="4">
        <f t="shared" si="7"/>
        <v>99.99996363702479</v>
      </c>
    </row>
    <row r="25" spans="1:24" s="28" customFormat="1" ht="19.5" customHeight="1" hidden="1">
      <c r="A25" s="81"/>
      <c r="B25" s="25" t="s">
        <v>130</v>
      </c>
      <c r="C25" s="84"/>
      <c r="D25" s="68"/>
      <c r="E25" s="1">
        <f t="shared" si="13"/>
        <v>945706</v>
      </c>
      <c r="F25" s="26">
        <v>936248</v>
      </c>
      <c r="G25" s="26">
        <v>0</v>
      </c>
      <c r="H25" s="48">
        <v>9458</v>
      </c>
      <c r="I25" s="1">
        <f t="shared" si="9"/>
        <v>945706</v>
      </c>
      <c r="J25" s="26">
        <v>936248</v>
      </c>
      <c r="K25" s="26">
        <v>0</v>
      </c>
      <c r="L25" s="26">
        <v>9458</v>
      </c>
      <c r="M25" s="1">
        <f t="shared" si="10"/>
        <v>275056</v>
      </c>
      <c r="N25" s="27">
        <v>272305.44</v>
      </c>
      <c r="O25" s="27">
        <v>0</v>
      </c>
      <c r="P25" s="26">
        <v>2750.56</v>
      </c>
      <c r="Q25" s="49">
        <f t="shared" si="2"/>
        <v>29.084726119956944</v>
      </c>
      <c r="R25" s="4">
        <f t="shared" si="3"/>
        <v>29.08475532123967</v>
      </c>
      <c r="S25" s="4">
        <v>0</v>
      </c>
      <c r="T25" s="4">
        <f t="shared" si="4"/>
        <v>29.081835483188833</v>
      </c>
      <c r="U25" s="4">
        <f t="shared" si="5"/>
        <v>29.084726119956944</v>
      </c>
      <c r="V25" s="4">
        <f t="shared" si="6"/>
        <v>29.08475532123967</v>
      </c>
      <c r="W25" s="4">
        <v>0</v>
      </c>
      <c r="X25" s="4">
        <f t="shared" si="7"/>
        <v>29.081835483188833</v>
      </c>
    </row>
    <row r="26" spans="1:24" s="28" customFormat="1" ht="18.75" customHeight="1" hidden="1">
      <c r="A26" s="81"/>
      <c r="B26" s="25" t="s">
        <v>125</v>
      </c>
      <c r="C26" s="84"/>
      <c r="D26" s="68"/>
      <c r="E26" s="1">
        <f t="shared" si="13"/>
        <v>2742796</v>
      </c>
      <c r="F26" s="26">
        <v>0</v>
      </c>
      <c r="G26" s="26">
        <v>0</v>
      </c>
      <c r="H26" s="48">
        <v>2742796</v>
      </c>
      <c r="I26" s="1">
        <f>J26+K26+L26</f>
        <v>2742796</v>
      </c>
      <c r="J26" s="26">
        <v>0</v>
      </c>
      <c r="K26" s="26">
        <v>0</v>
      </c>
      <c r="L26" s="26">
        <v>2742796</v>
      </c>
      <c r="M26" s="1">
        <f>N26+P26</f>
        <v>2740304.88</v>
      </c>
      <c r="N26" s="27">
        <v>0</v>
      </c>
      <c r="O26" s="27">
        <v>0</v>
      </c>
      <c r="P26" s="26">
        <v>2740304.88</v>
      </c>
      <c r="Q26" s="49">
        <f t="shared" si="2"/>
        <v>99.90917589204592</v>
      </c>
      <c r="R26" s="4" t="e">
        <f t="shared" si="3"/>
        <v>#DIV/0!</v>
      </c>
      <c r="S26" s="4">
        <v>0</v>
      </c>
      <c r="T26" s="4">
        <f t="shared" si="4"/>
        <v>99.90917589204592</v>
      </c>
      <c r="U26" s="4">
        <f t="shared" si="5"/>
        <v>99.90917589204592</v>
      </c>
      <c r="V26" s="4" t="e">
        <f t="shared" si="6"/>
        <v>#DIV/0!</v>
      </c>
      <c r="W26" s="4">
        <v>0</v>
      </c>
      <c r="X26" s="4">
        <f t="shared" si="7"/>
        <v>99.90917589204592</v>
      </c>
    </row>
    <row r="27" spans="1:24" s="28" customFormat="1" ht="18.75" customHeight="1" hidden="1">
      <c r="A27" s="82"/>
      <c r="B27" s="25" t="s">
        <v>138</v>
      </c>
      <c r="C27" s="85"/>
      <c r="D27" s="69"/>
      <c r="E27" s="1">
        <f t="shared" si="13"/>
        <v>0</v>
      </c>
      <c r="F27" s="26">
        <v>0</v>
      </c>
      <c r="G27" s="26">
        <v>0</v>
      </c>
      <c r="H27" s="48">
        <v>0</v>
      </c>
      <c r="I27" s="1">
        <f>J27+K27+L27</f>
        <v>0</v>
      </c>
      <c r="J27" s="26">
        <v>0</v>
      </c>
      <c r="K27" s="26">
        <v>0</v>
      </c>
      <c r="L27" s="26">
        <v>0</v>
      </c>
      <c r="M27" s="1">
        <f>N27+P27</f>
        <v>0</v>
      </c>
      <c r="N27" s="27">
        <v>0</v>
      </c>
      <c r="O27" s="27">
        <v>0</v>
      </c>
      <c r="P27" s="26">
        <v>0</v>
      </c>
      <c r="Q27" s="49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</row>
    <row r="28" spans="1:24" s="5" customFormat="1" ht="93.75" customHeight="1">
      <c r="A28" s="29" t="s">
        <v>56</v>
      </c>
      <c r="B28" s="2" t="s">
        <v>104</v>
      </c>
      <c r="C28" s="30" t="s">
        <v>8</v>
      </c>
      <c r="D28" s="43" t="s">
        <v>86</v>
      </c>
      <c r="E28" s="1">
        <f>E29</f>
        <v>51880</v>
      </c>
      <c r="F28" s="1">
        <f aca="true" t="shared" si="14" ref="F28:P28">F29</f>
        <v>0</v>
      </c>
      <c r="G28" s="1">
        <f t="shared" si="14"/>
        <v>0</v>
      </c>
      <c r="H28" s="47">
        <f t="shared" si="14"/>
        <v>51880</v>
      </c>
      <c r="I28" s="1">
        <f t="shared" si="14"/>
        <v>51880</v>
      </c>
      <c r="J28" s="1">
        <f t="shared" si="14"/>
        <v>0</v>
      </c>
      <c r="K28" s="1">
        <f t="shared" si="14"/>
        <v>0</v>
      </c>
      <c r="L28" s="1">
        <f t="shared" si="14"/>
        <v>51880</v>
      </c>
      <c r="M28" s="1">
        <f t="shared" si="14"/>
        <v>51879.27</v>
      </c>
      <c r="N28" s="1">
        <f t="shared" si="14"/>
        <v>0</v>
      </c>
      <c r="O28" s="1">
        <f t="shared" si="14"/>
        <v>0</v>
      </c>
      <c r="P28" s="1">
        <f t="shared" si="14"/>
        <v>51879.27</v>
      </c>
      <c r="Q28" s="49">
        <f t="shared" si="2"/>
        <v>99.99859290670778</v>
      </c>
      <c r="R28" s="4">
        <v>0</v>
      </c>
      <c r="S28" s="4">
        <v>0</v>
      </c>
      <c r="T28" s="4">
        <f t="shared" si="4"/>
        <v>99.99859290670778</v>
      </c>
      <c r="U28" s="4">
        <f t="shared" si="5"/>
        <v>99.99859290670778</v>
      </c>
      <c r="V28" s="4">
        <v>0</v>
      </c>
      <c r="W28" s="4">
        <v>0</v>
      </c>
      <c r="X28" s="4">
        <f t="shared" si="7"/>
        <v>99.99859290670778</v>
      </c>
    </row>
    <row r="29" spans="1:24" s="5" customFormat="1" ht="38.25" customHeight="1" hidden="1">
      <c r="A29" s="29"/>
      <c r="B29" s="2" t="s">
        <v>85</v>
      </c>
      <c r="C29" s="30"/>
      <c r="D29" s="43"/>
      <c r="E29" s="1">
        <f aca="true" t="shared" si="15" ref="E29:E34">F29+G29+H29</f>
        <v>51880</v>
      </c>
      <c r="F29" s="1">
        <v>0</v>
      </c>
      <c r="G29" s="1">
        <v>0</v>
      </c>
      <c r="H29" s="47">
        <v>51880</v>
      </c>
      <c r="I29" s="1">
        <f aca="true" t="shared" si="16" ref="I29:I37">J29+K29+L29</f>
        <v>51880</v>
      </c>
      <c r="J29" s="1">
        <v>0</v>
      </c>
      <c r="K29" s="1">
        <v>0</v>
      </c>
      <c r="L29" s="1">
        <v>51880</v>
      </c>
      <c r="M29" s="1">
        <f>N29+O29+P29</f>
        <v>51879.27</v>
      </c>
      <c r="N29" s="1">
        <v>0</v>
      </c>
      <c r="O29" s="1">
        <v>0</v>
      </c>
      <c r="P29" s="1">
        <v>51879.27</v>
      </c>
      <c r="Q29" s="49">
        <f t="shared" si="2"/>
        <v>99.99859290670778</v>
      </c>
      <c r="R29" s="4" t="e">
        <f t="shared" si="3"/>
        <v>#DIV/0!</v>
      </c>
      <c r="S29" s="4" t="e">
        <f>(O29/G29)*100</f>
        <v>#DIV/0!</v>
      </c>
      <c r="T29" s="4">
        <f t="shared" si="4"/>
        <v>99.99859290670778</v>
      </c>
      <c r="U29" s="4">
        <f t="shared" si="5"/>
        <v>99.99859290670778</v>
      </c>
      <c r="V29" s="4" t="e">
        <f t="shared" si="6"/>
        <v>#DIV/0!</v>
      </c>
      <c r="W29" s="4" t="e">
        <f>(O29/K29)*100</f>
        <v>#DIV/0!</v>
      </c>
      <c r="X29" s="4">
        <f t="shared" si="7"/>
        <v>99.99859290670778</v>
      </c>
    </row>
    <row r="30" spans="1:24" s="5" customFormat="1" ht="59.25" customHeight="1">
      <c r="A30" s="14" t="s">
        <v>50</v>
      </c>
      <c r="B30" s="2" t="s">
        <v>105</v>
      </c>
      <c r="C30" s="3" t="s">
        <v>10</v>
      </c>
      <c r="D30" s="13" t="s">
        <v>83</v>
      </c>
      <c r="E30" s="1">
        <f t="shared" si="15"/>
        <v>0</v>
      </c>
      <c r="F30" s="1">
        <v>0</v>
      </c>
      <c r="G30" s="1">
        <v>0</v>
      </c>
      <c r="H30" s="47">
        <v>0</v>
      </c>
      <c r="I30" s="1">
        <f t="shared" si="16"/>
        <v>0</v>
      </c>
      <c r="J30" s="1">
        <v>0</v>
      </c>
      <c r="K30" s="1">
        <v>0</v>
      </c>
      <c r="L30" s="1">
        <v>0</v>
      </c>
      <c r="M30" s="1">
        <f>N30+P30</f>
        <v>0</v>
      </c>
      <c r="N30" s="1">
        <v>0</v>
      </c>
      <c r="O30" s="1">
        <v>0</v>
      </c>
      <c r="P30" s="1">
        <v>0</v>
      </c>
      <c r="Q30" s="49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</row>
    <row r="31" spans="1:24" s="5" customFormat="1" ht="60" customHeight="1">
      <c r="A31" s="14" t="s">
        <v>51</v>
      </c>
      <c r="B31" s="2" t="s">
        <v>106</v>
      </c>
      <c r="C31" s="3" t="s">
        <v>10</v>
      </c>
      <c r="D31" s="13" t="s">
        <v>69</v>
      </c>
      <c r="E31" s="1">
        <f t="shared" si="15"/>
        <v>4761500</v>
      </c>
      <c r="F31" s="1">
        <v>4761500</v>
      </c>
      <c r="G31" s="1">
        <v>0</v>
      </c>
      <c r="H31" s="47">
        <v>0</v>
      </c>
      <c r="I31" s="1">
        <f t="shared" si="16"/>
        <v>4761500</v>
      </c>
      <c r="J31" s="1">
        <v>4761500</v>
      </c>
      <c r="K31" s="1">
        <v>0</v>
      </c>
      <c r="L31" s="1">
        <v>0</v>
      </c>
      <c r="M31" s="1">
        <f>N31+P31</f>
        <v>3734024.7</v>
      </c>
      <c r="N31" s="1">
        <v>3734024.7</v>
      </c>
      <c r="O31" s="1">
        <v>0</v>
      </c>
      <c r="P31" s="1">
        <v>0</v>
      </c>
      <c r="Q31" s="49">
        <f t="shared" si="2"/>
        <v>78.42118450068256</v>
      </c>
      <c r="R31" s="4">
        <f t="shared" si="3"/>
        <v>78.42118450068256</v>
      </c>
      <c r="S31" s="4">
        <v>0</v>
      </c>
      <c r="T31" s="4">
        <v>0</v>
      </c>
      <c r="U31" s="4">
        <f t="shared" si="5"/>
        <v>78.42118450068256</v>
      </c>
      <c r="V31" s="4">
        <f t="shared" si="6"/>
        <v>78.42118450068256</v>
      </c>
      <c r="W31" s="4">
        <v>0</v>
      </c>
      <c r="X31" s="4">
        <v>0</v>
      </c>
    </row>
    <row r="32" spans="1:24" s="5" customFormat="1" ht="42" customHeight="1">
      <c r="A32" s="14" t="s">
        <v>52</v>
      </c>
      <c r="B32" s="2" t="s">
        <v>107</v>
      </c>
      <c r="C32" s="3" t="s">
        <v>10</v>
      </c>
      <c r="D32" s="13"/>
      <c r="E32" s="1">
        <v>0</v>
      </c>
      <c r="F32" s="1">
        <v>0</v>
      </c>
      <c r="G32" s="1">
        <v>0</v>
      </c>
      <c r="H32" s="47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49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</row>
    <row r="33" spans="1:24" s="5" customFormat="1" ht="78" customHeight="1">
      <c r="A33" s="14" t="s">
        <v>54</v>
      </c>
      <c r="B33" s="2" t="s">
        <v>131</v>
      </c>
      <c r="C33" s="3" t="s">
        <v>10</v>
      </c>
      <c r="D33" s="13" t="s">
        <v>70</v>
      </c>
      <c r="E33" s="1">
        <f t="shared" si="15"/>
        <v>5299000</v>
      </c>
      <c r="F33" s="1">
        <v>5299000</v>
      </c>
      <c r="G33" s="1">
        <v>0</v>
      </c>
      <c r="H33" s="47">
        <v>0</v>
      </c>
      <c r="I33" s="1">
        <f t="shared" si="16"/>
        <v>5299000</v>
      </c>
      <c r="J33" s="1">
        <v>5299000</v>
      </c>
      <c r="K33" s="1">
        <v>0</v>
      </c>
      <c r="L33" s="1">
        <v>0</v>
      </c>
      <c r="M33" s="1">
        <f>N33+P33</f>
        <v>0</v>
      </c>
      <c r="N33" s="1">
        <v>0</v>
      </c>
      <c r="O33" s="1">
        <v>0</v>
      </c>
      <c r="P33" s="1">
        <v>0</v>
      </c>
      <c r="Q33" s="49">
        <f t="shared" si="2"/>
        <v>0</v>
      </c>
      <c r="R33" s="4">
        <f t="shared" si="3"/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</row>
    <row r="34" spans="1:24" s="5" customFormat="1" ht="61.5" customHeight="1">
      <c r="A34" s="14" t="s">
        <v>0</v>
      </c>
      <c r="B34" s="2" t="s">
        <v>108</v>
      </c>
      <c r="C34" s="3" t="s">
        <v>10</v>
      </c>
      <c r="D34" s="13" t="s">
        <v>1</v>
      </c>
      <c r="E34" s="1">
        <f t="shared" si="15"/>
        <v>8263800</v>
      </c>
      <c r="F34" s="1">
        <v>8263800</v>
      </c>
      <c r="G34" s="1">
        <v>0</v>
      </c>
      <c r="H34" s="47">
        <v>0</v>
      </c>
      <c r="I34" s="1">
        <f>J34+K34+L34</f>
        <v>8263800</v>
      </c>
      <c r="J34" s="1">
        <v>8263800</v>
      </c>
      <c r="K34" s="1">
        <v>0</v>
      </c>
      <c r="L34" s="1">
        <v>0</v>
      </c>
      <c r="M34" s="1">
        <f>N34+P34</f>
        <v>8028606.01</v>
      </c>
      <c r="N34" s="1">
        <v>8028606.01</v>
      </c>
      <c r="O34" s="1">
        <v>0</v>
      </c>
      <c r="P34" s="1">
        <v>0</v>
      </c>
      <c r="Q34" s="49">
        <f t="shared" si="2"/>
        <v>97.15392446574215</v>
      </c>
      <c r="R34" s="4">
        <f t="shared" si="3"/>
        <v>97.15392446574215</v>
      </c>
      <c r="S34" s="4">
        <v>0</v>
      </c>
      <c r="T34" s="4">
        <v>0</v>
      </c>
      <c r="U34" s="4">
        <f t="shared" si="5"/>
        <v>97.15392446574215</v>
      </c>
      <c r="V34" s="4">
        <f t="shared" si="6"/>
        <v>97.15392446574215</v>
      </c>
      <c r="W34" s="4">
        <v>0</v>
      </c>
      <c r="X34" s="4">
        <v>0</v>
      </c>
    </row>
    <row r="35" spans="1:24" s="5" customFormat="1" ht="121.5" customHeight="1">
      <c r="A35" s="14" t="s">
        <v>89</v>
      </c>
      <c r="B35" s="2" t="s">
        <v>109</v>
      </c>
      <c r="C35" s="3" t="s">
        <v>10</v>
      </c>
      <c r="D35" s="13" t="s">
        <v>84</v>
      </c>
      <c r="E35" s="1">
        <f>F35+G35+H35</f>
        <v>850000</v>
      </c>
      <c r="F35" s="1">
        <v>850000</v>
      </c>
      <c r="G35" s="1">
        <v>0</v>
      </c>
      <c r="H35" s="47">
        <v>0</v>
      </c>
      <c r="I35" s="1">
        <f>J35+K35+L35</f>
        <v>850000</v>
      </c>
      <c r="J35" s="1">
        <v>850000</v>
      </c>
      <c r="K35" s="1">
        <v>0</v>
      </c>
      <c r="L35" s="1">
        <v>0</v>
      </c>
      <c r="M35" s="1">
        <f>N35+P35</f>
        <v>849999.2</v>
      </c>
      <c r="N35" s="1">
        <v>849999.2</v>
      </c>
      <c r="O35" s="1">
        <v>0</v>
      </c>
      <c r="P35" s="1">
        <v>0</v>
      </c>
      <c r="Q35" s="49">
        <f t="shared" si="2"/>
        <v>99.99990588235293</v>
      </c>
      <c r="R35" s="4">
        <f t="shared" si="3"/>
        <v>99.99990588235293</v>
      </c>
      <c r="S35" s="4">
        <v>0</v>
      </c>
      <c r="T35" s="4">
        <v>0</v>
      </c>
      <c r="U35" s="4">
        <f t="shared" si="5"/>
        <v>99.99990588235293</v>
      </c>
      <c r="V35" s="4">
        <f t="shared" si="6"/>
        <v>99.99990588235293</v>
      </c>
      <c r="W35" s="4">
        <v>0</v>
      </c>
      <c r="X35" s="4">
        <v>0</v>
      </c>
    </row>
    <row r="36" spans="1:24" s="57" customFormat="1" ht="54" customHeight="1">
      <c r="A36" s="54" t="s">
        <v>20</v>
      </c>
      <c r="B36" s="62" t="s">
        <v>37</v>
      </c>
      <c r="C36" s="63"/>
      <c r="D36" s="64"/>
      <c r="E36" s="58">
        <f>E37+E38</f>
        <v>420000</v>
      </c>
      <c r="F36" s="58">
        <f aca="true" t="shared" si="17" ref="F36:P36">F37+F38</f>
        <v>100000</v>
      </c>
      <c r="G36" s="58">
        <f t="shared" si="17"/>
        <v>0</v>
      </c>
      <c r="H36" s="60">
        <f t="shared" si="17"/>
        <v>320000</v>
      </c>
      <c r="I36" s="58">
        <f t="shared" si="17"/>
        <v>420000</v>
      </c>
      <c r="J36" s="58">
        <f t="shared" si="17"/>
        <v>100000</v>
      </c>
      <c r="K36" s="58">
        <f t="shared" si="17"/>
        <v>0</v>
      </c>
      <c r="L36" s="58">
        <f t="shared" si="17"/>
        <v>320000</v>
      </c>
      <c r="M36" s="58">
        <f t="shared" si="17"/>
        <v>419999.43</v>
      </c>
      <c r="N36" s="58">
        <f t="shared" si="17"/>
        <v>99999.43</v>
      </c>
      <c r="O36" s="58">
        <f t="shared" si="17"/>
        <v>0</v>
      </c>
      <c r="P36" s="58">
        <f t="shared" si="17"/>
        <v>320000</v>
      </c>
      <c r="Q36" s="61">
        <f t="shared" si="2"/>
        <v>99.99986428571428</v>
      </c>
      <c r="R36" s="56">
        <f t="shared" si="3"/>
        <v>99.99942999999999</v>
      </c>
      <c r="S36" s="56">
        <v>0</v>
      </c>
      <c r="T36" s="56">
        <f t="shared" si="4"/>
        <v>100</v>
      </c>
      <c r="U36" s="56">
        <f t="shared" si="5"/>
        <v>99.99986428571428</v>
      </c>
      <c r="V36" s="56">
        <f t="shared" si="6"/>
        <v>99.99942999999999</v>
      </c>
      <c r="W36" s="56">
        <v>0</v>
      </c>
      <c r="X36" s="56">
        <f t="shared" si="7"/>
        <v>100</v>
      </c>
    </row>
    <row r="37" spans="1:24" s="5" customFormat="1" ht="96.75" customHeight="1">
      <c r="A37" s="14" t="s">
        <v>17</v>
      </c>
      <c r="B37" s="52" t="s">
        <v>110</v>
      </c>
      <c r="C37" s="3" t="s">
        <v>10</v>
      </c>
      <c r="D37" s="13" t="s">
        <v>58</v>
      </c>
      <c r="E37" s="1">
        <f>F37+H37</f>
        <v>320000</v>
      </c>
      <c r="F37" s="1">
        <v>0</v>
      </c>
      <c r="G37" s="1">
        <v>0</v>
      </c>
      <c r="H37" s="47">
        <v>320000</v>
      </c>
      <c r="I37" s="1">
        <f t="shared" si="16"/>
        <v>320000</v>
      </c>
      <c r="J37" s="1">
        <v>0</v>
      </c>
      <c r="K37" s="1">
        <v>0</v>
      </c>
      <c r="L37" s="1">
        <v>320000</v>
      </c>
      <c r="M37" s="1">
        <f>N37+P37</f>
        <v>320000</v>
      </c>
      <c r="N37" s="1">
        <v>0</v>
      </c>
      <c r="O37" s="1">
        <v>0</v>
      </c>
      <c r="P37" s="1">
        <v>320000</v>
      </c>
      <c r="Q37" s="49">
        <f t="shared" si="2"/>
        <v>100</v>
      </c>
      <c r="R37" s="4">
        <v>0</v>
      </c>
      <c r="S37" s="4">
        <v>0</v>
      </c>
      <c r="T37" s="4">
        <f t="shared" si="4"/>
        <v>100</v>
      </c>
      <c r="U37" s="4">
        <f t="shared" si="5"/>
        <v>100</v>
      </c>
      <c r="V37" s="4">
        <v>0</v>
      </c>
      <c r="W37" s="4">
        <v>0</v>
      </c>
      <c r="X37" s="4">
        <f t="shared" si="7"/>
        <v>100</v>
      </c>
    </row>
    <row r="38" spans="1:24" s="5" customFormat="1" ht="39.75" customHeight="1">
      <c r="A38" s="14" t="s">
        <v>2</v>
      </c>
      <c r="B38" s="52" t="s">
        <v>132</v>
      </c>
      <c r="C38" s="3" t="s">
        <v>10</v>
      </c>
      <c r="D38" s="13" t="s">
        <v>3</v>
      </c>
      <c r="E38" s="1">
        <f>F38+H38</f>
        <v>100000</v>
      </c>
      <c r="F38" s="1">
        <v>100000</v>
      </c>
      <c r="G38" s="1">
        <v>0</v>
      </c>
      <c r="H38" s="47">
        <v>0</v>
      </c>
      <c r="I38" s="1">
        <f>J38+K38+L38</f>
        <v>100000</v>
      </c>
      <c r="J38" s="1">
        <v>100000</v>
      </c>
      <c r="K38" s="1">
        <v>0</v>
      </c>
      <c r="L38" s="1">
        <v>0</v>
      </c>
      <c r="M38" s="1">
        <f>N38+P38</f>
        <v>99999.43</v>
      </c>
      <c r="N38" s="1">
        <v>99999.43</v>
      </c>
      <c r="O38" s="1">
        <v>0</v>
      </c>
      <c r="P38" s="1">
        <v>0</v>
      </c>
      <c r="Q38" s="49">
        <f t="shared" si="2"/>
        <v>99.99942999999999</v>
      </c>
      <c r="R38" s="4">
        <f t="shared" si="3"/>
        <v>99.99942999999999</v>
      </c>
      <c r="S38" s="4">
        <v>0</v>
      </c>
      <c r="T38" s="4">
        <v>0</v>
      </c>
      <c r="U38" s="4">
        <f t="shared" si="5"/>
        <v>99.99942999999999</v>
      </c>
      <c r="V38" s="4">
        <f t="shared" si="6"/>
        <v>99.99942999999999</v>
      </c>
      <c r="W38" s="4">
        <v>0</v>
      </c>
      <c r="X38" s="4">
        <v>0</v>
      </c>
    </row>
    <row r="39" spans="1:24" s="57" customFormat="1" ht="21" customHeight="1">
      <c r="A39" s="54" t="s">
        <v>27</v>
      </c>
      <c r="B39" s="62" t="s">
        <v>38</v>
      </c>
      <c r="C39" s="63"/>
      <c r="D39" s="64"/>
      <c r="E39" s="58">
        <f>E40+E41+E42</f>
        <v>37529567</v>
      </c>
      <c r="F39" s="58">
        <f aca="true" t="shared" si="18" ref="F39:P39">F40+F41+F42</f>
        <v>25096768</v>
      </c>
      <c r="G39" s="58">
        <f t="shared" si="18"/>
        <v>2455200</v>
      </c>
      <c r="H39" s="60">
        <f t="shared" si="18"/>
        <v>9977599</v>
      </c>
      <c r="I39" s="58">
        <f t="shared" si="18"/>
        <v>37529567</v>
      </c>
      <c r="J39" s="58">
        <f t="shared" si="18"/>
        <v>25096768</v>
      </c>
      <c r="K39" s="58">
        <f t="shared" si="18"/>
        <v>2455200</v>
      </c>
      <c r="L39" s="58">
        <f t="shared" si="18"/>
        <v>9977599</v>
      </c>
      <c r="M39" s="58">
        <f t="shared" si="18"/>
        <v>35297609.83</v>
      </c>
      <c r="N39" s="58">
        <f t="shared" si="18"/>
        <v>23572041.48</v>
      </c>
      <c r="O39" s="58">
        <f t="shared" si="18"/>
        <v>2427736.46</v>
      </c>
      <c r="P39" s="58">
        <f t="shared" si="18"/>
        <v>9297831.89</v>
      </c>
      <c r="Q39" s="61">
        <f t="shared" si="2"/>
        <v>94.05280330039511</v>
      </c>
      <c r="R39" s="56">
        <f t="shared" si="3"/>
        <v>93.92461005337421</v>
      </c>
      <c r="S39" s="56">
        <f>(O39/G39)*100</f>
        <v>98.88141332681654</v>
      </c>
      <c r="T39" s="56">
        <f t="shared" si="4"/>
        <v>93.18706724934526</v>
      </c>
      <c r="U39" s="56">
        <f t="shared" si="5"/>
        <v>94.05280330039511</v>
      </c>
      <c r="V39" s="56">
        <f t="shared" si="6"/>
        <v>93.92461005337421</v>
      </c>
      <c r="W39" s="56">
        <f>(O39/K39)*100</f>
        <v>98.88141332681654</v>
      </c>
      <c r="X39" s="56">
        <f t="shared" si="7"/>
        <v>93.18706724934526</v>
      </c>
    </row>
    <row r="40" spans="1:24" s="5" customFormat="1" ht="93.75" customHeight="1">
      <c r="A40" s="14" t="s">
        <v>28</v>
      </c>
      <c r="B40" s="2" t="s">
        <v>111</v>
      </c>
      <c r="C40" s="3" t="s">
        <v>10</v>
      </c>
      <c r="D40" s="13" t="s">
        <v>59</v>
      </c>
      <c r="E40" s="1">
        <f>F40+G40+H40</f>
        <v>8273468</v>
      </c>
      <c r="F40" s="1">
        <v>8273468</v>
      </c>
      <c r="G40" s="1">
        <v>0</v>
      </c>
      <c r="H40" s="47">
        <v>0</v>
      </c>
      <c r="I40" s="1">
        <f aca="true" t="shared" si="19" ref="I40:I53">J40+K40+L40</f>
        <v>8273468</v>
      </c>
      <c r="J40" s="1">
        <v>8273468</v>
      </c>
      <c r="K40" s="1">
        <v>0</v>
      </c>
      <c r="L40" s="1">
        <v>0</v>
      </c>
      <c r="M40" s="1">
        <f>N40+O40+P40</f>
        <v>7047705.2</v>
      </c>
      <c r="N40" s="1">
        <v>7047705.2</v>
      </c>
      <c r="O40" s="1">
        <v>0</v>
      </c>
      <c r="P40" s="1">
        <v>0</v>
      </c>
      <c r="Q40" s="49">
        <f t="shared" si="2"/>
        <v>85.18441359778028</v>
      </c>
      <c r="R40" s="4">
        <f t="shared" si="3"/>
        <v>85.18441359778028</v>
      </c>
      <c r="S40" s="4">
        <v>0</v>
      </c>
      <c r="T40" s="4">
        <v>0</v>
      </c>
      <c r="U40" s="4">
        <f t="shared" si="5"/>
        <v>85.18441359778028</v>
      </c>
      <c r="V40" s="4">
        <f t="shared" si="6"/>
        <v>85.18441359778028</v>
      </c>
      <c r="W40" s="4">
        <v>0</v>
      </c>
      <c r="X40" s="4">
        <v>0</v>
      </c>
    </row>
    <row r="41" spans="1:24" s="5" customFormat="1" ht="96.75" customHeight="1">
      <c r="A41" s="14" t="s">
        <v>29</v>
      </c>
      <c r="B41" s="53" t="s">
        <v>112</v>
      </c>
      <c r="C41" s="3" t="s">
        <v>10</v>
      </c>
      <c r="D41" s="13" t="s">
        <v>60</v>
      </c>
      <c r="E41" s="1">
        <f>F41+G41+H41</f>
        <v>16823300</v>
      </c>
      <c r="F41" s="1">
        <v>16823300</v>
      </c>
      <c r="G41" s="1">
        <v>0</v>
      </c>
      <c r="H41" s="47">
        <v>0</v>
      </c>
      <c r="I41" s="1">
        <f t="shared" si="19"/>
        <v>16823300</v>
      </c>
      <c r="J41" s="1">
        <v>16823300</v>
      </c>
      <c r="K41" s="1">
        <v>0</v>
      </c>
      <c r="L41" s="1">
        <v>0</v>
      </c>
      <c r="M41" s="1">
        <f>N41+O41+P41</f>
        <v>16524336.28</v>
      </c>
      <c r="N41" s="1">
        <v>16524336.28</v>
      </c>
      <c r="O41" s="1">
        <v>0</v>
      </c>
      <c r="P41" s="1">
        <v>0</v>
      </c>
      <c r="Q41" s="49">
        <f t="shared" si="2"/>
        <v>98.22291869014997</v>
      </c>
      <c r="R41" s="4">
        <f t="shared" si="3"/>
        <v>98.22291869014997</v>
      </c>
      <c r="S41" s="4">
        <v>0</v>
      </c>
      <c r="T41" s="4">
        <v>0</v>
      </c>
      <c r="U41" s="4">
        <f t="shared" si="5"/>
        <v>98.22291869014997</v>
      </c>
      <c r="V41" s="4">
        <f t="shared" si="6"/>
        <v>98.22291869014997</v>
      </c>
      <c r="W41" s="4">
        <v>0</v>
      </c>
      <c r="X41" s="4">
        <v>0</v>
      </c>
    </row>
    <row r="42" spans="1:24" s="5" customFormat="1" ht="58.5" customHeight="1">
      <c r="A42" s="14" t="s">
        <v>30</v>
      </c>
      <c r="B42" s="53" t="s">
        <v>113</v>
      </c>
      <c r="C42" s="3" t="s">
        <v>10</v>
      </c>
      <c r="D42" s="13" t="s">
        <v>61</v>
      </c>
      <c r="E42" s="1">
        <f>F42+G42+H42</f>
        <v>12432799</v>
      </c>
      <c r="F42" s="1">
        <v>0</v>
      </c>
      <c r="G42" s="1">
        <v>2455200</v>
      </c>
      <c r="H42" s="47">
        <v>9977599</v>
      </c>
      <c r="I42" s="1">
        <f t="shared" si="19"/>
        <v>12432799</v>
      </c>
      <c r="J42" s="1">
        <v>0</v>
      </c>
      <c r="K42" s="1">
        <v>2455200</v>
      </c>
      <c r="L42" s="1">
        <v>9977599</v>
      </c>
      <c r="M42" s="1">
        <f>N42+O42+P42</f>
        <v>11725568.350000001</v>
      </c>
      <c r="N42" s="1">
        <v>0</v>
      </c>
      <c r="O42" s="1">
        <v>2427736.46</v>
      </c>
      <c r="P42" s="1">
        <v>9297831.89</v>
      </c>
      <c r="Q42" s="49">
        <f t="shared" si="2"/>
        <v>94.31157336332713</v>
      </c>
      <c r="R42" s="4">
        <v>0</v>
      </c>
      <c r="S42" s="4">
        <f>(O42/G42)*100</f>
        <v>98.88141332681654</v>
      </c>
      <c r="T42" s="4">
        <f t="shared" si="4"/>
        <v>93.18706724934526</v>
      </c>
      <c r="U42" s="4">
        <f t="shared" si="5"/>
        <v>94.31157336332713</v>
      </c>
      <c r="V42" s="4">
        <v>0</v>
      </c>
      <c r="W42" s="4">
        <f>(O42/K42)*100</f>
        <v>98.88141332681654</v>
      </c>
      <c r="X42" s="4">
        <f t="shared" si="7"/>
        <v>93.18706724934526</v>
      </c>
    </row>
    <row r="43" spans="1:24" s="57" customFormat="1" ht="18.75" customHeight="1">
      <c r="A43" s="54" t="s">
        <v>31</v>
      </c>
      <c r="B43" s="62" t="s">
        <v>22</v>
      </c>
      <c r="C43" s="63"/>
      <c r="D43" s="64"/>
      <c r="E43" s="58">
        <f>E44+E45+E46+E47+E48+E49</f>
        <v>38224546</v>
      </c>
      <c r="F43" s="58">
        <f aca="true" t="shared" si="20" ref="F43:P43">F44+F45+F46+F47+F48+F49</f>
        <v>2426214</v>
      </c>
      <c r="G43" s="58">
        <f t="shared" si="20"/>
        <v>0</v>
      </c>
      <c r="H43" s="60">
        <f t="shared" si="20"/>
        <v>35798332</v>
      </c>
      <c r="I43" s="58">
        <f t="shared" si="20"/>
        <v>38224546</v>
      </c>
      <c r="J43" s="58">
        <f t="shared" si="20"/>
        <v>2426214</v>
      </c>
      <c r="K43" s="58">
        <f t="shared" si="20"/>
        <v>0</v>
      </c>
      <c r="L43" s="58">
        <f t="shared" si="20"/>
        <v>35798332</v>
      </c>
      <c r="M43" s="58">
        <f t="shared" si="20"/>
        <v>30713953.78</v>
      </c>
      <c r="N43" s="58">
        <f t="shared" si="20"/>
        <v>2061341.79</v>
      </c>
      <c r="O43" s="58">
        <f t="shared" si="20"/>
        <v>0</v>
      </c>
      <c r="P43" s="58">
        <f t="shared" si="20"/>
        <v>28652611.990000002</v>
      </c>
      <c r="Q43" s="61">
        <f t="shared" si="2"/>
        <v>80.35138934024226</v>
      </c>
      <c r="R43" s="56">
        <f t="shared" si="3"/>
        <v>84.96125197529979</v>
      </c>
      <c r="S43" s="56">
        <v>0</v>
      </c>
      <c r="T43" s="56">
        <f t="shared" si="4"/>
        <v>80.03895821179601</v>
      </c>
      <c r="U43" s="56">
        <f t="shared" si="5"/>
        <v>80.35138934024226</v>
      </c>
      <c r="V43" s="56">
        <f t="shared" si="6"/>
        <v>84.96125197529979</v>
      </c>
      <c r="W43" s="56">
        <v>0</v>
      </c>
      <c r="X43" s="56">
        <f t="shared" si="7"/>
        <v>80.03895821179601</v>
      </c>
    </row>
    <row r="44" spans="1:24" s="5" customFormat="1" ht="150.75" customHeight="1">
      <c r="A44" s="14" t="s">
        <v>32</v>
      </c>
      <c r="B44" s="53" t="s">
        <v>133</v>
      </c>
      <c r="C44" s="3" t="s">
        <v>10</v>
      </c>
      <c r="D44" s="13" t="s">
        <v>62</v>
      </c>
      <c r="E44" s="1">
        <f aca="true" t="shared" si="21" ref="E44:E49">F44+G44+H44</f>
        <v>828005</v>
      </c>
      <c r="F44" s="1">
        <v>0</v>
      </c>
      <c r="G44" s="1">
        <v>0</v>
      </c>
      <c r="H44" s="47">
        <v>828005</v>
      </c>
      <c r="I44" s="1">
        <f t="shared" si="19"/>
        <v>828005</v>
      </c>
      <c r="J44" s="1">
        <v>0</v>
      </c>
      <c r="K44" s="1">
        <v>0</v>
      </c>
      <c r="L44" s="1">
        <v>828005</v>
      </c>
      <c r="M44" s="1">
        <f aca="true" t="shared" si="22" ref="M44:M49">N44+O44+P44</f>
        <v>545701.85</v>
      </c>
      <c r="N44" s="1">
        <v>0</v>
      </c>
      <c r="O44" s="1">
        <v>0</v>
      </c>
      <c r="P44" s="1">
        <v>545701.85</v>
      </c>
      <c r="Q44" s="49">
        <f t="shared" si="2"/>
        <v>65.90562255058846</v>
      </c>
      <c r="R44" s="4">
        <v>0</v>
      </c>
      <c r="S44" s="4">
        <v>0</v>
      </c>
      <c r="T44" s="4">
        <f t="shared" si="4"/>
        <v>65.90562255058846</v>
      </c>
      <c r="U44" s="4">
        <f t="shared" si="5"/>
        <v>65.90562255058846</v>
      </c>
      <c r="V44" s="4">
        <v>0</v>
      </c>
      <c r="W44" s="4">
        <v>0</v>
      </c>
      <c r="X44" s="4">
        <f t="shared" si="7"/>
        <v>65.90562255058846</v>
      </c>
    </row>
    <row r="45" spans="1:24" s="5" customFormat="1" ht="34.5" customHeight="1">
      <c r="A45" s="14" t="s">
        <v>33</v>
      </c>
      <c r="B45" s="53" t="s">
        <v>114</v>
      </c>
      <c r="C45" s="3" t="s">
        <v>10</v>
      </c>
      <c r="D45" s="13" t="s">
        <v>63</v>
      </c>
      <c r="E45" s="1">
        <f t="shared" si="21"/>
        <v>1661214</v>
      </c>
      <c r="F45" s="1">
        <v>1661214</v>
      </c>
      <c r="G45" s="1">
        <v>0</v>
      </c>
      <c r="H45" s="47">
        <v>0</v>
      </c>
      <c r="I45" s="1">
        <f t="shared" si="19"/>
        <v>1661214</v>
      </c>
      <c r="J45" s="1">
        <v>1661214</v>
      </c>
      <c r="K45" s="1">
        <v>0</v>
      </c>
      <c r="L45" s="1">
        <v>0</v>
      </c>
      <c r="M45" s="1">
        <f t="shared" si="22"/>
        <v>1496341.79</v>
      </c>
      <c r="N45" s="1">
        <v>1496341.79</v>
      </c>
      <c r="O45" s="1">
        <v>0</v>
      </c>
      <c r="P45" s="1">
        <v>0</v>
      </c>
      <c r="Q45" s="49">
        <f t="shared" si="2"/>
        <v>90.07519741586574</v>
      </c>
      <c r="R45" s="4">
        <f t="shared" si="3"/>
        <v>90.07519741586574</v>
      </c>
      <c r="S45" s="4">
        <v>0</v>
      </c>
      <c r="T45" s="4">
        <v>0</v>
      </c>
      <c r="U45" s="4">
        <f t="shared" si="5"/>
        <v>90.07519741586574</v>
      </c>
      <c r="V45" s="4">
        <f t="shared" si="6"/>
        <v>90.07519741586574</v>
      </c>
      <c r="W45" s="4">
        <v>0</v>
      </c>
      <c r="X45" s="4">
        <v>0</v>
      </c>
    </row>
    <row r="46" spans="1:24" s="5" customFormat="1" ht="36" customHeight="1">
      <c r="A46" s="14" t="s">
        <v>34</v>
      </c>
      <c r="B46" s="2" t="s">
        <v>115</v>
      </c>
      <c r="C46" s="3" t="s">
        <v>10</v>
      </c>
      <c r="D46" s="13" t="s">
        <v>64</v>
      </c>
      <c r="E46" s="1">
        <f t="shared" si="21"/>
        <v>4725000</v>
      </c>
      <c r="F46" s="1">
        <v>0</v>
      </c>
      <c r="G46" s="1">
        <v>0</v>
      </c>
      <c r="H46" s="47">
        <v>4725000</v>
      </c>
      <c r="I46" s="1">
        <f t="shared" si="19"/>
        <v>4725000</v>
      </c>
      <c r="J46" s="1">
        <v>0</v>
      </c>
      <c r="K46" s="1">
        <v>0</v>
      </c>
      <c r="L46" s="1">
        <v>4725000</v>
      </c>
      <c r="M46" s="1">
        <f t="shared" si="22"/>
        <v>4647690.04</v>
      </c>
      <c r="N46" s="1">
        <v>0</v>
      </c>
      <c r="O46" s="1">
        <v>0</v>
      </c>
      <c r="P46" s="1">
        <v>4647690.04</v>
      </c>
      <c r="Q46" s="49">
        <f t="shared" si="2"/>
        <v>98.36381037037037</v>
      </c>
      <c r="R46" s="4">
        <v>0</v>
      </c>
      <c r="S46" s="4">
        <v>0</v>
      </c>
      <c r="T46" s="4">
        <f t="shared" si="4"/>
        <v>98.36381037037037</v>
      </c>
      <c r="U46" s="4">
        <f t="shared" si="5"/>
        <v>98.36381037037037</v>
      </c>
      <c r="V46" s="4">
        <v>0</v>
      </c>
      <c r="W46" s="4">
        <v>0</v>
      </c>
      <c r="X46" s="4">
        <f t="shared" si="7"/>
        <v>98.36381037037037</v>
      </c>
    </row>
    <row r="47" spans="1:24" s="5" customFormat="1" ht="35.25" customHeight="1">
      <c r="A47" s="14" t="s">
        <v>40</v>
      </c>
      <c r="B47" s="53" t="s">
        <v>116</v>
      </c>
      <c r="C47" s="3" t="s">
        <v>10</v>
      </c>
      <c r="D47" s="13" t="s">
        <v>66</v>
      </c>
      <c r="E47" s="1">
        <f t="shared" si="21"/>
        <v>30245327</v>
      </c>
      <c r="F47" s="1">
        <v>0</v>
      </c>
      <c r="G47" s="1">
        <v>0</v>
      </c>
      <c r="H47" s="47">
        <v>30245327</v>
      </c>
      <c r="I47" s="1">
        <f t="shared" si="19"/>
        <v>30245327</v>
      </c>
      <c r="J47" s="1">
        <v>0</v>
      </c>
      <c r="K47" s="1">
        <v>0</v>
      </c>
      <c r="L47" s="1">
        <v>30245327</v>
      </c>
      <c r="M47" s="1">
        <f t="shared" si="22"/>
        <v>23459220.1</v>
      </c>
      <c r="N47" s="1">
        <v>0</v>
      </c>
      <c r="O47" s="1">
        <v>0</v>
      </c>
      <c r="P47" s="1">
        <v>23459220.1</v>
      </c>
      <c r="Q47" s="49">
        <f t="shared" si="2"/>
        <v>77.56312272636366</v>
      </c>
      <c r="R47" s="4">
        <v>0</v>
      </c>
      <c r="S47" s="4">
        <v>0</v>
      </c>
      <c r="T47" s="4">
        <f t="shared" si="4"/>
        <v>77.56312272636366</v>
      </c>
      <c r="U47" s="4">
        <f t="shared" si="5"/>
        <v>77.56312272636366</v>
      </c>
      <c r="V47" s="4">
        <v>0</v>
      </c>
      <c r="W47" s="4">
        <v>0</v>
      </c>
      <c r="X47" s="4">
        <f t="shared" si="7"/>
        <v>77.56312272636366</v>
      </c>
    </row>
    <row r="48" spans="1:24" s="5" customFormat="1" ht="37.5" customHeight="1">
      <c r="A48" s="14" t="s">
        <v>41</v>
      </c>
      <c r="B48" s="2" t="s">
        <v>117</v>
      </c>
      <c r="C48" s="3" t="s">
        <v>10</v>
      </c>
      <c r="D48" s="13" t="s">
        <v>4</v>
      </c>
      <c r="E48" s="1">
        <f t="shared" si="21"/>
        <v>115000</v>
      </c>
      <c r="F48" s="1">
        <v>115000</v>
      </c>
      <c r="G48" s="1">
        <v>0</v>
      </c>
      <c r="H48" s="47">
        <v>0</v>
      </c>
      <c r="I48" s="1">
        <f t="shared" si="19"/>
        <v>115000</v>
      </c>
      <c r="J48" s="1">
        <v>115000</v>
      </c>
      <c r="K48" s="1">
        <v>0</v>
      </c>
      <c r="L48" s="1">
        <v>0</v>
      </c>
      <c r="M48" s="1">
        <f t="shared" si="22"/>
        <v>115000</v>
      </c>
      <c r="N48" s="1">
        <v>115000</v>
      </c>
      <c r="O48" s="1">
        <v>0</v>
      </c>
      <c r="P48" s="1">
        <v>0</v>
      </c>
      <c r="Q48" s="49">
        <f t="shared" si="2"/>
        <v>100</v>
      </c>
      <c r="R48" s="4">
        <f t="shared" si="3"/>
        <v>100</v>
      </c>
      <c r="S48" s="4">
        <v>0</v>
      </c>
      <c r="T48" s="4">
        <v>0</v>
      </c>
      <c r="U48" s="4">
        <f t="shared" si="5"/>
        <v>100</v>
      </c>
      <c r="V48" s="4">
        <f t="shared" si="6"/>
        <v>100</v>
      </c>
      <c r="W48" s="4">
        <v>0</v>
      </c>
      <c r="X48" s="4">
        <v>0</v>
      </c>
    </row>
    <row r="49" spans="1:24" s="5" customFormat="1" ht="76.5" customHeight="1">
      <c r="A49" s="14" t="s">
        <v>42</v>
      </c>
      <c r="B49" s="2" t="s">
        <v>118</v>
      </c>
      <c r="C49" s="3" t="s">
        <v>10</v>
      </c>
      <c r="D49" s="13" t="s">
        <v>65</v>
      </c>
      <c r="E49" s="1">
        <f t="shared" si="21"/>
        <v>650000</v>
      </c>
      <c r="F49" s="1">
        <v>650000</v>
      </c>
      <c r="G49" s="1">
        <v>0</v>
      </c>
      <c r="H49" s="47">
        <v>0</v>
      </c>
      <c r="I49" s="1">
        <f t="shared" si="19"/>
        <v>650000</v>
      </c>
      <c r="J49" s="1">
        <v>650000</v>
      </c>
      <c r="K49" s="1">
        <v>0</v>
      </c>
      <c r="L49" s="1">
        <v>0</v>
      </c>
      <c r="M49" s="1">
        <f t="shared" si="22"/>
        <v>450000</v>
      </c>
      <c r="N49" s="1">
        <v>450000</v>
      </c>
      <c r="O49" s="1">
        <v>0</v>
      </c>
      <c r="P49" s="1">
        <v>0</v>
      </c>
      <c r="Q49" s="49">
        <f t="shared" si="2"/>
        <v>69.23076923076923</v>
      </c>
      <c r="R49" s="4">
        <f t="shared" si="3"/>
        <v>69.23076923076923</v>
      </c>
      <c r="S49" s="4">
        <v>0</v>
      </c>
      <c r="T49" s="4">
        <v>0</v>
      </c>
      <c r="U49" s="4">
        <f t="shared" si="5"/>
        <v>69.23076923076923</v>
      </c>
      <c r="V49" s="4">
        <f t="shared" si="6"/>
        <v>69.23076923076923</v>
      </c>
      <c r="W49" s="4">
        <v>0</v>
      </c>
      <c r="X49" s="4">
        <v>0</v>
      </c>
    </row>
    <row r="50" spans="1:24" s="57" customFormat="1" ht="35.25" customHeight="1">
      <c r="A50" s="54" t="s">
        <v>21</v>
      </c>
      <c r="B50" s="62" t="s">
        <v>23</v>
      </c>
      <c r="C50" s="63"/>
      <c r="D50" s="64"/>
      <c r="E50" s="58">
        <f>E51+E52+E53+E54</f>
        <v>112975745</v>
      </c>
      <c r="F50" s="58">
        <f aca="true" t="shared" si="23" ref="F50:P50">F51+F52+F53+F54</f>
        <v>940545</v>
      </c>
      <c r="G50" s="58">
        <f t="shared" si="23"/>
        <v>0</v>
      </c>
      <c r="H50" s="60">
        <f t="shared" si="23"/>
        <v>112035200</v>
      </c>
      <c r="I50" s="58">
        <f t="shared" si="23"/>
        <v>112975745</v>
      </c>
      <c r="J50" s="58">
        <f t="shared" si="23"/>
        <v>940545</v>
      </c>
      <c r="K50" s="58">
        <f t="shared" si="23"/>
        <v>0</v>
      </c>
      <c r="L50" s="58">
        <f t="shared" si="23"/>
        <v>112035200</v>
      </c>
      <c r="M50" s="58">
        <f t="shared" si="23"/>
        <v>89245415.51</v>
      </c>
      <c r="N50" s="58">
        <f t="shared" si="23"/>
        <v>470272.5</v>
      </c>
      <c r="O50" s="58">
        <f t="shared" si="23"/>
        <v>0</v>
      </c>
      <c r="P50" s="58">
        <f t="shared" si="23"/>
        <v>88775143.01</v>
      </c>
      <c r="Q50" s="61">
        <f t="shared" si="2"/>
        <v>78.99519981921785</v>
      </c>
      <c r="R50" s="56">
        <f t="shared" si="3"/>
        <v>50</v>
      </c>
      <c r="S50" s="56">
        <v>0</v>
      </c>
      <c r="T50" s="56">
        <f t="shared" si="4"/>
        <v>79.23861697930651</v>
      </c>
      <c r="U50" s="56">
        <f t="shared" si="5"/>
        <v>78.99519981921785</v>
      </c>
      <c r="V50" s="56">
        <v>0</v>
      </c>
      <c r="W50" s="56">
        <v>0</v>
      </c>
      <c r="X50" s="56">
        <f t="shared" si="7"/>
        <v>79.23861697930651</v>
      </c>
    </row>
    <row r="51" spans="1:24" s="5" customFormat="1" ht="55.5" customHeight="1">
      <c r="A51" s="14" t="s">
        <v>18</v>
      </c>
      <c r="B51" s="2" t="s">
        <v>119</v>
      </c>
      <c r="C51" s="3" t="s">
        <v>10</v>
      </c>
      <c r="D51" s="13" t="s">
        <v>68</v>
      </c>
      <c r="E51" s="1">
        <f>F51+H51</f>
        <v>49977200</v>
      </c>
      <c r="F51" s="1">
        <v>0</v>
      </c>
      <c r="G51" s="1">
        <v>0</v>
      </c>
      <c r="H51" s="47">
        <v>49977200</v>
      </c>
      <c r="I51" s="1">
        <f t="shared" si="19"/>
        <v>49977200</v>
      </c>
      <c r="J51" s="1">
        <v>0</v>
      </c>
      <c r="K51" s="1">
        <v>0</v>
      </c>
      <c r="L51" s="1">
        <v>49977200</v>
      </c>
      <c r="M51" s="1">
        <f>N51+O51+P51</f>
        <v>39848353.24</v>
      </c>
      <c r="N51" s="1">
        <v>0</v>
      </c>
      <c r="O51" s="1">
        <v>0</v>
      </c>
      <c r="P51" s="1">
        <v>39848353.24</v>
      </c>
      <c r="Q51" s="49">
        <f t="shared" si="2"/>
        <v>79.73306475752943</v>
      </c>
      <c r="R51" s="4">
        <v>0</v>
      </c>
      <c r="S51" s="4">
        <v>0</v>
      </c>
      <c r="T51" s="4">
        <f t="shared" si="4"/>
        <v>79.73306475752943</v>
      </c>
      <c r="U51" s="4">
        <f t="shared" si="5"/>
        <v>79.73306475752943</v>
      </c>
      <c r="V51" s="4">
        <v>0</v>
      </c>
      <c r="W51" s="4">
        <v>0</v>
      </c>
      <c r="X51" s="4">
        <f t="shared" si="7"/>
        <v>79.73306475752943</v>
      </c>
    </row>
    <row r="52" spans="1:24" s="5" customFormat="1" ht="36" customHeight="1">
      <c r="A52" s="14" t="s">
        <v>19</v>
      </c>
      <c r="B52" s="2" t="s">
        <v>120</v>
      </c>
      <c r="C52" s="3" t="s">
        <v>10</v>
      </c>
      <c r="D52" s="13" t="s">
        <v>67</v>
      </c>
      <c r="E52" s="1">
        <f>F52+H52</f>
        <v>62058000</v>
      </c>
      <c r="F52" s="1">
        <v>0</v>
      </c>
      <c r="G52" s="1">
        <v>0</v>
      </c>
      <c r="H52" s="47">
        <v>62058000</v>
      </c>
      <c r="I52" s="1">
        <f t="shared" si="19"/>
        <v>62058000</v>
      </c>
      <c r="J52" s="1">
        <v>0</v>
      </c>
      <c r="K52" s="1">
        <v>0</v>
      </c>
      <c r="L52" s="1">
        <v>62058000</v>
      </c>
      <c r="M52" s="1">
        <f>N52+P52</f>
        <v>48926789.77</v>
      </c>
      <c r="N52" s="1">
        <v>0</v>
      </c>
      <c r="O52" s="1">
        <v>0</v>
      </c>
      <c r="P52" s="1">
        <v>48926789.77</v>
      </c>
      <c r="Q52" s="49">
        <f t="shared" si="2"/>
        <v>78.84042310419287</v>
      </c>
      <c r="R52" s="4">
        <v>0</v>
      </c>
      <c r="S52" s="4">
        <v>0</v>
      </c>
      <c r="T52" s="4">
        <f t="shared" si="4"/>
        <v>78.84042310419287</v>
      </c>
      <c r="U52" s="4">
        <f t="shared" si="5"/>
        <v>78.84042310419287</v>
      </c>
      <c r="V52" s="4">
        <v>0</v>
      </c>
      <c r="W52" s="4">
        <v>0</v>
      </c>
      <c r="X52" s="4">
        <f t="shared" si="7"/>
        <v>78.84042310419287</v>
      </c>
    </row>
    <row r="53" spans="1:24" s="5" customFormat="1" ht="57" customHeight="1">
      <c r="A53" s="14" t="s">
        <v>39</v>
      </c>
      <c r="B53" s="2" t="s">
        <v>121</v>
      </c>
      <c r="C53" s="3" t="s">
        <v>10</v>
      </c>
      <c r="D53" s="13"/>
      <c r="E53" s="1">
        <f>F53+H53</f>
        <v>0</v>
      </c>
      <c r="F53" s="1">
        <v>0</v>
      </c>
      <c r="G53" s="1">
        <v>0</v>
      </c>
      <c r="H53" s="47">
        <v>0</v>
      </c>
      <c r="I53" s="1">
        <f t="shared" si="19"/>
        <v>0</v>
      </c>
      <c r="J53" s="1">
        <v>0</v>
      </c>
      <c r="K53" s="1">
        <v>0</v>
      </c>
      <c r="L53" s="1">
        <v>0</v>
      </c>
      <c r="M53" s="1">
        <f>N53+P53</f>
        <v>0</v>
      </c>
      <c r="N53" s="1">
        <v>0</v>
      </c>
      <c r="O53" s="1">
        <v>0</v>
      </c>
      <c r="P53" s="1">
        <v>0</v>
      </c>
      <c r="Q53" s="49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</row>
    <row r="54" spans="1:24" s="5" customFormat="1" ht="76.5" customHeight="1">
      <c r="A54" s="14" t="s">
        <v>87</v>
      </c>
      <c r="B54" s="2" t="s">
        <v>134</v>
      </c>
      <c r="C54" s="3" t="s">
        <v>10</v>
      </c>
      <c r="D54" s="13" t="s">
        <v>88</v>
      </c>
      <c r="E54" s="1">
        <f>F54+H54</f>
        <v>940545</v>
      </c>
      <c r="F54" s="1">
        <v>940545</v>
      </c>
      <c r="G54" s="1">
        <v>0</v>
      </c>
      <c r="H54" s="47">
        <v>0</v>
      </c>
      <c r="I54" s="1">
        <f>J54+K54+L54</f>
        <v>940545</v>
      </c>
      <c r="J54" s="1">
        <v>940545</v>
      </c>
      <c r="K54" s="1">
        <v>0</v>
      </c>
      <c r="L54" s="1">
        <v>0</v>
      </c>
      <c r="M54" s="1">
        <f>N54+P54</f>
        <v>470272.5</v>
      </c>
      <c r="N54" s="1">
        <v>470272.5</v>
      </c>
      <c r="O54" s="1">
        <v>0</v>
      </c>
      <c r="P54" s="1">
        <v>0</v>
      </c>
      <c r="Q54" s="49">
        <f t="shared" si="2"/>
        <v>50</v>
      </c>
      <c r="R54" s="4">
        <f t="shared" si="3"/>
        <v>50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</row>
    <row r="55" spans="1:12" s="41" customFormat="1" ht="130.5" customHeight="1">
      <c r="A55" s="37"/>
      <c r="B55" s="38" t="s">
        <v>136</v>
      </c>
      <c r="C55" s="39"/>
      <c r="D55" s="40"/>
      <c r="E55" s="39"/>
      <c r="F55" s="38" t="s">
        <v>137</v>
      </c>
      <c r="G55" s="38"/>
      <c r="H55" s="38"/>
      <c r="I55" s="38"/>
      <c r="J55" s="38"/>
      <c r="K55" s="38"/>
      <c r="L55" s="38"/>
    </row>
    <row r="56" spans="1:24" ht="93" customHeight="1">
      <c r="A56" s="16"/>
      <c r="B56" s="42" t="s">
        <v>141</v>
      </c>
      <c r="C56" s="5"/>
      <c r="D56" s="17"/>
      <c r="E56" s="5"/>
      <c r="F56" s="5"/>
      <c r="G56" s="5"/>
      <c r="H56" s="5"/>
      <c r="I56" s="5"/>
      <c r="J56" s="5"/>
      <c r="K56" s="5"/>
      <c r="L56" s="5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8.75" hidden="1">
      <c r="A57" s="16"/>
      <c r="B57" s="5"/>
      <c r="C57" s="5"/>
      <c r="D57" s="17"/>
      <c r="E57" s="5"/>
      <c r="F57" s="5"/>
      <c r="G57" s="5"/>
      <c r="H57" s="5"/>
      <c r="I57" s="5"/>
      <c r="J57" s="5"/>
      <c r="K57" s="5"/>
      <c r="L57" s="5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ht="18.75">
      <c r="A58" s="16"/>
      <c r="B58" s="5"/>
      <c r="C58" s="5"/>
      <c r="D58" s="17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20"/>
      <c r="W58" s="20"/>
      <c r="X58" s="20"/>
    </row>
    <row r="59" spans="1:24" ht="18.75">
      <c r="A59" s="16"/>
      <c r="B59" s="5"/>
      <c r="C59" s="5"/>
      <c r="D59" s="17"/>
      <c r="E59" s="5"/>
      <c r="F59" s="5"/>
      <c r="G59" s="5"/>
      <c r="H59" s="5"/>
      <c r="I59" s="5"/>
      <c r="J59" s="5"/>
      <c r="K59" s="5"/>
      <c r="L59" s="5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ht="18.75">
      <c r="A60" s="16"/>
      <c r="B60" s="5"/>
      <c r="C60" s="5"/>
      <c r="D60" s="17"/>
      <c r="E60" s="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8.75">
      <c r="A61" s="16"/>
      <c r="B61" s="5"/>
      <c r="C61" s="5"/>
      <c r="D61" s="17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0"/>
      <c r="W61" s="20"/>
      <c r="X61" s="20"/>
    </row>
    <row r="62" spans="1:24" ht="18.75">
      <c r="A62" s="16"/>
      <c r="B62" s="5"/>
      <c r="C62" s="5"/>
      <c r="D62" s="17"/>
      <c r="E62" s="5"/>
      <c r="F62" s="5"/>
      <c r="G62" s="5"/>
      <c r="H62" s="5"/>
      <c r="I62" s="15"/>
      <c r="J62" s="5"/>
      <c r="K62" s="5"/>
      <c r="L62" s="5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8.75">
      <c r="A63" s="16"/>
      <c r="B63" s="5"/>
      <c r="C63" s="5"/>
      <c r="D63" s="17"/>
      <c r="E63" s="15"/>
      <c r="F63" s="5"/>
      <c r="G63" s="5"/>
      <c r="H63" s="5"/>
      <c r="I63" s="5"/>
      <c r="J63" s="5"/>
      <c r="K63" s="5"/>
      <c r="L63" s="5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  <row r="64" spans="1:24" ht="18.75">
      <c r="A64" s="16"/>
      <c r="B64" s="5"/>
      <c r="C64" s="5"/>
      <c r="D64" s="17"/>
      <c r="E64" s="21"/>
      <c r="F64" s="5"/>
      <c r="G64" s="5"/>
      <c r="H64" s="5"/>
      <c r="I64" s="5"/>
      <c r="J64" s="5"/>
      <c r="K64" s="5"/>
      <c r="L64" s="5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</row>
    <row r="65" spans="1:24" ht="18.75">
      <c r="A65" s="16"/>
      <c r="B65" s="5"/>
      <c r="C65" s="5"/>
      <c r="D65" s="17"/>
      <c r="E65" s="15"/>
      <c r="F65" s="5"/>
      <c r="G65" s="5"/>
      <c r="H65" s="5"/>
      <c r="I65" s="5"/>
      <c r="J65" s="5"/>
      <c r="K65" s="5"/>
      <c r="L65" s="5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8.75">
      <c r="A66" s="16"/>
      <c r="B66" s="5"/>
      <c r="C66" s="5"/>
      <c r="D66" s="17"/>
      <c r="E66" s="5"/>
      <c r="F66" s="5"/>
      <c r="G66" s="5"/>
      <c r="H66" s="5"/>
      <c r="I66" s="5"/>
      <c r="J66" s="5"/>
      <c r="K66" s="5"/>
      <c r="L66" s="5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</row>
    <row r="67" spans="1:24" ht="18.75">
      <c r="A67" s="16"/>
      <c r="B67" s="5"/>
      <c r="C67" s="5"/>
      <c r="D67" s="17"/>
      <c r="E67" s="5"/>
      <c r="F67" s="5"/>
      <c r="G67" s="5"/>
      <c r="H67" s="5"/>
      <c r="I67" s="15"/>
      <c r="J67" s="5"/>
      <c r="K67" s="5"/>
      <c r="L67" s="5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</row>
    <row r="68" spans="1:24" ht="18.75">
      <c r="A68" s="16"/>
      <c r="B68" s="5"/>
      <c r="C68" s="5"/>
      <c r="D68" s="17"/>
      <c r="E68" s="5"/>
      <c r="F68" s="5"/>
      <c r="G68" s="5"/>
      <c r="H68" s="5"/>
      <c r="I68" s="5"/>
      <c r="J68" s="5"/>
      <c r="K68" s="5"/>
      <c r="L68" s="5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spans="1:24" ht="18.75">
      <c r="A69" s="16"/>
      <c r="B69" s="5"/>
      <c r="C69" s="5"/>
      <c r="D69" s="17"/>
      <c r="E69" s="5"/>
      <c r="F69" s="5"/>
      <c r="G69" s="5"/>
      <c r="H69" s="5"/>
      <c r="I69" s="5"/>
      <c r="J69" s="5"/>
      <c r="K69" s="5"/>
      <c r="L69" s="5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</row>
    <row r="70" spans="1:24" ht="18.75">
      <c r="A70" s="16"/>
      <c r="B70" s="5"/>
      <c r="C70" s="5"/>
      <c r="D70" s="17"/>
      <c r="E70" s="5"/>
      <c r="F70" s="5"/>
      <c r="G70" s="5"/>
      <c r="H70" s="5"/>
      <c r="I70" s="5"/>
      <c r="J70" s="5"/>
      <c r="K70" s="5"/>
      <c r="L70" s="5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8.75">
      <c r="A71" s="16"/>
      <c r="B71" s="5"/>
      <c r="C71" s="5"/>
      <c r="D71" s="17"/>
      <c r="E71" s="5"/>
      <c r="F71" s="5"/>
      <c r="G71" s="5"/>
      <c r="H71" s="5"/>
      <c r="I71" s="5"/>
      <c r="J71" s="5"/>
      <c r="K71" s="5"/>
      <c r="L71" s="5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</row>
    <row r="72" spans="1:24" ht="18.75">
      <c r="A72" s="16"/>
      <c r="B72" s="5"/>
      <c r="C72" s="5"/>
      <c r="D72" s="17"/>
      <c r="E72" s="5"/>
      <c r="F72" s="5"/>
      <c r="G72" s="5"/>
      <c r="H72" s="5"/>
      <c r="I72" s="5"/>
      <c r="J72" s="5"/>
      <c r="K72" s="5"/>
      <c r="L72" s="5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 ht="18.75">
      <c r="A73" s="16"/>
      <c r="B73" s="5"/>
      <c r="C73" s="5"/>
      <c r="D73" s="17"/>
      <c r="E73" s="5"/>
      <c r="F73" s="5"/>
      <c r="G73" s="5"/>
      <c r="H73" s="5"/>
      <c r="I73" s="5"/>
      <c r="J73" s="5"/>
      <c r="K73" s="5"/>
      <c r="L73" s="5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</row>
    <row r="74" spans="1:24" ht="18.75">
      <c r="A74" s="16"/>
      <c r="B74" s="5"/>
      <c r="C74" s="5"/>
      <c r="D74" s="17"/>
      <c r="E74" s="5"/>
      <c r="F74" s="5"/>
      <c r="G74" s="5"/>
      <c r="H74" s="5"/>
      <c r="I74" s="5"/>
      <c r="J74" s="5"/>
      <c r="K74" s="5"/>
      <c r="L74" s="5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8.75">
      <c r="A75" s="16"/>
      <c r="B75" s="5"/>
      <c r="C75" s="5"/>
      <c r="D75" s="17"/>
      <c r="E75" s="5"/>
      <c r="F75" s="5"/>
      <c r="G75" s="5"/>
      <c r="H75" s="5"/>
      <c r="I75" s="5"/>
      <c r="J75" s="5"/>
      <c r="K75" s="5"/>
      <c r="L75" s="5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</row>
    <row r="76" spans="1:24" ht="18.75">
      <c r="A76" s="16"/>
      <c r="B76" s="5"/>
      <c r="C76" s="5"/>
      <c r="D76" s="17"/>
      <c r="E76" s="5"/>
      <c r="F76" s="5"/>
      <c r="G76" s="5"/>
      <c r="H76" s="5"/>
      <c r="I76" s="5"/>
      <c r="J76" s="5"/>
      <c r="K76" s="5"/>
      <c r="L76" s="5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</row>
    <row r="77" spans="1:24" ht="18.75">
      <c r="A77" s="16"/>
      <c r="B77" s="5"/>
      <c r="C77" s="5"/>
      <c r="D77" s="17"/>
      <c r="E77" s="5"/>
      <c r="F77" s="5"/>
      <c r="G77" s="5"/>
      <c r="H77" s="5"/>
      <c r="I77" s="5"/>
      <c r="J77" s="5"/>
      <c r="K77" s="5"/>
      <c r="L77" s="5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</row>
    <row r="78" spans="1:24" ht="18.75">
      <c r="A78" s="16"/>
      <c r="B78" s="5"/>
      <c r="C78" s="5"/>
      <c r="D78" s="17"/>
      <c r="E78" s="5"/>
      <c r="F78" s="5"/>
      <c r="G78" s="5"/>
      <c r="H78" s="5"/>
      <c r="I78" s="5"/>
      <c r="J78" s="5"/>
      <c r="K78" s="5"/>
      <c r="L78" s="5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</row>
    <row r="79" spans="1:24" ht="18.75">
      <c r="A79" s="16"/>
      <c r="B79" s="5"/>
      <c r="C79" s="5"/>
      <c r="D79" s="17"/>
      <c r="E79" s="5"/>
      <c r="F79" s="5"/>
      <c r="G79" s="5"/>
      <c r="H79" s="5"/>
      <c r="I79" s="5"/>
      <c r="J79" s="5"/>
      <c r="K79" s="5"/>
      <c r="L79" s="5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</row>
    <row r="80" spans="1:24" ht="18.75">
      <c r="A80" s="16"/>
      <c r="B80" s="5"/>
      <c r="C80" s="5"/>
      <c r="D80" s="17"/>
      <c r="E80" s="5"/>
      <c r="F80" s="5"/>
      <c r="G80" s="5"/>
      <c r="H80" s="5"/>
      <c r="I80" s="5"/>
      <c r="J80" s="5"/>
      <c r="K80" s="5"/>
      <c r="L80" s="5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</row>
    <row r="81" spans="1:24" ht="18.75">
      <c r="A81" s="16"/>
      <c r="B81" s="5"/>
      <c r="C81" s="5"/>
      <c r="D81" s="17"/>
      <c r="E81" s="5"/>
      <c r="F81" s="5"/>
      <c r="G81" s="5"/>
      <c r="H81" s="5"/>
      <c r="I81" s="5"/>
      <c r="J81" s="5"/>
      <c r="K81" s="5"/>
      <c r="L81" s="5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</sheetData>
  <sheetProtection/>
  <mergeCells count="19">
    <mergeCell ref="A1:X1"/>
    <mergeCell ref="A2:A3"/>
    <mergeCell ref="C2:C3"/>
    <mergeCell ref="D2:D3"/>
    <mergeCell ref="E2:H2"/>
    <mergeCell ref="A21:A27"/>
    <mergeCell ref="C21:C27"/>
    <mergeCell ref="I2:L2"/>
    <mergeCell ref="M2:P2"/>
    <mergeCell ref="Q2:T2"/>
    <mergeCell ref="B39:D39"/>
    <mergeCell ref="B43:D43"/>
    <mergeCell ref="B50:D50"/>
    <mergeCell ref="U2:X2"/>
    <mergeCell ref="A5:X5"/>
    <mergeCell ref="D21:D27"/>
    <mergeCell ref="B7:D7"/>
    <mergeCell ref="B6:D6"/>
    <mergeCell ref="B36:D36"/>
  </mergeCells>
  <printOptions/>
  <pageMargins left="0.25" right="0.25" top="0.75" bottom="0.75" header="0.3" footer="0.3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User</cp:lastModifiedBy>
  <cp:lastPrinted>2015-11-10T07:17:38Z</cp:lastPrinted>
  <dcterms:created xsi:type="dcterms:W3CDTF">2012-05-22T08:33:39Z</dcterms:created>
  <dcterms:modified xsi:type="dcterms:W3CDTF">2015-11-16T04:03:18Z</dcterms:modified>
  <cp:category/>
  <cp:version/>
  <cp:contentType/>
  <cp:contentStatus/>
</cp:coreProperties>
</file>