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2\01.03.2022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муниципальные!$A$4:$W$177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муниципальные!$A$1:$X$177</definedName>
  </definedNames>
  <calcPr calcId="162913"/>
</workbook>
</file>

<file path=xl/calcChain.xml><?xml version="1.0" encoding="utf-8"?>
<calcChain xmlns="http://schemas.openxmlformats.org/spreadsheetml/2006/main">
  <c r="S119" i="33" l="1"/>
  <c r="S120" i="33"/>
  <c r="S121" i="33"/>
  <c r="S122" i="33"/>
  <c r="S123" i="33"/>
  <c r="R119" i="33"/>
  <c r="R120" i="33"/>
  <c r="R121" i="33"/>
  <c r="R122" i="33"/>
  <c r="R123" i="33"/>
  <c r="R118" i="33"/>
  <c r="Q119" i="33"/>
  <c r="Q120" i="33"/>
  <c r="Q121" i="33"/>
  <c r="Q122" i="33"/>
  <c r="P119" i="33"/>
  <c r="P120" i="33"/>
  <c r="P121" i="33"/>
  <c r="P122" i="33"/>
  <c r="P123" i="33"/>
  <c r="T140" i="33" l="1"/>
  <c r="U117" i="33"/>
  <c r="W117" i="33"/>
  <c r="U118" i="33"/>
  <c r="W118" i="33"/>
  <c r="U120" i="33"/>
  <c r="V120" i="33"/>
  <c r="W120" i="33"/>
  <c r="U122" i="33"/>
  <c r="V122" i="33"/>
  <c r="W122" i="33"/>
  <c r="U123" i="33"/>
  <c r="V123" i="33"/>
  <c r="W125" i="33"/>
  <c r="U128" i="33"/>
  <c r="W128" i="33"/>
  <c r="W129" i="33"/>
  <c r="W131" i="33"/>
  <c r="W132" i="33"/>
  <c r="W133" i="33"/>
  <c r="U136" i="33"/>
  <c r="W136" i="33"/>
  <c r="W137" i="33"/>
  <c r="W138" i="33"/>
  <c r="W140" i="33"/>
  <c r="U141" i="33"/>
  <c r="W141" i="33"/>
  <c r="W142" i="33"/>
  <c r="U143" i="33"/>
  <c r="W143" i="33"/>
  <c r="W146" i="33"/>
  <c r="W148" i="33"/>
  <c r="W149" i="33"/>
  <c r="W150" i="33"/>
  <c r="W151" i="33"/>
  <c r="W152" i="33"/>
  <c r="W153" i="33"/>
  <c r="W154" i="33"/>
  <c r="W156" i="33"/>
  <c r="W157" i="33"/>
  <c r="W160" i="33"/>
  <c r="W161" i="33"/>
  <c r="W162" i="33"/>
  <c r="U164" i="33"/>
  <c r="V164" i="33"/>
  <c r="W164" i="33"/>
  <c r="V165" i="33"/>
  <c r="U166" i="33"/>
  <c r="U168" i="33"/>
  <c r="W168" i="33"/>
  <c r="W170" i="33"/>
  <c r="W171" i="33"/>
  <c r="U174" i="33"/>
  <c r="U175" i="33"/>
  <c r="U176" i="33"/>
  <c r="U178" i="33"/>
  <c r="W180" i="33"/>
  <c r="W181" i="33"/>
  <c r="W182" i="33"/>
  <c r="W183" i="33"/>
  <c r="W184" i="33"/>
  <c r="W185" i="33"/>
  <c r="W84" i="33"/>
  <c r="W85" i="33"/>
  <c r="U86" i="33"/>
  <c r="U87" i="33"/>
  <c r="U88" i="33"/>
  <c r="U89" i="33"/>
  <c r="U90" i="33"/>
  <c r="U91" i="33"/>
  <c r="U92" i="33"/>
  <c r="U93" i="33"/>
  <c r="U94" i="33"/>
  <c r="W95" i="33"/>
  <c r="U97" i="33"/>
  <c r="W97" i="33"/>
  <c r="W99" i="33"/>
  <c r="V100" i="33"/>
  <c r="U101" i="33"/>
  <c r="V101" i="33"/>
  <c r="W101" i="33"/>
  <c r="U103" i="33"/>
  <c r="W103" i="33"/>
  <c r="U105" i="33"/>
  <c r="W105" i="33"/>
  <c r="U107" i="33"/>
  <c r="W107" i="33"/>
  <c r="W108" i="33"/>
  <c r="W110" i="33"/>
  <c r="W111" i="33"/>
  <c r="W113" i="33"/>
  <c r="W66" i="33"/>
  <c r="U67" i="33"/>
  <c r="W67" i="33"/>
  <c r="U68" i="33"/>
  <c r="U69" i="33"/>
  <c r="V69" i="33"/>
  <c r="W69" i="33"/>
  <c r="U70" i="33"/>
  <c r="V70" i="33"/>
  <c r="W70" i="33"/>
  <c r="W72" i="33"/>
  <c r="U73" i="33"/>
  <c r="W75" i="33"/>
  <c r="W76" i="33"/>
  <c r="W78" i="33"/>
  <c r="W79" i="33"/>
  <c r="W52" i="33"/>
  <c r="W53" i="33"/>
  <c r="U54" i="33"/>
  <c r="W54" i="33"/>
  <c r="U55" i="33"/>
  <c r="W55" i="33"/>
  <c r="U56" i="33"/>
  <c r="V56" i="33"/>
  <c r="W56" i="33"/>
  <c r="U58" i="33"/>
  <c r="U59" i="33"/>
  <c r="W59" i="33"/>
  <c r="W61" i="33"/>
  <c r="U9" i="33"/>
  <c r="V9" i="33"/>
  <c r="W9" i="33"/>
  <c r="W10" i="33"/>
  <c r="U11" i="33"/>
  <c r="V11" i="33"/>
  <c r="W11" i="33"/>
  <c r="W13" i="33"/>
  <c r="W14" i="33"/>
  <c r="W15" i="33"/>
  <c r="W17" i="33"/>
  <c r="W18" i="33"/>
  <c r="W19" i="33"/>
  <c r="W20" i="33"/>
  <c r="W21" i="33"/>
  <c r="U23" i="33"/>
  <c r="W23" i="33"/>
  <c r="W24" i="33"/>
  <c r="U25" i="33"/>
  <c r="V25" i="33"/>
  <c r="W25" i="33"/>
  <c r="U26" i="33"/>
  <c r="V26" i="33"/>
  <c r="W26" i="33"/>
  <c r="W28" i="33"/>
  <c r="W29" i="33"/>
  <c r="U31" i="33"/>
  <c r="W31" i="33"/>
  <c r="W34" i="33"/>
  <c r="W36" i="33"/>
  <c r="U38" i="33"/>
  <c r="W38" i="33"/>
  <c r="Q118" i="33"/>
  <c r="S118" i="33"/>
  <c r="S125" i="33"/>
  <c r="S129" i="33"/>
  <c r="S131" i="33"/>
  <c r="S138" i="33"/>
  <c r="Q141" i="33"/>
  <c r="S141" i="33"/>
  <c r="S142" i="33"/>
  <c r="S146" i="33"/>
  <c r="S148" i="33"/>
  <c r="S149" i="33"/>
  <c r="S150" i="33"/>
  <c r="S151" i="33"/>
  <c r="S152" i="33"/>
  <c r="S153" i="33"/>
  <c r="S154" i="33"/>
  <c r="S156" i="33"/>
  <c r="S160" i="33"/>
  <c r="Q164" i="33"/>
  <c r="R164" i="33"/>
  <c r="S164" i="33"/>
  <c r="Q166" i="33"/>
  <c r="S170" i="33"/>
  <c r="S171" i="33"/>
  <c r="Q174" i="33"/>
  <c r="Q178" i="33"/>
  <c r="S181" i="33"/>
  <c r="S84" i="33"/>
  <c r="S85" i="33"/>
  <c r="Q86" i="33"/>
  <c r="Q87" i="33"/>
  <c r="Q88" i="33"/>
  <c r="Q89" i="33"/>
  <c r="Q90" i="33"/>
  <c r="Q91" i="33"/>
  <c r="Q92" i="33"/>
  <c r="Q93" i="33"/>
  <c r="Q94" i="33"/>
  <c r="S95" i="33"/>
  <c r="Q97" i="33"/>
  <c r="S97" i="33"/>
  <c r="S99" i="33"/>
  <c r="R100" i="33"/>
  <c r="Q101" i="33"/>
  <c r="R101" i="33"/>
  <c r="S101" i="33"/>
  <c r="Q105" i="33"/>
  <c r="S105" i="33"/>
  <c r="Q107" i="33"/>
  <c r="S107" i="33"/>
  <c r="S108" i="33"/>
  <c r="S110" i="33"/>
  <c r="S111" i="33"/>
  <c r="S66" i="33"/>
  <c r="Q68" i="33"/>
  <c r="S72" i="33"/>
  <c r="Q73" i="33"/>
  <c r="S75" i="33"/>
  <c r="S78" i="33"/>
  <c r="S79" i="33"/>
  <c r="S52" i="33"/>
  <c r="S53" i="33"/>
  <c r="Q55" i="33"/>
  <c r="S55" i="33"/>
  <c r="S61" i="33"/>
  <c r="S46" i="33"/>
  <c r="S48" i="33"/>
  <c r="R41" i="33"/>
  <c r="S41" i="33"/>
  <c r="R42" i="33"/>
  <c r="S42" i="33"/>
  <c r="Q9" i="33"/>
  <c r="S9" i="33"/>
  <c r="S10" i="33"/>
  <c r="Q11" i="33"/>
  <c r="S11" i="33"/>
  <c r="S13" i="33"/>
  <c r="S14" i="33"/>
  <c r="S15" i="33"/>
  <c r="S17" i="33"/>
  <c r="S23" i="33"/>
  <c r="S24" i="33"/>
  <c r="S28" i="33"/>
  <c r="S29" i="33"/>
  <c r="S34" i="33"/>
  <c r="S36" i="33"/>
  <c r="D146" i="33"/>
  <c r="D145" i="33" s="1"/>
  <c r="D175" i="33"/>
  <c r="H175" i="33"/>
  <c r="L175" i="33"/>
  <c r="D157" i="33"/>
  <c r="H157" i="33"/>
  <c r="L157" i="33"/>
  <c r="E147" i="33"/>
  <c r="F147" i="33"/>
  <c r="G147" i="33"/>
  <c r="I147" i="33"/>
  <c r="J147" i="33"/>
  <c r="K147" i="33"/>
  <c r="M147" i="33"/>
  <c r="N147" i="33"/>
  <c r="O147" i="33"/>
  <c r="E145" i="33"/>
  <c r="F145" i="33"/>
  <c r="G145" i="33"/>
  <c r="I145" i="33"/>
  <c r="J145" i="33"/>
  <c r="K145" i="33"/>
  <c r="M145" i="33"/>
  <c r="N145" i="33"/>
  <c r="O145" i="33"/>
  <c r="E130" i="33"/>
  <c r="F130" i="33"/>
  <c r="G130" i="33"/>
  <c r="I130" i="33"/>
  <c r="J130" i="33"/>
  <c r="K130" i="33"/>
  <c r="M130" i="33"/>
  <c r="N130" i="33"/>
  <c r="O130" i="33"/>
  <c r="L133" i="33"/>
  <c r="H132" i="33"/>
  <c r="H133" i="33"/>
  <c r="D132" i="33"/>
  <c r="D133" i="33"/>
  <c r="L132" i="33"/>
  <c r="E106" i="33"/>
  <c r="F106" i="33"/>
  <c r="G106" i="33"/>
  <c r="I106" i="33"/>
  <c r="J106" i="33"/>
  <c r="K106" i="33"/>
  <c r="M106" i="33"/>
  <c r="U106" i="33" s="1"/>
  <c r="N106" i="33"/>
  <c r="O106" i="33"/>
  <c r="W106" i="33" s="1"/>
  <c r="D108" i="33"/>
  <c r="H108" i="33"/>
  <c r="L108" i="33"/>
  <c r="T133" i="33" l="1"/>
  <c r="W145" i="33"/>
  <c r="S145" i="33"/>
  <c r="T157" i="33"/>
  <c r="S106" i="33"/>
  <c r="T108" i="33"/>
  <c r="P108" i="33"/>
  <c r="T132" i="33"/>
  <c r="W130" i="33"/>
  <c r="S130" i="33"/>
  <c r="W147" i="33"/>
  <c r="S147" i="33"/>
  <c r="T175" i="33"/>
  <c r="Q106" i="33"/>
  <c r="E65" i="33"/>
  <c r="F65" i="33"/>
  <c r="G65" i="33"/>
  <c r="I65" i="33"/>
  <c r="J65" i="33"/>
  <c r="K65" i="33"/>
  <c r="M65" i="33"/>
  <c r="N65" i="33"/>
  <c r="O65" i="33"/>
  <c r="V65" i="33" l="1"/>
  <c r="W65" i="33"/>
  <c r="S65" i="33"/>
  <c r="U65" i="33"/>
  <c r="Q65" i="33"/>
  <c r="E74" i="33"/>
  <c r="F74" i="33"/>
  <c r="G74" i="33"/>
  <c r="I74" i="33"/>
  <c r="J74" i="33"/>
  <c r="K74" i="33"/>
  <c r="M74" i="33"/>
  <c r="N74" i="33"/>
  <c r="O74" i="33"/>
  <c r="L76" i="33"/>
  <c r="H76" i="33"/>
  <c r="D76" i="33"/>
  <c r="L70" i="33"/>
  <c r="D70" i="33"/>
  <c r="H70" i="33"/>
  <c r="E37" i="33"/>
  <c r="F37" i="33"/>
  <c r="G37" i="33"/>
  <c r="I37" i="33"/>
  <c r="J37" i="33"/>
  <c r="K37" i="33"/>
  <c r="M37" i="33"/>
  <c r="N37" i="33"/>
  <c r="O37" i="33"/>
  <c r="H11" i="33"/>
  <c r="W37" i="33" l="1"/>
  <c r="U37" i="33"/>
  <c r="T76" i="33"/>
  <c r="T70" i="33"/>
  <c r="W74" i="33"/>
  <c r="S74" i="33"/>
  <c r="K22" i="33"/>
  <c r="E35" i="33" l="1"/>
  <c r="F35" i="33"/>
  <c r="G35" i="33"/>
  <c r="I35" i="33"/>
  <c r="J35" i="33"/>
  <c r="K35" i="33"/>
  <c r="M35" i="33"/>
  <c r="N35" i="33"/>
  <c r="O35" i="33"/>
  <c r="L36" i="33"/>
  <c r="H36" i="33"/>
  <c r="D36" i="33"/>
  <c r="T36" i="33" l="1"/>
  <c r="P36" i="33"/>
  <c r="W35" i="33"/>
  <c r="S35" i="33"/>
  <c r="L68" i="33"/>
  <c r="H68" i="33"/>
  <c r="D68" i="33"/>
  <c r="T68" i="33" l="1"/>
  <c r="P68" i="33"/>
  <c r="E127" i="33"/>
  <c r="F127" i="33"/>
  <c r="G127" i="33"/>
  <c r="I127" i="33"/>
  <c r="J127" i="33"/>
  <c r="K127" i="33"/>
  <c r="M127" i="33"/>
  <c r="N127" i="33"/>
  <c r="O127" i="33"/>
  <c r="L101" i="33"/>
  <c r="H101" i="33"/>
  <c r="D101" i="33"/>
  <c r="L100" i="33"/>
  <c r="H100" i="33"/>
  <c r="D100" i="33"/>
  <c r="T101" i="33" l="1"/>
  <c r="P101" i="33"/>
  <c r="T100" i="33"/>
  <c r="P100" i="33"/>
  <c r="W127" i="33"/>
  <c r="S127" i="33"/>
  <c r="U127" i="33"/>
  <c r="E22" i="33"/>
  <c r="F22" i="33"/>
  <c r="G22" i="33"/>
  <c r="I22" i="33"/>
  <c r="J22" i="33"/>
  <c r="M22" i="33"/>
  <c r="U22" i="33" s="1"/>
  <c r="N22" i="33"/>
  <c r="V22" i="33" s="1"/>
  <c r="O22" i="33"/>
  <c r="L23" i="33"/>
  <c r="D23" i="33"/>
  <c r="H23" i="33"/>
  <c r="W22" i="33" l="1"/>
  <c r="S22" i="33"/>
  <c r="T23" i="33"/>
  <c r="P23" i="33"/>
  <c r="E47" i="33"/>
  <c r="F47" i="33"/>
  <c r="G47" i="33"/>
  <c r="I47" i="33"/>
  <c r="J47" i="33"/>
  <c r="K47" i="33"/>
  <c r="M47" i="33"/>
  <c r="N47" i="33"/>
  <c r="O47" i="33"/>
  <c r="S47" i="33" s="1"/>
  <c r="W46" i="33" l="1"/>
  <c r="W48" i="33"/>
  <c r="W41" i="33"/>
  <c r="W42" i="33"/>
  <c r="L10" i="33"/>
  <c r="L11" i="33"/>
  <c r="H10" i="33"/>
  <c r="D10" i="33"/>
  <c r="I8" i="33"/>
  <c r="J8" i="33"/>
  <c r="K8" i="33"/>
  <c r="M8" i="33"/>
  <c r="N8" i="33"/>
  <c r="O8" i="33"/>
  <c r="E8" i="33"/>
  <c r="F8" i="33"/>
  <c r="G8" i="33"/>
  <c r="D11" i="33"/>
  <c r="E109" i="33"/>
  <c r="F109" i="33"/>
  <c r="G109" i="33"/>
  <c r="I109" i="33"/>
  <c r="J109" i="33"/>
  <c r="K109" i="33"/>
  <c r="M109" i="33"/>
  <c r="N109" i="33"/>
  <c r="O109" i="33"/>
  <c r="V8" i="33" l="1"/>
  <c r="W8" i="33"/>
  <c r="S8" i="33"/>
  <c r="U8" i="33"/>
  <c r="Q8" i="33"/>
  <c r="T11" i="33"/>
  <c r="P11" i="33"/>
  <c r="W109" i="33"/>
  <c r="S109" i="33"/>
  <c r="T10" i="33"/>
  <c r="P10" i="33"/>
  <c r="D118" i="33"/>
  <c r="L118" i="33"/>
  <c r="L117" i="33"/>
  <c r="O116" i="33"/>
  <c r="N116" i="33"/>
  <c r="M116" i="33"/>
  <c r="K116" i="33"/>
  <c r="J116" i="33"/>
  <c r="I116" i="33"/>
  <c r="G116" i="33"/>
  <c r="F116" i="33"/>
  <c r="E116" i="33"/>
  <c r="H118" i="33"/>
  <c r="H122" i="33"/>
  <c r="H117" i="33"/>
  <c r="D117" i="33"/>
  <c r="D38" i="33"/>
  <c r="D37" i="33" s="1"/>
  <c r="I77" i="33"/>
  <c r="G77" i="33"/>
  <c r="K77" i="33"/>
  <c r="O77" i="33"/>
  <c r="O71" i="33"/>
  <c r="L73" i="33"/>
  <c r="O51" i="33"/>
  <c r="N51" i="33"/>
  <c r="M51" i="33"/>
  <c r="K51" i="33"/>
  <c r="J51" i="33"/>
  <c r="I51" i="33"/>
  <c r="G51" i="33"/>
  <c r="F51" i="33"/>
  <c r="E51" i="33"/>
  <c r="L56" i="33"/>
  <c r="H56" i="33"/>
  <c r="D56" i="33"/>
  <c r="H55" i="33"/>
  <c r="O155" i="33"/>
  <c r="N155" i="33"/>
  <c r="M155" i="33"/>
  <c r="K155" i="33"/>
  <c r="J155" i="33"/>
  <c r="I155" i="33"/>
  <c r="G155" i="33"/>
  <c r="F155" i="33"/>
  <c r="E155" i="33"/>
  <c r="K144" i="33"/>
  <c r="G144" i="33"/>
  <c r="L146" i="33"/>
  <c r="H146" i="33"/>
  <c r="H145" i="33" s="1"/>
  <c r="O139" i="33"/>
  <c r="N139" i="33"/>
  <c r="M139" i="33"/>
  <c r="K139" i="33"/>
  <c r="J139" i="33"/>
  <c r="I139" i="33"/>
  <c r="G139" i="33"/>
  <c r="F139" i="33"/>
  <c r="E139" i="33"/>
  <c r="L143" i="33"/>
  <c r="H143" i="33"/>
  <c r="D143" i="33"/>
  <c r="O135" i="33"/>
  <c r="N135" i="33"/>
  <c r="M135" i="33"/>
  <c r="K135" i="33"/>
  <c r="K134" i="33" s="1"/>
  <c r="J135" i="33"/>
  <c r="I135" i="33"/>
  <c r="I134" i="33" s="1"/>
  <c r="G135" i="33"/>
  <c r="F135" i="33"/>
  <c r="F134" i="33" s="1"/>
  <c r="E135" i="33"/>
  <c r="E134" i="33" s="1"/>
  <c r="L138" i="33"/>
  <c r="D138" i="33"/>
  <c r="H138" i="33"/>
  <c r="L136" i="33"/>
  <c r="H136" i="33"/>
  <c r="D136" i="33"/>
  <c r="O40" i="33"/>
  <c r="N40" i="33"/>
  <c r="M40" i="33"/>
  <c r="K40" i="33"/>
  <c r="J40" i="33"/>
  <c r="I40" i="33"/>
  <c r="G40" i="33"/>
  <c r="F40" i="33"/>
  <c r="R40" i="33" s="1"/>
  <c r="E40" i="33"/>
  <c r="H31" i="33"/>
  <c r="L26" i="33"/>
  <c r="L25" i="33"/>
  <c r="K16" i="33"/>
  <c r="L21" i="33"/>
  <c r="T136" i="33" l="1"/>
  <c r="U135" i="33"/>
  <c r="W135" i="33"/>
  <c r="S135" i="33"/>
  <c r="U139" i="33"/>
  <c r="Q139" i="33"/>
  <c r="W139" i="33"/>
  <c r="S139" i="33"/>
  <c r="L145" i="33"/>
  <c r="T146" i="33"/>
  <c r="P146" i="33"/>
  <c r="U51" i="33"/>
  <c r="Q51" i="33"/>
  <c r="W51" i="33"/>
  <c r="S51" i="33"/>
  <c r="O64" i="33"/>
  <c r="U116" i="33"/>
  <c r="Q116" i="33"/>
  <c r="W116" i="33"/>
  <c r="S116" i="33"/>
  <c r="T118" i="33"/>
  <c r="P118" i="33"/>
  <c r="S40" i="33"/>
  <c r="T138" i="33"/>
  <c r="P138" i="33"/>
  <c r="N134" i="33"/>
  <c r="T143" i="33"/>
  <c r="W155" i="33"/>
  <c r="S155" i="33"/>
  <c r="T56" i="33"/>
  <c r="V51" i="33"/>
  <c r="W77" i="33"/>
  <c r="S77" i="33"/>
  <c r="T117" i="33"/>
  <c r="J134" i="33"/>
  <c r="G134" i="33"/>
  <c r="M134" i="33"/>
  <c r="O144" i="33"/>
  <c r="O134" i="33"/>
  <c r="F83" i="33"/>
  <c r="W144" i="33" l="1"/>
  <c r="S144" i="33"/>
  <c r="W134" i="33"/>
  <c r="S134" i="33"/>
  <c r="U134" i="33"/>
  <c r="Q134" i="33"/>
  <c r="T145" i="33"/>
  <c r="P145" i="33"/>
  <c r="L105" i="33"/>
  <c r="H105" i="33"/>
  <c r="L103" i="33"/>
  <c r="T105" i="33" l="1"/>
  <c r="L93" i="33"/>
  <c r="H93" i="33"/>
  <c r="T93" i="33" l="1"/>
  <c r="O30" i="33"/>
  <c r="N30" i="33"/>
  <c r="M30" i="33"/>
  <c r="K30" i="33"/>
  <c r="J30" i="33"/>
  <c r="I30" i="33"/>
  <c r="G30" i="33"/>
  <c r="F30" i="33"/>
  <c r="E30" i="33"/>
  <c r="U30" i="33" l="1"/>
  <c r="W30" i="33"/>
  <c r="O159" i="33"/>
  <c r="N159" i="33"/>
  <c r="M159" i="33"/>
  <c r="K159" i="33"/>
  <c r="J159" i="33"/>
  <c r="I159" i="33"/>
  <c r="G159" i="33"/>
  <c r="F159" i="33"/>
  <c r="E159" i="33"/>
  <c r="L162" i="33"/>
  <c r="H162" i="33"/>
  <c r="D162" i="33"/>
  <c r="T162" i="33" l="1"/>
  <c r="W159" i="33"/>
  <c r="S159" i="33"/>
  <c r="L184" i="33"/>
  <c r="L182" i="33"/>
  <c r="L181" i="33"/>
  <c r="D171" i="33"/>
  <c r="D170" i="33"/>
  <c r="H170" i="33"/>
  <c r="L170" i="33"/>
  <c r="D168" i="33"/>
  <c r="H168" i="33"/>
  <c r="L168" i="33"/>
  <c r="D164" i="33"/>
  <c r="L164" i="33"/>
  <c r="L160" i="33"/>
  <c r="L156" i="33"/>
  <c r="P164" i="33" l="1"/>
  <c r="T168" i="33"/>
  <c r="T170" i="33"/>
  <c r="P170" i="33"/>
  <c r="L155" i="33"/>
  <c r="L154" i="33"/>
  <c r="D154" i="33"/>
  <c r="L153" i="33"/>
  <c r="L151" i="33"/>
  <c r="H151" i="33"/>
  <c r="D151" i="33"/>
  <c r="L150" i="33"/>
  <c r="H150" i="33"/>
  <c r="D148" i="33"/>
  <c r="L142" i="33"/>
  <c r="D142" i="33"/>
  <c r="L141" i="33"/>
  <c r="H141" i="33"/>
  <c r="D141" i="33"/>
  <c r="L140" i="33"/>
  <c r="H140" i="33"/>
  <c r="L137" i="33"/>
  <c r="H137" i="33"/>
  <c r="H135" i="33" s="1"/>
  <c r="D137" i="33"/>
  <c r="D135" i="33" s="1"/>
  <c r="L131" i="33"/>
  <c r="H131" i="33"/>
  <c r="H130" i="33" s="1"/>
  <c r="D131" i="33"/>
  <c r="D130" i="33" s="1"/>
  <c r="L129" i="33"/>
  <c r="H129" i="33"/>
  <c r="D129" i="33"/>
  <c r="D128" i="33"/>
  <c r="L128" i="33"/>
  <c r="H128" i="33"/>
  <c r="L38" i="33"/>
  <c r="H38" i="33"/>
  <c r="H37" i="33" s="1"/>
  <c r="T128" i="33" l="1"/>
  <c r="T129" i="33"/>
  <c r="P129" i="33"/>
  <c r="L135" i="33"/>
  <c r="T137" i="33"/>
  <c r="T150" i="33"/>
  <c r="P154" i="33"/>
  <c r="L37" i="33"/>
  <c r="T38" i="33"/>
  <c r="L130" i="33"/>
  <c r="T131" i="33"/>
  <c r="P131" i="33"/>
  <c r="T141" i="33"/>
  <c r="P141" i="33"/>
  <c r="P142" i="33"/>
  <c r="T151" i="33"/>
  <c r="P151" i="33"/>
  <c r="L127" i="33"/>
  <c r="D127" i="33"/>
  <c r="H127" i="33"/>
  <c r="L139" i="33"/>
  <c r="L34" i="33"/>
  <c r="L46" i="33"/>
  <c r="L42" i="33"/>
  <c r="T127" i="33" l="1"/>
  <c r="P127" i="33"/>
  <c r="T37" i="33"/>
  <c r="T130" i="33"/>
  <c r="P130" i="33"/>
  <c r="T135" i="33"/>
  <c r="P135" i="33"/>
  <c r="L35" i="33"/>
  <c r="L134" i="33"/>
  <c r="L31" i="33" l="1"/>
  <c r="T31" i="33" l="1"/>
  <c r="D24" i="33"/>
  <c r="H24" i="33"/>
  <c r="L24" i="33"/>
  <c r="L20" i="33"/>
  <c r="H17" i="33"/>
  <c r="L17" i="33"/>
  <c r="L123" i="33"/>
  <c r="D122" i="33"/>
  <c r="D55" i="33"/>
  <c r="T17" i="33" l="1"/>
  <c r="T24" i="33"/>
  <c r="P24" i="33"/>
  <c r="K57" i="33"/>
  <c r="H53" i="33"/>
  <c r="H178" i="33" l="1"/>
  <c r="L176" i="33"/>
  <c r="L55" i="33" l="1"/>
  <c r="T55" i="33" l="1"/>
  <c r="P55" i="33"/>
  <c r="E167" i="33"/>
  <c r="F167" i="33"/>
  <c r="G167" i="33"/>
  <c r="I167" i="33"/>
  <c r="J167" i="33"/>
  <c r="K167" i="33"/>
  <c r="M167" i="33"/>
  <c r="N167" i="33"/>
  <c r="O167" i="33"/>
  <c r="W167" i="33" l="1"/>
  <c r="U167" i="33"/>
  <c r="E83" i="33"/>
  <c r="G83" i="33"/>
  <c r="I83" i="33"/>
  <c r="J83" i="33"/>
  <c r="K83" i="33"/>
  <c r="M83" i="33"/>
  <c r="N83" i="33"/>
  <c r="O83" i="33"/>
  <c r="W83" i="33" l="1"/>
  <c r="S83" i="33"/>
  <c r="U83" i="33"/>
  <c r="Q83" i="33"/>
  <c r="L87" i="33"/>
  <c r="D87" i="33"/>
  <c r="H87" i="33"/>
  <c r="T87" i="33" l="1"/>
  <c r="P87" i="33"/>
  <c r="E126" i="33"/>
  <c r="F126" i="33"/>
  <c r="G126" i="33"/>
  <c r="D181" i="33"/>
  <c r="P181" i="33" s="1"/>
  <c r="D182" i="33"/>
  <c r="D183" i="33"/>
  <c r="D184" i="33"/>
  <c r="D185" i="33"/>
  <c r="D180" i="33"/>
  <c r="E179" i="33"/>
  <c r="F179" i="33"/>
  <c r="G179" i="33"/>
  <c r="E177" i="33"/>
  <c r="F177" i="33"/>
  <c r="G177" i="33"/>
  <c r="D178" i="33"/>
  <c r="D177" i="33" s="1"/>
  <c r="E173" i="33"/>
  <c r="F173" i="33"/>
  <c r="F172" i="33" s="1"/>
  <c r="G173" i="33"/>
  <c r="G172" i="33" s="1"/>
  <c r="D176" i="33"/>
  <c r="D174" i="33"/>
  <c r="E169" i="33"/>
  <c r="F169" i="33"/>
  <c r="G169" i="33"/>
  <c r="D165" i="33"/>
  <c r="D166" i="33"/>
  <c r="E163" i="33"/>
  <c r="F163" i="33"/>
  <c r="G163" i="33"/>
  <c r="D161" i="33"/>
  <c r="D160" i="33"/>
  <c r="P160" i="33" s="1"/>
  <c r="D156" i="33"/>
  <c r="D149" i="33"/>
  <c r="D150" i="33"/>
  <c r="P150" i="33" s="1"/>
  <c r="D152" i="33"/>
  <c r="D153" i="33"/>
  <c r="P153" i="33" s="1"/>
  <c r="D140" i="33"/>
  <c r="E124" i="33"/>
  <c r="F124" i="33"/>
  <c r="G124" i="33"/>
  <c r="D125" i="33"/>
  <c r="E121" i="33"/>
  <c r="F121" i="33"/>
  <c r="G121" i="33"/>
  <c r="D123" i="33"/>
  <c r="E119" i="33"/>
  <c r="F119" i="33"/>
  <c r="G119" i="33"/>
  <c r="D120" i="33"/>
  <c r="D155" i="33" l="1"/>
  <c r="P155" i="33" s="1"/>
  <c r="P156" i="33"/>
  <c r="D121" i="33"/>
  <c r="D147" i="33"/>
  <c r="D144" i="33" s="1"/>
  <c r="D179" i="33"/>
  <c r="D139" i="33"/>
  <c r="P139" i="33" s="1"/>
  <c r="D116" i="33"/>
  <c r="D124" i="33"/>
  <c r="D159" i="33"/>
  <c r="D169" i="33"/>
  <c r="D126" i="33"/>
  <c r="F158" i="33"/>
  <c r="D167" i="33"/>
  <c r="F144" i="33"/>
  <c r="E144" i="33"/>
  <c r="G158" i="33"/>
  <c r="D119" i="33"/>
  <c r="E115" i="33"/>
  <c r="E158" i="33"/>
  <c r="D173" i="33"/>
  <c r="D172" i="33" s="1"/>
  <c r="E172" i="33"/>
  <c r="D163" i="33"/>
  <c r="F115" i="33"/>
  <c r="G115" i="33"/>
  <c r="E112" i="33"/>
  <c r="F112" i="33"/>
  <c r="G112" i="33"/>
  <c r="D113" i="33"/>
  <c r="D112" i="33" s="1"/>
  <c r="D111" i="33"/>
  <c r="D110" i="33"/>
  <c r="D107" i="33"/>
  <c r="D106" i="33" s="1"/>
  <c r="E104" i="33"/>
  <c r="F104" i="33"/>
  <c r="G104" i="33"/>
  <c r="D105" i="33"/>
  <c r="E102" i="33"/>
  <c r="F102" i="33"/>
  <c r="G102" i="33"/>
  <c r="D103" i="33"/>
  <c r="E98" i="33"/>
  <c r="F98" i="33"/>
  <c r="G98" i="33"/>
  <c r="D99" i="33"/>
  <c r="D98" i="33" s="1"/>
  <c r="E96" i="33"/>
  <c r="E82" i="33" s="1"/>
  <c r="F96" i="33"/>
  <c r="F82" i="33" s="1"/>
  <c r="G96" i="33"/>
  <c r="G82" i="33" s="1"/>
  <c r="D97" i="33"/>
  <c r="D85" i="33"/>
  <c r="D86" i="33"/>
  <c r="D88" i="33"/>
  <c r="D89" i="33"/>
  <c r="D90" i="33"/>
  <c r="D91" i="33"/>
  <c r="D92" i="33"/>
  <c r="D93" i="33"/>
  <c r="P93" i="33" s="1"/>
  <c r="D94" i="33"/>
  <c r="D95" i="33"/>
  <c r="D84" i="33"/>
  <c r="E77" i="33"/>
  <c r="F77" i="33"/>
  <c r="D79" i="33"/>
  <c r="D78" i="33"/>
  <c r="D75" i="33"/>
  <c r="D74" i="33" s="1"/>
  <c r="E71" i="33"/>
  <c r="E64" i="33" s="1"/>
  <c r="F71" i="33"/>
  <c r="F64" i="33" s="1"/>
  <c r="G71" i="33"/>
  <c r="S71" i="33" s="1"/>
  <c r="D73" i="33"/>
  <c r="P73" i="33" s="1"/>
  <c r="D72" i="33"/>
  <c r="D67" i="33"/>
  <c r="D69" i="33"/>
  <c r="D66" i="33"/>
  <c r="D104" i="33" l="1"/>
  <c r="P105" i="33"/>
  <c r="D134" i="33"/>
  <c r="P134" i="33" s="1"/>
  <c r="G64" i="33"/>
  <c r="D65" i="33"/>
  <c r="F81" i="33"/>
  <c r="E63" i="33"/>
  <c r="D96" i="33"/>
  <c r="D109" i="33"/>
  <c r="D77" i="33"/>
  <c r="D83" i="33"/>
  <c r="E81" i="33"/>
  <c r="D102" i="33"/>
  <c r="D158" i="33"/>
  <c r="D115" i="33"/>
  <c r="D71" i="33"/>
  <c r="E60" i="33"/>
  <c r="F60" i="33"/>
  <c r="G60" i="33"/>
  <c r="D61" i="33"/>
  <c r="D60" i="33" s="1"/>
  <c r="E57" i="33"/>
  <c r="F57" i="33"/>
  <c r="G57" i="33"/>
  <c r="D59" i="33"/>
  <c r="D58" i="33"/>
  <c r="D53" i="33"/>
  <c r="D54" i="33"/>
  <c r="D52" i="33"/>
  <c r="E45" i="33"/>
  <c r="F45" i="33"/>
  <c r="G45" i="33"/>
  <c r="D48" i="33"/>
  <c r="D47" i="33" s="1"/>
  <c r="D46" i="33"/>
  <c r="D41" i="33"/>
  <c r="D42" i="33"/>
  <c r="P42" i="33" s="1"/>
  <c r="E33" i="33"/>
  <c r="F33" i="33"/>
  <c r="G33" i="33"/>
  <c r="D34" i="33"/>
  <c r="G63" i="33" l="1"/>
  <c r="S64" i="33"/>
  <c r="D33" i="33"/>
  <c r="P34" i="33"/>
  <c r="D45" i="33"/>
  <c r="D44" i="33" s="1"/>
  <c r="P46" i="33"/>
  <c r="D82" i="33"/>
  <c r="D64" i="33"/>
  <c r="D63" i="33" s="1"/>
  <c r="D81" i="33"/>
  <c r="D35" i="33"/>
  <c r="D51" i="33"/>
  <c r="D40" i="33"/>
  <c r="F44" i="33"/>
  <c r="F63" i="33"/>
  <c r="E44" i="33"/>
  <c r="F50" i="33"/>
  <c r="E32" i="33"/>
  <c r="E50" i="33"/>
  <c r="G32" i="33"/>
  <c r="G50" i="33"/>
  <c r="F32" i="33"/>
  <c r="G81" i="33"/>
  <c r="D57" i="33"/>
  <c r="G44" i="33"/>
  <c r="D31" i="33"/>
  <c r="E27" i="33"/>
  <c r="F27" i="33"/>
  <c r="G27" i="33"/>
  <c r="D29" i="33"/>
  <c r="D28" i="33"/>
  <c r="D25" i="33"/>
  <c r="D26" i="33"/>
  <c r="E16" i="33"/>
  <c r="F16" i="33"/>
  <c r="G16" i="33"/>
  <c r="D18" i="33"/>
  <c r="D19" i="33"/>
  <c r="D20" i="33"/>
  <c r="D21" i="33"/>
  <c r="D17" i="33"/>
  <c r="P17" i="33" s="1"/>
  <c r="E12" i="33"/>
  <c r="F12" i="33"/>
  <c r="G12" i="33"/>
  <c r="D14" i="33"/>
  <c r="D15" i="33"/>
  <c r="D13" i="33"/>
  <c r="D9" i="33"/>
  <c r="D8" i="33" s="1"/>
  <c r="D32" i="33" l="1"/>
  <c r="P35" i="33"/>
  <c r="F7" i="33"/>
  <c r="F5" i="33" s="1"/>
  <c r="D22" i="33"/>
  <c r="D16" i="33"/>
  <c r="G7" i="33"/>
  <c r="G5" i="33" s="1"/>
  <c r="E7" i="33"/>
  <c r="E5" i="33" s="1"/>
  <c r="D30" i="33"/>
  <c r="D50" i="33"/>
  <c r="D27" i="33"/>
  <c r="D12" i="33"/>
  <c r="I179" i="33"/>
  <c r="J179" i="33"/>
  <c r="K179" i="33"/>
  <c r="M179" i="33"/>
  <c r="N179" i="33"/>
  <c r="O179" i="33"/>
  <c r="H180" i="33"/>
  <c r="L180" i="33"/>
  <c r="H181" i="33"/>
  <c r="T181" i="33" s="1"/>
  <c r="H182" i="33"/>
  <c r="T182" i="33" s="1"/>
  <c r="H183" i="33"/>
  <c r="L183" i="33"/>
  <c r="H184" i="33"/>
  <c r="T184" i="33" s="1"/>
  <c r="H185" i="33"/>
  <c r="L185" i="33"/>
  <c r="I173" i="33"/>
  <c r="J173" i="33"/>
  <c r="K173" i="33"/>
  <c r="M173" i="33"/>
  <c r="N173" i="33"/>
  <c r="O173" i="33"/>
  <c r="U173" i="33" l="1"/>
  <c r="Q173" i="33"/>
  <c r="T185" i="33"/>
  <c r="T183" i="33"/>
  <c r="T180" i="33"/>
  <c r="W179" i="33"/>
  <c r="S179" i="33"/>
  <c r="D7" i="33"/>
  <c r="D5" i="33" s="1"/>
  <c r="H179" i="33"/>
  <c r="L179" i="33"/>
  <c r="T179" i="33" l="1"/>
  <c r="P179" i="33"/>
  <c r="W47" i="33"/>
  <c r="L48" i="33"/>
  <c r="H48" i="33"/>
  <c r="H47" i="33" s="1"/>
  <c r="H46" i="33"/>
  <c r="L47" i="33" l="1"/>
  <c r="P47" i="33" s="1"/>
  <c r="P48" i="33"/>
  <c r="T48" i="33"/>
  <c r="T47" i="33" l="1"/>
  <c r="H91" i="33" l="1"/>
  <c r="L91" i="33"/>
  <c r="T91" i="33" l="1"/>
  <c r="P91" i="33"/>
  <c r="I126" i="33"/>
  <c r="J126" i="33"/>
  <c r="K126" i="33"/>
  <c r="N126" i="33"/>
  <c r="O126" i="33" l="1"/>
  <c r="M126" i="33"/>
  <c r="L67" i="33"/>
  <c r="U126" i="33" l="1"/>
  <c r="W126" i="33"/>
  <c r="S126" i="33"/>
  <c r="I177" i="33"/>
  <c r="J177" i="33"/>
  <c r="K177" i="33"/>
  <c r="M177" i="33"/>
  <c r="N177" i="33"/>
  <c r="O177" i="33"/>
  <c r="L178" i="33"/>
  <c r="L174" i="33"/>
  <c r="H174" i="33"/>
  <c r="L94" i="33"/>
  <c r="H94" i="33"/>
  <c r="I71" i="33"/>
  <c r="I64" i="33" s="1"/>
  <c r="J71" i="33"/>
  <c r="J64" i="33" s="1"/>
  <c r="K71" i="33"/>
  <c r="W71" i="33" s="1"/>
  <c r="M71" i="33"/>
  <c r="N71" i="33"/>
  <c r="H73" i="33"/>
  <c r="T73" i="33" s="1"/>
  <c r="N64" i="33" l="1"/>
  <c r="T94" i="33"/>
  <c r="P94" i="33"/>
  <c r="T174" i="33"/>
  <c r="P174" i="33"/>
  <c r="U177" i="33"/>
  <c r="Q177" i="33"/>
  <c r="U71" i="33"/>
  <c r="Q71" i="33"/>
  <c r="T178" i="33"/>
  <c r="P178" i="33"/>
  <c r="M64" i="33"/>
  <c r="K64" i="33"/>
  <c r="W64" i="33" s="1"/>
  <c r="U64" i="33" l="1"/>
  <c r="Q64" i="33"/>
  <c r="V64" i="33"/>
  <c r="M45" i="33"/>
  <c r="N45" i="33"/>
  <c r="O45" i="33"/>
  <c r="S45" i="33" s="1"/>
  <c r="I45" i="33"/>
  <c r="I44" i="33" s="1"/>
  <c r="J45" i="33"/>
  <c r="J44" i="33" s="1"/>
  <c r="K45" i="33"/>
  <c r="K44" i="33" s="1"/>
  <c r="H45" i="33"/>
  <c r="H44" i="33" s="1"/>
  <c r="H177" i="33"/>
  <c r="H176" i="33"/>
  <c r="T176" i="33" s="1"/>
  <c r="H171" i="33"/>
  <c r="I169" i="33"/>
  <c r="J169" i="33"/>
  <c r="K169" i="33"/>
  <c r="H167" i="33"/>
  <c r="I163" i="33"/>
  <c r="J163" i="33"/>
  <c r="K163" i="33"/>
  <c r="H165" i="33"/>
  <c r="H166" i="33"/>
  <c r="H164" i="33"/>
  <c r="T164" i="33" s="1"/>
  <c r="H161" i="33"/>
  <c r="H160" i="33"/>
  <c r="T160" i="33" s="1"/>
  <c r="H156" i="33"/>
  <c r="T156" i="33" s="1"/>
  <c r="H149" i="33"/>
  <c r="H152" i="33"/>
  <c r="H153" i="33"/>
  <c r="T153" i="33" s="1"/>
  <c r="H154" i="33"/>
  <c r="T154" i="33" s="1"/>
  <c r="H148" i="33"/>
  <c r="H142" i="33"/>
  <c r="I124" i="33"/>
  <c r="J124" i="33"/>
  <c r="K124" i="33"/>
  <c r="H125" i="33"/>
  <c r="I121" i="33"/>
  <c r="J121" i="33"/>
  <c r="K121" i="33"/>
  <c r="H123" i="33"/>
  <c r="T123" i="33" s="1"/>
  <c r="M119" i="33"/>
  <c r="N119" i="33"/>
  <c r="O119" i="33"/>
  <c r="I119" i="33"/>
  <c r="J119" i="33"/>
  <c r="K119" i="33"/>
  <c r="H120" i="33"/>
  <c r="H116" i="33"/>
  <c r="I112" i="33"/>
  <c r="J112" i="33"/>
  <c r="K112" i="33"/>
  <c r="H113" i="33"/>
  <c r="H112" i="33" s="1"/>
  <c r="H111" i="33"/>
  <c r="H110" i="33"/>
  <c r="H107" i="33"/>
  <c r="H106" i="33" s="1"/>
  <c r="I104" i="33"/>
  <c r="J104" i="33"/>
  <c r="K104" i="33"/>
  <c r="H104" i="33"/>
  <c r="I102" i="33"/>
  <c r="J102" i="33"/>
  <c r="K102" i="33"/>
  <c r="W119" i="33" l="1"/>
  <c r="U119" i="33"/>
  <c r="N44" i="33"/>
  <c r="V119" i="33"/>
  <c r="H139" i="33"/>
  <c r="T139" i="33" s="1"/>
  <c r="T142" i="33"/>
  <c r="M44" i="33"/>
  <c r="H147" i="33"/>
  <c r="H144" i="33" s="1"/>
  <c r="W45" i="33"/>
  <c r="H109" i="33"/>
  <c r="H155" i="33"/>
  <c r="T155" i="33" s="1"/>
  <c r="H134" i="33"/>
  <c r="T134" i="33" s="1"/>
  <c r="H159" i="33"/>
  <c r="T46" i="33"/>
  <c r="O44" i="33"/>
  <c r="S44" i="33" s="1"/>
  <c r="I144" i="33"/>
  <c r="H173" i="33"/>
  <c r="H126" i="33"/>
  <c r="K158" i="33"/>
  <c r="I158" i="33"/>
  <c r="H169" i="33"/>
  <c r="J172" i="33"/>
  <c r="I172" i="33"/>
  <c r="K115" i="33"/>
  <c r="I115" i="33"/>
  <c r="J115" i="33"/>
  <c r="H121" i="33"/>
  <c r="J144" i="33"/>
  <c r="H119" i="33"/>
  <c r="H124" i="33"/>
  <c r="J158" i="33"/>
  <c r="H163" i="33"/>
  <c r="K172" i="33"/>
  <c r="L45" i="33"/>
  <c r="P45" i="33" s="1"/>
  <c r="H103" i="33"/>
  <c r="I98" i="33"/>
  <c r="J98" i="33"/>
  <c r="K98" i="33"/>
  <c r="H99" i="33"/>
  <c r="H98" i="33" s="1"/>
  <c r="I96" i="33"/>
  <c r="I82" i="33" s="1"/>
  <c r="J96" i="33"/>
  <c r="J82" i="33" s="1"/>
  <c r="K96" i="33"/>
  <c r="K82" i="33" s="1"/>
  <c r="M96" i="33"/>
  <c r="N96" i="33"/>
  <c r="O96" i="33"/>
  <c r="H97" i="33"/>
  <c r="L97" i="33"/>
  <c r="H84" i="33"/>
  <c r="H85" i="33"/>
  <c r="H86" i="33"/>
  <c r="H88" i="33"/>
  <c r="H89" i="33"/>
  <c r="H90" i="33"/>
  <c r="H92" i="33"/>
  <c r="H95" i="33"/>
  <c r="J77" i="33"/>
  <c r="H79" i="33"/>
  <c r="H78" i="33"/>
  <c r="H75" i="33"/>
  <c r="H74" i="33" s="1"/>
  <c r="H72" i="33"/>
  <c r="H71" i="33" s="1"/>
  <c r="H67" i="33"/>
  <c r="T67" i="33" s="1"/>
  <c r="H69" i="33"/>
  <c r="H66" i="33"/>
  <c r="I60" i="33"/>
  <c r="J60" i="33"/>
  <c r="K60" i="33"/>
  <c r="I57" i="33"/>
  <c r="J57" i="33"/>
  <c r="M57" i="33"/>
  <c r="N57" i="33"/>
  <c r="O57" i="33"/>
  <c r="L59" i="33"/>
  <c r="H59" i="33"/>
  <c r="H54" i="33"/>
  <c r="H58" i="33"/>
  <c r="H61" i="33"/>
  <c r="H60" i="33" s="1"/>
  <c r="H52" i="33"/>
  <c r="H41" i="33"/>
  <c r="H42" i="33"/>
  <c r="I33" i="33"/>
  <c r="I32" i="33" s="1"/>
  <c r="J33" i="33"/>
  <c r="J32" i="33" s="1"/>
  <c r="K33" i="33"/>
  <c r="K32" i="33" s="1"/>
  <c r="H34" i="33"/>
  <c r="T34" i="33" s="1"/>
  <c r="I27" i="33"/>
  <c r="J27" i="33"/>
  <c r="K27" i="33"/>
  <c r="H29" i="33"/>
  <c r="H28" i="33"/>
  <c r="H25" i="33"/>
  <c r="T25" i="33" s="1"/>
  <c r="H26" i="33"/>
  <c r="T26" i="33" s="1"/>
  <c r="H21" i="33"/>
  <c r="T21" i="33" s="1"/>
  <c r="I16" i="33"/>
  <c r="J16" i="33"/>
  <c r="H18" i="33"/>
  <c r="H19" i="33"/>
  <c r="H20" i="33"/>
  <c r="T20" i="33" s="1"/>
  <c r="I12" i="33"/>
  <c r="J12" i="33"/>
  <c r="K12" i="33"/>
  <c r="H14" i="33"/>
  <c r="H15" i="33"/>
  <c r="H13" i="33"/>
  <c r="H9" i="33"/>
  <c r="H8" i="33" s="1"/>
  <c r="W57" i="33" l="1"/>
  <c r="U57" i="33"/>
  <c r="L96" i="33"/>
  <c r="T97" i="33"/>
  <c r="P97" i="33"/>
  <c r="W96" i="33"/>
  <c r="S96" i="33"/>
  <c r="U96" i="33"/>
  <c r="Q96" i="33"/>
  <c r="H102" i="33"/>
  <c r="T103" i="33"/>
  <c r="T59" i="33"/>
  <c r="H65" i="33"/>
  <c r="H64" i="33" s="1"/>
  <c r="J81" i="33"/>
  <c r="H35" i="33"/>
  <c r="T35" i="33" s="1"/>
  <c r="H96" i="33"/>
  <c r="I7" i="33"/>
  <c r="H22" i="33"/>
  <c r="K7" i="33"/>
  <c r="J7" i="33"/>
  <c r="H51" i="33"/>
  <c r="H77" i="33"/>
  <c r="H40" i="33"/>
  <c r="H83" i="33"/>
  <c r="H30" i="33"/>
  <c r="L44" i="33"/>
  <c r="P44" i="33" s="1"/>
  <c r="T45" i="33"/>
  <c r="W44" i="33"/>
  <c r="H172" i="33"/>
  <c r="H16" i="33"/>
  <c r="H33" i="33"/>
  <c r="H27" i="33"/>
  <c r="H158" i="33"/>
  <c r="H115" i="33"/>
  <c r="K63" i="33"/>
  <c r="I63" i="33"/>
  <c r="I50" i="33"/>
  <c r="K50" i="33"/>
  <c r="H57" i="33"/>
  <c r="J50" i="33"/>
  <c r="H12" i="33"/>
  <c r="M112" i="33"/>
  <c r="N112" i="33"/>
  <c r="O112" i="33"/>
  <c r="L113" i="33"/>
  <c r="M104" i="33"/>
  <c r="N104" i="33"/>
  <c r="O104" i="33"/>
  <c r="M102" i="33"/>
  <c r="N102" i="33"/>
  <c r="O102" i="33"/>
  <c r="T113" i="33" l="1"/>
  <c r="W102" i="33"/>
  <c r="U102" i="33"/>
  <c r="W104" i="33"/>
  <c r="S104" i="33"/>
  <c r="U104" i="33"/>
  <c r="Q104" i="33"/>
  <c r="W112" i="33"/>
  <c r="T96" i="33"/>
  <c r="P96" i="33"/>
  <c r="H82" i="33"/>
  <c r="H63" i="33"/>
  <c r="H7" i="33"/>
  <c r="L116" i="33"/>
  <c r="H32" i="33"/>
  <c r="T44" i="33"/>
  <c r="K81" i="33"/>
  <c r="K5" i="33" s="1"/>
  <c r="J63" i="33"/>
  <c r="J5" i="33" s="1"/>
  <c r="H50" i="33"/>
  <c r="L112" i="33"/>
  <c r="T116" i="33" l="1"/>
  <c r="P116" i="33"/>
  <c r="T112" i="33"/>
  <c r="L9" i="33"/>
  <c r="T9" i="33" l="1"/>
  <c r="P9" i="33"/>
  <c r="L8" i="33"/>
  <c r="W40" i="33"/>
  <c r="T8" i="33" l="1"/>
  <c r="P8" i="33"/>
  <c r="M124" i="33"/>
  <c r="N124" i="33"/>
  <c r="O124" i="33"/>
  <c r="L125" i="33"/>
  <c r="L120" i="33"/>
  <c r="M77" i="33"/>
  <c r="N77" i="33"/>
  <c r="L79" i="33"/>
  <c r="L75" i="33"/>
  <c r="T125" i="33" l="1"/>
  <c r="P125" i="33"/>
  <c r="T79" i="33"/>
  <c r="P79" i="33"/>
  <c r="T75" i="33"/>
  <c r="P75" i="33"/>
  <c r="T120" i="33"/>
  <c r="W124" i="33"/>
  <c r="S124" i="33"/>
  <c r="L74" i="33"/>
  <c r="L119" i="33"/>
  <c r="L124" i="33"/>
  <c r="M60" i="33"/>
  <c r="N60" i="33"/>
  <c r="O60" i="33"/>
  <c r="L61" i="33"/>
  <c r="L53" i="33"/>
  <c r="M16" i="33"/>
  <c r="N16" i="33"/>
  <c r="O16" i="33"/>
  <c r="W60" i="33" l="1"/>
  <c r="S60" i="33"/>
  <c r="T119" i="33"/>
  <c r="T53" i="33"/>
  <c r="P53" i="33"/>
  <c r="M50" i="33"/>
  <c r="W16" i="33"/>
  <c r="S16" i="33"/>
  <c r="T61" i="33"/>
  <c r="P61" i="33"/>
  <c r="T124" i="33"/>
  <c r="P124" i="33"/>
  <c r="T74" i="33"/>
  <c r="P74" i="33"/>
  <c r="L22" i="33"/>
  <c r="L60" i="33"/>
  <c r="T22" i="33" l="1"/>
  <c r="P22" i="33"/>
  <c r="T60" i="33"/>
  <c r="P60" i="33"/>
  <c r="Q50" i="33"/>
  <c r="U50" i="33"/>
  <c r="X22" i="33"/>
  <c r="L173" i="33"/>
  <c r="L18" i="33"/>
  <c r="T18" i="33" s="1"/>
  <c r="L19" i="33"/>
  <c r="T19" i="33" s="1"/>
  <c r="T173" i="33" l="1"/>
  <c r="P173" i="33"/>
  <c r="L95" i="33"/>
  <c r="T95" i="33" l="1"/>
  <c r="P95" i="33"/>
  <c r="M98" i="33"/>
  <c r="N98" i="33"/>
  <c r="O98" i="33"/>
  <c r="N82" i="33" l="1"/>
  <c r="O82" i="33"/>
  <c r="W98" i="33"/>
  <c r="S98" i="33"/>
  <c r="M82" i="33"/>
  <c r="L99" i="33"/>
  <c r="L66" i="33"/>
  <c r="N50" i="33"/>
  <c r="O50" i="33"/>
  <c r="M27" i="33"/>
  <c r="N27" i="33"/>
  <c r="O27" i="33"/>
  <c r="V50" i="33" l="1"/>
  <c r="T99" i="33"/>
  <c r="P99" i="33"/>
  <c r="W82" i="33"/>
  <c r="S82" i="33"/>
  <c r="W27" i="33"/>
  <c r="S27" i="33"/>
  <c r="S50" i="33"/>
  <c r="W50" i="33"/>
  <c r="T66" i="33"/>
  <c r="P66" i="33"/>
  <c r="U82" i="33"/>
  <c r="Q82" i="33"/>
  <c r="V82" i="33"/>
  <c r="R82" i="33"/>
  <c r="L98" i="33"/>
  <c r="T98" i="33" l="1"/>
  <c r="P98" i="33"/>
  <c r="M12" i="33"/>
  <c r="N12" i="33"/>
  <c r="N7" i="33" s="1"/>
  <c r="V7" i="33" s="1"/>
  <c r="O12" i="33"/>
  <c r="M33" i="33"/>
  <c r="N33" i="33"/>
  <c r="O33" i="33"/>
  <c r="M121" i="33"/>
  <c r="N121" i="33"/>
  <c r="O121" i="33"/>
  <c r="M163" i="33"/>
  <c r="N163" i="33"/>
  <c r="O163" i="33"/>
  <c r="M169" i="33"/>
  <c r="N169" i="33"/>
  <c r="O169" i="33"/>
  <c r="W163" i="33" l="1"/>
  <c r="S163" i="33"/>
  <c r="U163" i="33"/>
  <c r="Q163" i="33"/>
  <c r="V121" i="33"/>
  <c r="W33" i="33"/>
  <c r="S33" i="33"/>
  <c r="M32" i="33"/>
  <c r="W169" i="33"/>
  <c r="S169" i="33"/>
  <c r="V163" i="33"/>
  <c r="R163" i="33"/>
  <c r="W121" i="33"/>
  <c r="U121" i="33"/>
  <c r="N32" i="33"/>
  <c r="W12" i="33"/>
  <c r="S12" i="33"/>
  <c r="O7" i="33"/>
  <c r="M7" i="33"/>
  <c r="L30" i="33"/>
  <c r="T30" i="33" s="1"/>
  <c r="O32" i="33"/>
  <c r="N81" i="33"/>
  <c r="R81" i="33" s="1"/>
  <c r="M81" i="33"/>
  <c r="Q81" i="33" s="1"/>
  <c r="O81" i="33"/>
  <c r="S81" i="33" s="1"/>
  <c r="O115" i="33"/>
  <c r="S115" i="33" s="1"/>
  <c r="M115" i="33"/>
  <c r="Q115" i="33" s="1"/>
  <c r="N115" i="33"/>
  <c r="N144" i="33"/>
  <c r="M144" i="33"/>
  <c r="O172" i="33"/>
  <c r="M172" i="33"/>
  <c r="N172" i="33"/>
  <c r="O158" i="33"/>
  <c r="M158" i="33"/>
  <c r="N158" i="33"/>
  <c r="W158" i="33" l="1"/>
  <c r="S158" i="33"/>
  <c r="U172" i="33"/>
  <c r="Q172" i="33"/>
  <c r="V115" i="33"/>
  <c r="W32" i="33"/>
  <c r="S32" i="33"/>
  <c r="U7" i="33"/>
  <c r="Q7" i="33"/>
  <c r="V158" i="33"/>
  <c r="R158" i="33"/>
  <c r="U158" i="33"/>
  <c r="Q158" i="33"/>
  <c r="W7" i="33"/>
  <c r="S7" i="33"/>
  <c r="U32" i="33"/>
  <c r="V81" i="33"/>
  <c r="U115" i="33"/>
  <c r="W81" i="33"/>
  <c r="W115" i="33"/>
  <c r="L177" i="33" l="1"/>
  <c r="L41" i="33"/>
  <c r="P41" i="33" s="1"/>
  <c r="T177" i="33" l="1"/>
  <c r="P177" i="33"/>
  <c r="L40" i="33"/>
  <c r="P40" i="33" s="1"/>
  <c r="T41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N63" i="33" l="1"/>
  <c r="M63" i="33"/>
  <c r="L172" i="33"/>
  <c r="M5" i="33" l="1"/>
  <c r="Q5" i="33" s="1"/>
  <c r="Q63" i="33"/>
  <c r="T172" i="33"/>
  <c r="P172" i="33"/>
  <c r="N5" i="33"/>
  <c r="V63" i="33"/>
  <c r="U63" i="33"/>
  <c r="O63" i="33"/>
  <c r="V5" i="33" l="1"/>
  <c r="R5" i="33"/>
  <c r="O5" i="33"/>
  <c r="S63" i="33"/>
  <c r="W63" i="33"/>
  <c r="L86" i="33"/>
  <c r="T86" i="33" l="1"/>
  <c r="P86" i="33"/>
  <c r="W5" i="33"/>
  <c r="S5" i="33"/>
  <c r="L14" i="33"/>
  <c r="L15" i="33"/>
  <c r="T15" i="33" l="1"/>
  <c r="P15" i="33"/>
  <c r="T14" i="33"/>
  <c r="P14" i="33"/>
  <c r="L165" i="33"/>
  <c r="T165" i="33" l="1"/>
  <c r="L111" i="33"/>
  <c r="T111" i="33" l="1"/>
  <c r="P111" i="33"/>
  <c r="L92" i="33"/>
  <c r="T92" i="33" l="1"/>
  <c r="P92" i="33"/>
  <c r="L69" i="33"/>
  <c r="T69" i="33" l="1"/>
  <c r="L65" i="33"/>
  <c r="T65" i="33" l="1"/>
  <c r="P65" i="33"/>
  <c r="L58" i="33"/>
  <c r="T58" i="33" l="1"/>
  <c r="L57" i="33"/>
  <c r="L122" i="33"/>
  <c r="T122" i="33" l="1"/>
  <c r="T57" i="33"/>
  <c r="L121" i="33"/>
  <c r="T121" i="33" l="1"/>
  <c r="L90" i="33"/>
  <c r="L29" i="33"/>
  <c r="T29" i="33" l="1"/>
  <c r="P29" i="33"/>
  <c r="T90" i="33"/>
  <c r="P90" i="33"/>
  <c r="L171" i="33"/>
  <c r="L166" i="33"/>
  <c r="L72" i="33"/>
  <c r="L78" i="33"/>
  <c r="L52" i="33"/>
  <c r="L54" i="33"/>
  <c r="T54" i="33" l="1"/>
  <c r="T166" i="33"/>
  <c r="P166" i="33"/>
  <c r="L77" i="33"/>
  <c r="T78" i="33"/>
  <c r="P78" i="33"/>
  <c r="T52" i="33"/>
  <c r="P52" i="33"/>
  <c r="T72" i="33"/>
  <c r="P72" i="33"/>
  <c r="T171" i="33"/>
  <c r="P171" i="33"/>
  <c r="L51" i="33"/>
  <c r="L71" i="33"/>
  <c r="L169" i="33"/>
  <c r="L163" i="33"/>
  <c r="L50" i="33" l="1"/>
  <c r="T51" i="33"/>
  <c r="P51" i="33"/>
  <c r="T169" i="33"/>
  <c r="P169" i="33"/>
  <c r="T163" i="33"/>
  <c r="P163" i="33"/>
  <c r="L64" i="33"/>
  <c r="T71" i="33"/>
  <c r="P71" i="33"/>
  <c r="T77" i="33"/>
  <c r="P77" i="33"/>
  <c r="L115" i="33"/>
  <c r="P115" i="33" s="1"/>
  <c r="T64" i="33" l="1"/>
  <c r="P64" i="33"/>
  <c r="T50" i="33"/>
  <c r="P50" i="33"/>
  <c r="T115" i="33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161" i="33" l="1"/>
  <c r="T161" i="33" l="1"/>
  <c r="L159" i="33"/>
  <c r="L167" i="33"/>
  <c r="T167" i="33" l="1"/>
  <c r="T159" i="33"/>
  <c r="P159" i="33"/>
  <c r="L158" i="33"/>
  <c r="T158" i="33" l="1"/>
  <c r="P158" i="33"/>
  <c r="L102" i="33"/>
  <c r="L152" i="33"/>
  <c r="L149" i="33"/>
  <c r="T152" i="33" l="1"/>
  <c r="P152" i="33"/>
  <c r="T149" i="33"/>
  <c r="P149" i="33"/>
  <c r="T102" i="33"/>
  <c r="L88" i="33"/>
  <c r="T88" i="33" l="1"/>
  <c r="P88" i="33"/>
  <c r="L63" i="33"/>
  <c r="P63" i="33" s="1"/>
  <c r="L110" i="33"/>
  <c r="L107" i="33"/>
  <c r="L89" i="33"/>
  <c r="L85" i="33"/>
  <c r="L84" i="33"/>
  <c r="T89" i="33" l="1"/>
  <c r="P89" i="33"/>
  <c r="L109" i="33"/>
  <c r="T110" i="33"/>
  <c r="P110" i="33"/>
  <c r="T84" i="33"/>
  <c r="P84" i="33"/>
  <c r="T85" i="33"/>
  <c r="P85" i="33"/>
  <c r="L106" i="33"/>
  <c r="T107" i="33"/>
  <c r="P107" i="33"/>
  <c r="L83" i="33"/>
  <c r="T63" i="33"/>
  <c r="L104" i="33"/>
  <c r="L148" i="33"/>
  <c r="T106" i="33" l="1"/>
  <c r="P106" i="33"/>
  <c r="T148" i="33"/>
  <c r="P148" i="33"/>
  <c r="T104" i="33"/>
  <c r="P104" i="33"/>
  <c r="L82" i="33"/>
  <c r="T83" i="33"/>
  <c r="P83" i="33"/>
  <c r="T109" i="33"/>
  <c r="P109" i="33"/>
  <c r="L147" i="33"/>
  <c r="L144" i="33" l="1"/>
  <c r="T147" i="33"/>
  <c r="P147" i="33"/>
  <c r="T82" i="33"/>
  <c r="P82" i="33"/>
  <c r="L126" i="33"/>
  <c r="L81" i="33"/>
  <c r="P81" i="33" s="1"/>
  <c r="T126" i="33" l="1"/>
  <c r="P126" i="33"/>
  <c r="T144" i="33"/>
  <c r="P144" i="33"/>
  <c r="X126" i="33"/>
  <c r="T42" i="33"/>
  <c r="L28" i="33"/>
  <c r="T28" i="33" l="1"/>
  <c r="P28" i="33"/>
  <c r="T40" i="33"/>
  <c r="X40" i="33" s="1"/>
  <c r="L27" i="33"/>
  <c r="L33" i="33"/>
  <c r="L13" i="33"/>
  <c r="T13" i="33" l="1"/>
  <c r="P13" i="33"/>
  <c r="T27" i="33"/>
  <c r="P27" i="33"/>
  <c r="T33" i="33"/>
  <c r="P33" i="33"/>
  <c r="L32" i="33"/>
  <c r="L16" i="33"/>
  <c r="L12" i="33"/>
  <c r="T16" i="33" l="1"/>
  <c r="P16" i="33"/>
  <c r="T12" i="33"/>
  <c r="P12" i="33"/>
  <c r="T32" i="33"/>
  <c r="P32" i="33"/>
  <c r="L7" i="33"/>
  <c r="L5" i="33" l="1"/>
  <c r="P5" i="33" s="1"/>
  <c r="P7" i="33"/>
  <c r="X7" i="33" s="1"/>
  <c r="I81" i="33"/>
  <c r="I5" i="33" s="1"/>
  <c r="U5" i="33" s="1"/>
  <c r="H81" i="33"/>
  <c r="H5" i="33" s="1"/>
  <c r="T5" i="33" l="1"/>
  <c r="U81" i="33"/>
  <c r="T81" i="33"/>
  <c r="T7" i="33" l="1"/>
</calcChain>
</file>

<file path=xl/sharedStrings.xml><?xml version="1.0" encoding="utf-8"?>
<sst xmlns="http://schemas.openxmlformats.org/spreadsheetml/2006/main" count="590" uniqueCount="369">
  <si>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</si>
  <si>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</si>
  <si>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</si>
  <si>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</si>
  <si>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</si>
  <si>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</si>
  <si>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</si>
  <si>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</si>
  <si>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</si>
  <si>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</si>
  <si>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</si>
  <si>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</si>
  <si>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</si>
  <si>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</si>
  <si>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</si>
  <si>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</si>
  <si>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</si>
  <si>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</si>
  <si>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</si>
  <si>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</si>
  <si>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</si>
  <si>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</si>
  <si>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</si>
  <si>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</si>
  <si>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</si>
  <si>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</si>
  <si>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</si>
  <si>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</si>
  <si>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</si>
  <si>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</si>
  <si>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</si>
  <si>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</si>
  <si>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</si>
  <si>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</si>
  <si>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</si>
  <si>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</si>
  <si>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</si>
  <si>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</si>
  <si>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</si>
  <si>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</si>
  <si>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</si>
  <si>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</si>
  <si>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</si>
  <si>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</si>
  <si>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</si>
  <si>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</si>
  <si>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</si>
  <si>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</si>
  <si>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</si>
  <si>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</si>
  <si>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</si>
  <si>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</si>
  <si>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</si>
  <si>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</si>
  <si>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</si>
  <si>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</si>
  <si>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</si>
  <si>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</si>
  <si>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</si>
  <si>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</si>
  <si>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</si>
  <si>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</si>
  <si>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</si>
  <si>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</si>
  <si>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</si>
  <si>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</si>
  <si>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</si>
  <si>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</si>
  <si>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</si>
  <si>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</si>
  <si>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</si>
  <si>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</si>
  <si>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</si>
  <si>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</si>
  <si>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</si>
  <si>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</si>
  <si>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</si>
  <si>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</si>
  <si>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</si>
  <si>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</si>
  <si>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</si>
  <si>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</si>
  <si>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</si>
  <si>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</si>
  <si>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</si>
  <si>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</si>
  <si>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</si>
  <si>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</si>
  <si>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</si>
  <si>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</si>
  <si>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</si>
  <si>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</si>
  <si>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</si>
  <si>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</si>
  <si>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</si>
  <si>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</si>
  <si>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</si>
  <si>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</si>
  <si>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</si>
  <si>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</si>
  <si>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</si>
  <si>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</si>
  <si>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</si>
  <si>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</si>
  <si>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</si>
  <si>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</si>
  <si>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</si>
  <si>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</si>
  <si>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</si>
  <si>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</si>
  <si>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</si>
  <si>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</si>
  <si>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</si>
  <si>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</si>
  <si>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</si>
  <si>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</si>
  <si>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</si>
  <si>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</si>
  <si>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</si>
  <si>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</si>
  <si>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</si>
  <si>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</si>
  <si>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</si>
  <si>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</si>
  <si>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6.1.1.1</t>
  </si>
  <si>
    <t>6.1.1.2</t>
  </si>
  <si>
    <t>6.1.1.3</t>
  </si>
  <si>
    <t>6.1.2.1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</si>
  <si>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</si>
  <si>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</si>
  <si>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</si>
  <si>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</si>
  <si>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</si>
  <si>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</si>
  <si>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</si>
  <si>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</si>
  <si>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7.1.1.9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</si>
  <si>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</si>
  <si>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</si>
  <si>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</si>
  <si>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Подпрограмма "Исполнение отдельных государственных полномочий"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</si>
  <si>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</si>
  <si>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</si>
  <si>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</si>
  <si>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</si>
  <si>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</si>
  <si>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</si>
  <si>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</si>
  <si>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</si>
  <si>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</si>
  <si>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</si>
  <si>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</si>
  <si>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7.5.2</t>
  </si>
  <si>
    <t>Обеспечение функционирования казённого учреждения</t>
  </si>
  <si>
    <t>23</t>
  </si>
  <si>
    <t>2.2.1</t>
  </si>
  <si>
    <t>9.1.1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</si>
  <si>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</si>
  <si>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</si>
  <si>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</si>
  <si>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</si>
  <si>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</si>
  <si>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</si>
  <si>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</si>
  <si>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</si>
  <si>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</si>
  <si>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</si>
  <si>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</si>
  <si>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</si>
  <si>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</si>
  <si>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</si>
  <si>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</si>
  <si>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Подпрограмма "Безопасность дорожного движения"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</si>
  <si>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</si>
  <si>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1.4.3</t>
  </si>
  <si>
    <t>16</t>
  </si>
  <si>
    <t>17</t>
  </si>
  <si>
    <t>19</t>
  </si>
  <si>
    <t>Обеспечение деятельности департамента финансов</t>
  </si>
  <si>
    <t>1.1.2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</si>
  <si>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</si>
  <si>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</si>
  <si>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</si>
  <si>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</si>
  <si>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</si>
  <si>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</si>
  <si>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</si>
  <si>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</si>
  <si>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</si>
  <si>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</si>
  <si>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Развитие жилищно-коммунального комплекса и повышение энергетической эффективности в городе Нефтеюганске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</si>
  <si>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</si>
  <si>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</si>
  <si>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</si>
  <si>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</si>
  <si>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</si>
  <si>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</si>
  <si>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</si>
  <si>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2.3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</si>
  <si>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</si>
  <si>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</si>
  <si>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</si>
  <si>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</si>
  <si>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</si>
  <si>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</si>
  <si>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</si>
  <si>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</si>
  <si>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</si>
  <si>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</si>
  <si>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</si>
  <si>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</si>
  <si>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</si>
  <si>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</si>
  <si>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</si>
  <si>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</si>
  <si>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</si>
  <si>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</si>
  <si>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</si>
  <si>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</si>
  <si>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</si>
  <si>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</si>
  <si>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</si>
  <si>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</si>
  <si>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</si>
  <si>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</si>
  <si>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</si>
  <si>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</si>
  <si>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</si>
  <si>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</si>
  <si>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</si>
  <si>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</si>
  <si>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</si>
  <si>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</si>
  <si>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</si>
  <si>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</si>
  <si>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</si>
  <si>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</si>
  <si>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</si>
  <si>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</si>
  <si>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</si>
  <si>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</si>
  <si>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</si>
  <si>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</si>
  <si>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</si>
  <si>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</si>
  <si>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</si>
  <si>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</si>
  <si>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</si>
  <si>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</si>
  <si>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Поддержка социально ориентированных некоммерческих организаций, осуществляющих деятельность в городе Нефтеюганске</t>
  </si>
  <si>
    <t>13.2</t>
  </si>
  <si>
    <t>Социально-экономическое развитие города Нефтеюганска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</si>
  <si>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</si>
  <si>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</si>
  <si>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</si>
  <si>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</si>
  <si>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</si>
  <si>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</si>
  <si>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</si>
  <si>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</si>
  <si>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</si>
  <si>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</si>
  <si>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</si>
  <si>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</si>
  <si>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</si>
  <si>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</si>
  <si>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</si>
  <si>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10.2</t>
  </si>
  <si>
    <t>5.2.2</t>
  </si>
  <si>
    <t>Совершенствование инфраструктуры спорта в городе Нефтеюганске</t>
  </si>
  <si>
    <t>7.1.2.1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</si>
  <si>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</si>
  <si>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</si>
  <si>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</si>
  <si>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Подпрограмма "Модернизация, развитие учреждений культуры и организация обустройства мест массового отдыха населения"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</si>
  <si>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</si>
  <si>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Дополнительные меры социальной поддержки отдельных категорий граждан города Нефтеюганска</t>
  </si>
  <si>
    <t>Департамент градостроительства и земельных отнощений отношений администрации города</t>
  </si>
  <si>
    <t>Подпрограмма "Развитие системы массовой физической культуры, подготовки спортивного резерва и спорта высших достижений"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</si>
  <si>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</si>
  <si>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</si>
  <si>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Улучшение условий дорожного движения и устранение опасных участков на улично-дорожной сети</t>
  </si>
  <si>
    <t>Подпрограмма "Управление муниципальным долгом города Нефтеюганска"</t>
  </si>
  <si>
    <t>4.2</t>
  </si>
  <si>
    <t>4.2.1</t>
  </si>
  <si>
    <t>7.1.4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</si>
  <si>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</si>
  <si>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</si>
  <si>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</si>
  <si>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</si>
  <si>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</si>
  <si>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</si>
  <si>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</si>
  <si>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7.1.1.8</t>
  </si>
  <si>
    <t>7.1.1.10</t>
  </si>
  <si>
    <t>1.4.4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</si>
  <si>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</si>
  <si>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</si>
  <si>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7.1.1.2</t>
  </si>
  <si>
    <t xml:space="preserve"> </t>
  </si>
  <si>
    <t>Повышение уровня антитеррористической защищенности муниципальных объектов</t>
  </si>
  <si>
    <t>Реализация мероприятий по землеустройству и землепользованию</t>
  </si>
  <si>
    <t>5.1.3</t>
  </si>
  <si>
    <t>6.1.3.1</t>
  </si>
  <si>
    <t>11.2.1</t>
  </si>
  <si>
    <t>7.1.5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</si>
  <si>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</si>
  <si>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</si>
  <si>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</si>
  <si>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</si>
  <si>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</si>
  <si>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</si>
  <si>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</si>
  <si>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</si>
  <si>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</si>
  <si>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</si>
  <si>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</si>
  <si>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</si>
  <si>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</si>
  <si>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Региональный проект "Спорт – норма жизни"</t>
  </si>
  <si>
    <t>5.1.4</t>
  </si>
  <si>
    <t>Обеспечение функционирования сети автомобильных дорог общего пользования местного значения</t>
  </si>
  <si>
    <t>Осуществление полномочий в области градостроительной деятельности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</si>
  <si>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</si>
  <si>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Обслуживание муниципального долга</t>
  </si>
  <si>
    <t>Региональный проект "Формирование комфортной городской среды"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</si>
  <si>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</si>
  <si>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</si>
  <si>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Благоустройство и озеленение города</t>
  </si>
  <si>
    <t>ПЛАН на 1 кваратал 2022 года                                                                                                                                         (рублей)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</si>
  <si>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</si>
  <si>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</si>
  <si>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% исполнения к плану на 1 квартал 2022 года</t>
  </si>
  <si>
    <t>Региональный проект "Чистая вода"</t>
  </si>
  <si>
    <t>Мероприятия по капитальному ремонту многоквартирных домов</t>
  </si>
  <si>
    <t>Улучшение санитарного состояния городских территорий</t>
  </si>
  <si>
    <t>Региональный проект "Чистая страна"</t>
  </si>
  <si>
    <t>Реализация мероприятий по капитальному ремонту (с заменой) систем газораспределения, теплоснабжения, водоснабжения и водоотведения, в том числе с применением композитных материалов</t>
  </si>
  <si>
    <t>Организация отдыха и оздоровления детей</t>
  </si>
  <si>
    <t>На государственную поддержку отрасли культуры</t>
  </si>
  <si>
    <t>6.1.1.4</t>
  </si>
  <si>
    <t>6.1.1.5</t>
  </si>
  <si>
    <t>Создание образовательных организаций, организаций для отдыха и оздоровления детей</t>
  </si>
  <si>
    <t>Обеспечение реализации молодёжной политики</t>
  </si>
  <si>
    <t>Проектирование и строительство инженерных сетей для увеличения объемов жилищного строительства</t>
  </si>
  <si>
    <t>Региональный проект "Обеспечение устойчивого сокращения непригодного для проживания жилищного фонда"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</si>
  <si>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</si>
  <si>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</si>
  <si>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</si>
  <si>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</si>
  <si>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</si>
  <si>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Оказание финансовой и имущественной поддержки социально ориентированным некоммерческим организациям</t>
  </si>
  <si>
    <t>12.1</t>
  </si>
  <si>
    <t>13.1.1</t>
  </si>
  <si>
    <t>13.1.2</t>
  </si>
  <si>
    <t>13.2.1</t>
  </si>
  <si>
    <t>13.2.2</t>
  </si>
  <si>
    <t>13.3</t>
  </si>
  <si>
    <t>13.4</t>
  </si>
  <si>
    <t>13.3.1</t>
  </si>
  <si>
    <t>13.4.1</t>
  </si>
  <si>
    <t>Обеспечение исполнения муниципальных функций администрации</t>
  </si>
  <si>
    <t>Повышение качества оказания муниципальных услуг, выполнение других обязательств муниципального образования</t>
  </si>
  <si>
    <t>Реализация переданных государственных полномочий на осуществление деятельности по содержанию штатных единиц органов местного самоуправления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</si>
  <si>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</si>
  <si>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8.1.2</t>
  </si>
  <si>
    <t>13.1.3</t>
  </si>
  <si>
    <t>13.2.3</t>
  </si>
  <si>
    <t>Освоение на 01.03.2022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</si>
</sst>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1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40" fillId="0" borderId="1" xfId="0" applyNumberFormat="1" applyFont="1" applyFill="1" applyBorder="1" applyAlignment="1">
      <alignment horizontal="center" vertical="center"/>
    </xf>
    <xf numFmtId="168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36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36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36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2" fontId="36" fillId="0" borderId="4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justify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justify"/>
    </xf>
    <xf numFmtId="0" fontId="33" fillId="0" borderId="4" xfId="0" applyNumberFormat="1" applyFont="1" applyFill="1" applyBorder="1" applyAlignment="1">
      <alignment horizontal="left" vertical="top" wrapText="1"/>
    </xf>
    <xf numFmtId="44" fontId="3" fillId="0" borderId="4" xfId="0" applyNumberFormat="1" applyFont="1" applyFill="1" applyBorder="1" applyAlignment="1">
      <alignment horizontal="left" vertical="top" wrapText="1"/>
    </xf>
    <xf numFmtId="44" fontId="3" fillId="0" borderId="1" xfId="0" applyNumberFormat="1" applyFont="1" applyFill="1" applyBorder="1" applyAlignment="1">
      <alignment horizontal="left" vertical="center" wrapText="1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4" fontId="3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5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4" fontId="33" fillId="0" borderId="1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0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2" sqref="F12"/>
    </sheetView>
  </sheetViews>
  <sheetFormatPr defaultRowHeight="18.75" x14ac:dyDescent="0.3"/>
  <cols>
    <col min="1" max="1" width="9.140625" style="4" customWidth="1"/>
    <col min="2" max="2" width="80.28515625" style="77" customWidth="1"/>
    <col min="3" max="3" width="13.140625" style="2" customWidth="1"/>
    <col min="4" max="4" width="22.42578125" style="48" customWidth="1"/>
    <col min="5" max="5" width="22.140625" style="48" customWidth="1"/>
    <col min="6" max="6" width="19.85546875" style="48" customWidth="1"/>
    <col min="7" max="7" width="22.42578125" style="48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2.85546875" style="3" customWidth="1"/>
    <col min="21" max="21" width="15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4" s="20" customFormat="1" ht="37.5" customHeight="1" x14ac:dyDescent="0.3">
      <c r="A1" s="153" t="s">
        <v>173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4" s="1" customFormat="1" ht="46.5" customHeight="1" x14ac:dyDescent="0.3">
      <c r="A2" s="163" t="s">
        <v>0</v>
      </c>
      <c r="B2" s="69" t="s">
        <v>1</v>
      </c>
      <c r="C2" s="164" t="s">
        <v>38</v>
      </c>
      <c r="D2" s="173" t="s">
        <v>329</v>
      </c>
      <c r="E2" s="174"/>
      <c r="F2" s="174"/>
      <c r="G2" s="175"/>
      <c r="H2" s="170" t="s">
        <v>330</v>
      </c>
      <c r="I2" s="171"/>
      <c r="J2" s="171"/>
      <c r="K2" s="172"/>
      <c r="L2" s="162" t="s">
        <v>368</v>
      </c>
      <c r="M2" s="162"/>
      <c r="N2" s="162"/>
      <c r="O2" s="162"/>
      <c r="P2" s="156" t="s">
        <v>332</v>
      </c>
      <c r="Q2" s="157"/>
      <c r="R2" s="157"/>
      <c r="S2" s="158"/>
      <c r="T2" s="165" t="s">
        <v>331</v>
      </c>
      <c r="U2" s="166"/>
      <c r="V2" s="166"/>
      <c r="W2" s="167"/>
      <c r="X2" s="176" t="s">
        <v>145</v>
      </c>
    </row>
    <row r="3" spans="1:24" s="1" customFormat="1" ht="37.5" x14ac:dyDescent="0.3">
      <c r="A3" s="163"/>
      <c r="B3" s="70" t="s">
        <v>2</v>
      </c>
      <c r="C3" s="164"/>
      <c r="D3" s="47" t="s">
        <v>62</v>
      </c>
      <c r="E3" s="47" t="s">
        <v>63</v>
      </c>
      <c r="F3" s="47" t="s">
        <v>123</v>
      </c>
      <c r="G3" s="47" t="s">
        <v>64</v>
      </c>
      <c r="H3" s="130" t="s">
        <v>62</v>
      </c>
      <c r="I3" s="130" t="s">
        <v>63</v>
      </c>
      <c r="J3" s="130" t="s">
        <v>123</v>
      </c>
      <c r="K3" s="130" t="s">
        <v>64</v>
      </c>
      <c r="L3" s="46" t="s">
        <v>62</v>
      </c>
      <c r="M3" s="46" t="s">
        <v>63</v>
      </c>
      <c r="N3" s="46" t="s">
        <v>123</v>
      </c>
      <c r="O3" s="46" t="s">
        <v>64</v>
      </c>
      <c r="P3" s="46" t="s">
        <v>62</v>
      </c>
      <c r="Q3" s="46" t="s">
        <v>63</v>
      </c>
      <c r="R3" s="46" t="s">
        <v>123</v>
      </c>
      <c r="S3" s="46" t="s">
        <v>64</v>
      </c>
      <c r="T3" s="46" t="s">
        <v>62</v>
      </c>
      <c r="U3" s="46" t="s">
        <v>63</v>
      </c>
      <c r="V3" s="46" t="s">
        <v>123</v>
      </c>
      <c r="W3" s="46" t="s">
        <v>64</v>
      </c>
      <c r="X3" s="177"/>
    </row>
    <row r="4" spans="1:24" s="1" customFormat="1" x14ac:dyDescent="0.3">
      <c r="A4" s="129" t="s">
        <v>7</v>
      </c>
      <c r="B4" s="71" t="s">
        <v>32</v>
      </c>
      <c r="C4" s="129" t="s">
        <v>66</v>
      </c>
      <c r="D4" s="68">
        <v>4</v>
      </c>
      <c r="E4" s="68">
        <v>5</v>
      </c>
      <c r="F4" s="68">
        <v>6</v>
      </c>
      <c r="G4" s="68" t="s">
        <v>102</v>
      </c>
      <c r="H4" s="129" t="s">
        <v>36</v>
      </c>
      <c r="I4" s="129" t="s">
        <v>82</v>
      </c>
      <c r="J4" s="129" t="s">
        <v>85</v>
      </c>
      <c r="K4" s="129" t="s">
        <v>87</v>
      </c>
      <c r="L4" s="129" t="s">
        <v>91</v>
      </c>
      <c r="M4" s="129" t="s">
        <v>92</v>
      </c>
      <c r="N4" s="129" t="s">
        <v>93</v>
      </c>
      <c r="O4" s="129" t="s">
        <v>99</v>
      </c>
      <c r="P4" s="129"/>
      <c r="Q4" s="129"/>
      <c r="R4" s="129"/>
      <c r="S4" s="129"/>
      <c r="T4" s="129" t="s">
        <v>175</v>
      </c>
      <c r="U4" s="129" t="s">
        <v>176</v>
      </c>
      <c r="V4" s="129" t="s">
        <v>158</v>
      </c>
      <c r="W4" s="129" t="s">
        <v>177</v>
      </c>
      <c r="X4" s="44">
        <v>20</v>
      </c>
    </row>
    <row r="5" spans="1:24" s="56" customFormat="1" ht="22.5" x14ac:dyDescent="0.3">
      <c r="A5" s="155" t="s">
        <v>65</v>
      </c>
      <c r="B5" s="155"/>
      <c r="C5" s="155"/>
      <c r="D5" s="67">
        <f t="shared" ref="D5:O5" si="0">D7+D32+D40+D44+D50+D63+D81+D115+D126+D134+D144+D155+D158+D172+D179</f>
        <v>1865914098.4400001</v>
      </c>
      <c r="E5" s="67">
        <f t="shared" si="0"/>
        <v>915692228</v>
      </c>
      <c r="F5" s="67">
        <f t="shared" si="0"/>
        <v>65363000</v>
      </c>
      <c r="G5" s="67">
        <f t="shared" si="0"/>
        <v>884858870.44000006</v>
      </c>
      <c r="H5" s="67">
        <f t="shared" si="0"/>
        <v>12290563250</v>
      </c>
      <c r="I5" s="67">
        <f t="shared" si="0"/>
        <v>7031212400</v>
      </c>
      <c r="J5" s="67">
        <f t="shared" si="0"/>
        <v>898883800</v>
      </c>
      <c r="K5" s="67">
        <f t="shared" si="0"/>
        <v>4360467050</v>
      </c>
      <c r="L5" s="67">
        <f t="shared" si="0"/>
        <v>803476716.95999992</v>
      </c>
      <c r="M5" s="67">
        <f t="shared" si="0"/>
        <v>360250525.38000011</v>
      </c>
      <c r="N5" s="67">
        <f t="shared" si="0"/>
        <v>18284967.240000002</v>
      </c>
      <c r="O5" s="67">
        <f t="shared" si="0"/>
        <v>424941224.33999997</v>
      </c>
      <c r="P5" s="67">
        <f>L5/D5*100</f>
        <v>43.060755992558697</v>
      </c>
      <c r="Q5" s="67">
        <f>M5/E5*100</f>
        <v>39.34187867541889</v>
      </c>
      <c r="R5" s="67">
        <f>N5/F5*100</f>
        <v>27.974492052078396</v>
      </c>
      <c r="S5" s="67">
        <f>O5/G5*100</f>
        <v>48.023615803127569</v>
      </c>
      <c r="T5" s="54">
        <f>L5/H5*100</f>
        <v>6.5373465854789039</v>
      </c>
      <c r="U5" s="54">
        <f>M5/I5*100</f>
        <v>5.1235904263111172</v>
      </c>
      <c r="V5" s="54">
        <f>N5/J5*100</f>
        <v>2.0341858691857615</v>
      </c>
      <c r="W5" s="54">
        <f>O5/K5*100</f>
        <v>9.7453144231418953</v>
      </c>
      <c r="X5" s="55"/>
    </row>
    <row r="6" spans="1:24" s="1" customFormat="1" x14ac:dyDescent="0.3">
      <c r="A6" s="168" t="s">
        <v>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21"/>
    </row>
    <row r="7" spans="1:24" s="56" customFormat="1" ht="49.5" customHeight="1" x14ac:dyDescent="0.3">
      <c r="A7" s="52">
        <v>1</v>
      </c>
      <c r="B7" s="178" t="s">
        <v>190</v>
      </c>
      <c r="C7" s="178"/>
      <c r="D7" s="54">
        <f t="shared" ref="D7:O7" si="1">D8+D12+D16+D22+D27+D30</f>
        <v>155957775</v>
      </c>
      <c r="E7" s="54">
        <f t="shared" si="1"/>
        <v>19356854</v>
      </c>
      <c r="F7" s="54">
        <f t="shared" si="1"/>
        <v>0</v>
      </c>
      <c r="G7" s="54">
        <f t="shared" si="1"/>
        <v>136600921</v>
      </c>
      <c r="H7" s="54">
        <f t="shared" si="1"/>
        <v>1916217555</v>
      </c>
      <c r="I7" s="54">
        <f t="shared" si="1"/>
        <v>1098017800</v>
      </c>
      <c r="J7" s="54">
        <f t="shared" si="1"/>
        <v>125267900</v>
      </c>
      <c r="K7" s="54">
        <f t="shared" si="1"/>
        <v>692931855</v>
      </c>
      <c r="L7" s="54">
        <f t="shared" si="1"/>
        <v>53088232.939999998</v>
      </c>
      <c r="M7" s="54">
        <f t="shared" si="1"/>
        <v>0</v>
      </c>
      <c r="N7" s="54">
        <f t="shared" si="1"/>
        <v>0</v>
      </c>
      <c r="O7" s="54">
        <f t="shared" si="1"/>
        <v>53088232.939999998</v>
      </c>
      <c r="P7" s="19">
        <f>L7/D7*100</f>
        <v>34.040132298630191</v>
      </c>
      <c r="Q7" s="19">
        <f>M7/E7*100</f>
        <v>0</v>
      </c>
      <c r="R7" s="19"/>
      <c r="S7" s="19">
        <f>O7/G7*100</f>
        <v>38.863744513113488</v>
      </c>
      <c r="T7" s="19">
        <f>L7/H7*100</f>
        <v>2.7704700231702031</v>
      </c>
      <c r="U7" s="19">
        <f t="shared" ref="U7:X7" si="2">M7/I7*100</f>
        <v>0</v>
      </c>
      <c r="V7" s="19">
        <f t="shared" si="2"/>
        <v>0</v>
      </c>
      <c r="W7" s="19">
        <f t="shared" si="2"/>
        <v>7.6613930441976867</v>
      </c>
      <c r="X7" s="19">
        <f t="shared" si="2"/>
        <v>6.4119919638504726E-5</v>
      </c>
    </row>
    <row r="8" spans="1:24" s="56" customFormat="1" ht="37.5" x14ac:dyDescent="0.3">
      <c r="A8" s="52" t="s">
        <v>12</v>
      </c>
      <c r="B8" s="72" t="s">
        <v>39</v>
      </c>
      <c r="C8" s="132"/>
      <c r="D8" s="78">
        <f t="shared" ref="D8:O8" si="3">SUM(D9:D11)</f>
        <v>24453067</v>
      </c>
      <c r="E8" s="78">
        <f t="shared" si="3"/>
        <v>19356854</v>
      </c>
      <c r="F8" s="78">
        <f t="shared" si="3"/>
        <v>0</v>
      </c>
      <c r="G8" s="78">
        <f t="shared" si="3"/>
        <v>5096213</v>
      </c>
      <c r="H8" s="78">
        <f>SUM(H9:H11)</f>
        <v>1190991549</v>
      </c>
      <c r="I8" s="78">
        <f t="shared" si="3"/>
        <v>1019765600</v>
      </c>
      <c r="J8" s="78">
        <f t="shared" si="3"/>
        <v>84080600</v>
      </c>
      <c r="K8" s="78">
        <f t="shared" si="3"/>
        <v>87145349</v>
      </c>
      <c r="L8" s="78">
        <f t="shared" si="3"/>
        <v>1019915.67</v>
      </c>
      <c r="M8" s="78">
        <f t="shared" si="3"/>
        <v>0</v>
      </c>
      <c r="N8" s="78">
        <f t="shared" si="3"/>
        <v>0</v>
      </c>
      <c r="O8" s="78">
        <f t="shared" si="3"/>
        <v>1019915.67</v>
      </c>
      <c r="P8" s="19">
        <f t="shared" ref="P8:P36" si="4">L8/D8*100</f>
        <v>4.1709110354132672</v>
      </c>
      <c r="Q8" s="19">
        <f t="shared" ref="Q8:Q11" si="5">M8/E8*100</f>
        <v>0</v>
      </c>
      <c r="R8" s="19"/>
      <c r="S8" s="19">
        <f t="shared" ref="S8:S36" si="6">O8/G8*100</f>
        <v>20.013207258016884</v>
      </c>
      <c r="T8" s="19">
        <f t="shared" ref="T8:T38" si="7">L8/H8*100</f>
        <v>8.563584442361144E-2</v>
      </c>
      <c r="U8" s="19">
        <f t="shared" ref="U8:U38" si="8">M8/I8*100</f>
        <v>0</v>
      </c>
      <c r="V8" s="19">
        <f t="shared" ref="V8:V26" si="9">N8/J8*100</f>
        <v>0</v>
      </c>
      <c r="W8" s="19">
        <f t="shared" ref="W8:W38" si="10">O8/K8*100</f>
        <v>1.170361564562671</v>
      </c>
      <c r="X8" s="55"/>
    </row>
    <row r="9" spans="1:24" s="1" customFormat="1" ht="60.75" hidden="1" customHeight="1" x14ac:dyDescent="0.3">
      <c r="A9" s="110" t="s">
        <v>29</v>
      </c>
      <c r="B9" s="111" t="s">
        <v>323</v>
      </c>
      <c r="C9" s="18" t="s">
        <v>151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 t="shared" ref="H9:H11" si="11">SUM(I9:K9)</f>
        <v>0</v>
      </c>
      <c r="I9" s="45">
        <v>0</v>
      </c>
      <c r="J9" s="45">
        <v>0</v>
      </c>
      <c r="K9" s="45">
        <v>0</v>
      </c>
      <c r="L9" s="50">
        <f>M9+N9+O9</f>
        <v>0</v>
      </c>
      <c r="M9" s="50">
        <v>0</v>
      </c>
      <c r="N9" s="50">
        <v>0</v>
      </c>
      <c r="O9" s="50">
        <v>0</v>
      </c>
      <c r="P9" s="19" t="e">
        <f t="shared" si="4"/>
        <v>#DIV/0!</v>
      </c>
      <c r="Q9" s="19" t="e">
        <f t="shared" si="5"/>
        <v>#DIV/0!</v>
      </c>
      <c r="R9" s="19"/>
      <c r="S9" s="19" t="e">
        <f t="shared" si="6"/>
        <v>#DIV/0!</v>
      </c>
      <c r="T9" s="19" t="e">
        <f t="shared" si="7"/>
        <v>#DIV/0!</v>
      </c>
      <c r="U9" s="19" t="e">
        <f t="shared" si="8"/>
        <v>#DIV/0!</v>
      </c>
      <c r="V9" s="19" t="e">
        <f t="shared" si="9"/>
        <v>#DIV/0!</v>
      </c>
      <c r="W9" s="19" t="e">
        <f t="shared" si="10"/>
        <v>#DIV/0!</v>
      </c>
      <c r="X9" s="59"/>
    </row>
    <row r="10" spans="1:24" s="1" customFormat="1" ht="41.25" customHeight="1" x14ac:dyDescent="0.3">
      <c r="A10" s="110" t="s">
        <v>179</v>
      </c>
      <c r="B10" s="111" t="s">
        <v>257</v>
      </c>
      <c r="C10" s="18" t="s">
        <v>3</v>
      </c>
      <c r="D10" s="45">
        <f>SUM(E10:G10)</f>
        <v>4077430</v>
      </c>
      <c r="E10" s="45">
        <v>0</v>
      </c>
      <c r="F10" s="45">
        <v>0</v>
      </c>
      <c r="G10" s="45">
        <v>4077430</v>
      </c>
      <c r="H10" s="45">
        <f t="shared" si="11"/>
        <v>13379200</v>
      </c>
      <c r="I10" s="45">
        <v>0</v>
      </c>
      <c r="J10" s="45">
        <v>0</v>
      </c>
      <c r="K10" s="45">
        <v>13379200</v>
      </c>
      <c r="L10" s="50">
        <f>M10+N10+O10</f>
        <v>1019915.67</v>
      </c>
      <c r="M10" s="50">
        <v>0</v>
      </c>
      <c r="N10" s="50">
        <v>0</v>
      </c>
      <c r="O10" s="50">
        <v>1019915.67</v>
      </c>
      <c r="P10" s="19">
        <f t="shared" si="4"/>
        <v>25.013689260146709</v>
      </c>
      <c r="Q10" s="19"/>
      <c r="R10" s="19"/>
      <c r="S10" s="19">
        <f t="shared" si="6"/>
        <v>25.013689260146709</v>
      </c>
      <c r="T10" s="19">
        <f t="shared" si="7"/>
        <v>7.6231439099497731</v>
      </c>
      <c r="U10" s="19"/>
      <c r="V10" s="19"/>
      <c r="W10" s="19">
        <f t="shared" si="10"/>
        <v>7.6231439099497731</v>
      </c>
      <c r="X10" s="59"/>
    </row>
    <row r="11" spans="1:24" s="1" customFormat="1" ht="24.75" customHeight="1" x14ac:dyDescent="0.3">
      <c r="A11" s="110" t="s">
        <v>258</v>
      </c>
      <c r="B11" s="111" t="s">
        <v>333</v>
      </c>
      <c r="C11" s="18" t="s">
        <v>151</v>
      </c>
      <c r="D11" s="45">
        <f t="shared" ref="D11" si="12">SUM(E11:G11)</f>
        <v>20375637</v>
      </c>
      <c r="E11" s="45">
        <v>19356854</v>
      </c>
      <c r="F11" s="45">
        <v>0</v>
      </c>
      <c r="G11" s="45">
        <v>1018783</v>
      </c>
      <c r="H11" s="45">
        <f t="shared" si="11"/>
        <v>1177612349</v>
      </c>
      <c r="I11" s="45">
        <v>1019765600</v>
      </c>
      <c r="J11" s="45">
        <v>84080600</v>
      </c>
      <c r="K11" s="45">
        <v>73766149</v>
      </c>
      <c r="L11" s="50">
        <f>M11+N11+O11</f>
        <v>0</v>
      </c>
      <c r="M11" s="50">
        <v>0</v>
      </c>
      <c r="N11" s="50">
        <v>0</v>
      </c>
      <c r="O11" s="50">
        <v>0</v>
      </c>
      <c r="P11" s="19">
        <f t="shared" si="4"/>
        <v>0</v>
      </c>
      <c r="Q11" s="19">
        <f t="shared" si="5"/>
        <v>0</v>
      </c>
      <c r="R11" s="19"/>
      <c r="S11" s="19">
        <f t="shared" si="6"/>
        <v>0</v>
      </c>
      <c r="T11" s="19">
        <f t="shared" si="7"/>
        <v>0</v>
      </c>
      <c r="U11" s="19">
        <f t="shared" si="8"/>
        <v>0</v>
      </c>
      <c r="V11" s="19">
        <f t="shared" si="9"/>
        <v>0</v>
      </c>
      <c r="W11" s="19">
        <f t="shared" si="10"/>
        <v>0</v>
      </c>
      <c r="X11" s="59"/>
    </row>
    <row r="12" spans="1:24" s="56" customFormat="1" ht="37.5" x14ac:dyDescent="0.3">
      <c r="A12" s="52" t="s">
        <v>13</v>
      </c>
      <c r="B12" s="72" t="s">
        <v>40</v>
      </c>
      <c r="C12" s="132"/>
      <c r="D12" s="60">
        <f t="shared" ref="D12:O12" si="13">SUM(D13:D15)</f>
        <v>4156700</v>
      </c>
      <c r="E12" s="60">
        <f t="shared" si="13"/>
        <v>0</v>
      </c>
      <c r="F12" s="60">
        <f t="shared" si="13"/>
        <v>0</v>
      </c>
      <c r="G12" s="60">
        <f t="shared" si="13"/>
        <v>4156700</v>
      </c>
      <c r="H12" s="60">
        <f t="shared" si="13"/>
        <v>36140100</v>
      </c>
      <c r="I12" s="60">
        <f t="shared" si="13"/>
        <v>0</v>
      </c>
      <c r="J12" s="60">
        <f t="shared" si="13"/>
        <v>0</v>
      </c>
      <c r="K12" s="60">
        <f t="shared" si="13"/>
        <v>36140100</v>
      </c>
      <c r="L12" s="60">
        <f t="shared" si="13"/>
        <v>1614012.5899999999</v>
      </c>
      <c r="M12" s="60">
        <f t="shared" si="13"/>
        <v>0</v>
      </c>
      <c r="N12" s="60">
        <f t="shared" si="13"/>
        <v>0</v>
      </c>
      <c r="O12" s="60">
        <f t="shared" si="13"/>
        <v>1614012.5899999999</v>
      </c>
      <c r="P12" s="19">
        <f t="shared" si="4"/>
        <v>38.829181562297009</v>
      </c>
      <c r="Q12" s="19"/>
      <c r="R12" s="19"/>
      <c r="S12" s="19">
        <f t="shared" si="6"/>
        <v>38.829181562297009</v>
      </c>
      <c r="T12" s="19">
        <f t="shared" si="7"/>
        <v>4.4659881682673808</v>
      </c>
      <c r="U12" s="19"/>
      <c r="V12" s="19"/>
      <c r="W12" s="19">
        <f t="shared" si="10"/>
        <v>4.4659881682673808</v>
      </c>
      <c r="X12" s="55"/>
    </row>
    <row r="13" spans="1:24" s="1" customFormat="1" ht="37.5" x14ac:dyDescent="0.3">
      <c r="A13" s="110" t="s">
        <v>30</v>
      </c>
      <c r="B13" s="111" t="s">
        <v>191</v>
      </c>
      <c r="C13" s="18" t="s">
        <v>3</v>
      </c>
      <c r="D13" s="45">
        <f>SUM(E13:G13)</f>
        <v>2846700</v>
      </c>
      <c r="E13" s="45">
        <v>0</v>
      </c>
      <c r="F13" s="45">
        <v>0</v>
      </c>
      <c r="G13" s="45">
        <v>2846700</v>
      </c>
      <c r="H13" s="45">
        <f>SUM(I13:K13)</f>
        <v>26736900</v>
      </c>
      <c r="I13" s="45">
        <v>0</v>
      </c>
      <c r="J13" s="45">
        <v>0</v>
      </c>
      <c r="K13" s="45">
        <v>26736900</v>
      </c>
      <c r="L13" s="50">
        <f>M13+O13</f>
        <v>939311.37</v>
      </c>
      <c r="M13" s="50">
        <v>0</v>
      </c>
      <c r="N13" s="50">
        <v>0</v>
      </c>
      <c r="O13" s="50">
        <v>939311.37</v>
      </c>
      <c r="P13" s="19">
        <f t="shared" si="4"/>
        <v>32.996500158077772</v>
      </c>
      <c r="Q13" s="19"/>
      <c r="R13" s="19"/>
      <c r="S13" s="19">
        <f t="shared" si="6"/>
        <v>32.996500158077772</v>
      </c>
      <c r="T13" s="19">
        <f t="shared" si="7"/>
        <v>3.5131648396036939</v>
      </c>
      <c r="U13" s="19"/>
      <c r="V13" s="19"/>
      <c r="W13" s="19">
        <f t="shared" si="10"/>
        <v>3.5131648396036939</v>
      </c>
      <c r="X13" s="59"/>
    </row>
    <row r="14" spans="1:24" s="1" customFormat="1" x14ac:dyDescent="0.3">
      <c r="A14" s="134" t="s">
        <v>31</v>
      </c>
      <c r="B14" s="159" t="s">
        <v>334</v>
      </c>
      <c r="C14" s="18" t="s">
        <v>3</v>
      </c>
      <c r="D14" s="45">
        <f t="shared" ref="D14:D15" si="14">SUM(E14:G14)</f>
        <v>1030000</v>
      </c>
      <c r="E14" s="45">
        <v>0</v>
      </c>
      <c r="F14" s="45">
        <v>0</v>
      </c>
      <c r="G14" s="45">
        <v>1030000</v>
      </c>
      <c r="H14" s="45">
        <f t="shared" ref="H14:H15" si="15">SUM(I14:K14)</f>
        <v>7814200</v>
      </c>
      <c r="I14" s="45">
        <v>0</v>
      </c>
      <c r="J14" s="45">
        <v>0</v>
      </c>
      <c r="K14" s="45">
        <v>7814200</v>
      </c>
      <c r="L14" s="50">
        <f>M14+O14</f>
        <v>528235.59</v>
      </c>
      <c r="M14" s="50">
        <v>0</v>
      </c>
      <c r="N14" s="50">
        <v>0</v>
      </c>
      <c r="O14" s="50">
        <v>528235.59</v>
      </c>
      <c r="P14" s="19">
        <f t="shared" si="4"/>
        <v>51.285008737864082</v>
      </c>
      <c r="Q14" s="19"/>
      <c r="R14" s="19"/>
      <c r="S14" s="19">
        <f t="shared" si="6"/>
        <v>51.285008737864082</v>
      </c>
      <c r="T14" s="19">
        <f t="shared" si="7"/>
        <v>6.7599445880576381</v>
      </c>
      <c r="U14" s="19"/>
      <c r="V14" s="19"/>
      <c r="W14" s="19">
        <f t="shared" si="10"/>
        <v>6.7599445880576381</v>
      </c>
      <c r="X14" s="113"/>
    </row>
    <row r="15" spans="1:24" s="1" customFormat="1" x14ac:dyDescent="0.3">
      <c r="A15" s="161"/>
      <c r="B15" s="160"/>
      <c r="C15" s="18" t="s">
        <v>150</v>
      </c>
      <c r="D15" s="45">
        <f t="shared" si="14"/>
        <v>280000</v>
      </c>
      <c r="E15" s="45">
        <v>0</v>
      </c>
      <c r="F15" s="45">
        <v>0</v>
      </c>
      <c r="G15" s="45">
        <v>280000</v>
      </c>
      <c r="H15" s="45">
        <f t="shared" si="15"/>
        <v>1589000</v>
      </c>
      <c r="I15" s="45">
        <v>0</v>
      </c>
      <c r="J15" s="45">
        <v>0</v>
      </c>
      <c r="K15" s="45">
        <v>1589000</v>
      </c>
      <c r="L15" s="50">
        <f>M15+O15</f>
        <v>146465.63</v>
      </c>
      <c r="M15" s="50">
        <v>0</v>
      </c>
      <c r="N15" s="50">
        <v>0</v>
      </c>
      <c r="O15" s="50">
        <v>146465.63</v>
      </c>
      <c r="P15" s="19">
        <f t="shared" si="4"/>
        <v>52.309153571428567</v>
      </c>
      <c r="Q15" s="19"/>
      <c r="R15" s="19"/>
      <c r="S15" s="19">
        <f t="shared" si="6"/>
        <v>52.309153571428567</v>
      </c>
      <c r="T15" s="19">
        <f t="shared" si="7"/>
        <v>9.2174719949653863</v>
      </c>
      <c r="U15" s="19"/>
      <c r="V15" s="19"/>
      <c r="W15" s="19">
        <f t="shared" si="10"/>
        <v>9.2174719949653863</v>
      </c>
      <c r="X15" s="21"/>
    </row>
    <row r="16" spans="1:24" s="56" customFormat="1" ht="37.5" x14ac:dyDescent="0.3">
      <c r="A16" s="52" t="s">
        <v>14</v>
      </c>
      <c r="B16" s="72" t="s">
        <v>42</v>
      </c>
      <c r="C16" s="132"/>
      <c r="D16" s="60">
        <f t="shared" ref="D16:O16" si="16">SUM(D17:D21)</f>
        <v>795000</v>
      </c>
      <c r="E16" s="60">
        <f t="shared" si="16"/>
        <v>0</v>
      </c>
      <c r="F16" s="60">
        <f t="shared" si="16"/>
        <v>0</v>
      </c>
      <c r="G16" s="60">
        <f t="shared" si="16"/>
        <v>795000</v>
      </c>
      <c r="H16" s="60">
        <f t="shared" si="16"/>
        <v>4855800</v>
      </c>
      <c r="I16" s="60">
        <f t="shared" si="16"/>
        <v>0</v>
      </c>
      <c r="J16" s="60">
        <f t="shared" si="16"/>
        <v>0</v>
      </c>
      <c r="K16" s="60">
        <f t="shared" si="16"/>
        <v>4855800</v>
      </c>
      <c r="L16" s="60">
        <f t="shared" si="16"/>
        <v>0</v>
      </c>
      <c r="M16" s="60">
        <f t="shared" si="16"/>
        <v>0</v>
      </c>
      <c r="N16" s="60">
        <f t="shared" si="16"/>
        <v>0</v>
      </c>
      <c r="O16" s="60">
        <f t="shared" si="16"/>
        <v>0</v>
      </c>
      <c r="P16" s="19">
        <f t="shared" si="4"/>
        <v>0</v>
      </c>
      <c r="Q16" s="19"/>
      <c r="R16" s="19"/>
      <c r="S16" s="19">
        <f t="shared" si="6"/>
        <v>0</v>
      </c>
      <c r="T16" s="19">
        <f t="shared" si="7"/>
        <v>0</v>
      </c>
      <c r="U16" s="19"/>
      <c r="V16" s="19"/>
      <c r="W16" s="19">
        <f t="shared" si="10"/>
        <v>0</v>
      </c>
      <c r="X16" s="55"/>
    </row>
    <row r="17" spans="1:24" s="1" customFormat="1" x14ac:dyDescent="0.3">
      <c r="A17" s="134" t="s">
        <v>41</v>
      </c>
      <c r="B17" s="179" t="s">
        <v>194</v>
      </c>
      <c r="C17" s="18" t="s">
        <v>6</v>
      </c>
      <c r="D17" s="45">
        <f>SUM(E17:G17)</f>
        <v>795000</v>
      </c>
      <c r="E17" s="45">
        <v>0</v>
      </c>
      <c r="F17" s="45">
        <v>0</v>
      </c>
      <c r="G17" s="45">
        <v>795000</v>
      </c>
      <c r="H17" s="45">
        <f>SUM(I17:K17)</f>
        <v>795000</v>
      </c>
      <c r="I17" s="45">
        <v>0</v>
      </c>
      <c r="J17" s="45">
        <v>0</v>
      </c>
      <c r="K17" s="45">
        <v>795000</v>
      </c>
      <c r="L17" s="50">
        <f>SUM(M17:O17)</f>
        <v>0</v>
      </c>
      <c r="M17" s="50">
        <v>0</v>
      </c>
      <c r="N17" s="50">
        <v>0</v>
      </c>
      <c r="O17" s="50">
        <v>0</v>
      </c>
      <c r="P17" s="19">
        <f t="shared" si="4"/>
        <v>0</v>
      </c>
      <c r="Q17" s="19"/>
      <c r="R17" s="19"/>
      <c r="S17" s="19">
        <f t="shared" si="6"/>
        <v>0</v>
      </c>
      <c r="T17" s="19">
        <f t="shared" si="7"/>
        <v>0</v>
      </c>
      <c r="U17" s="19"/>
      <c r="V17" s="19"/>
      <c r="W17" s="19">
        <f t="shared" si="10"/>
        <v>0</v>
      </c>
      <c r="X17" s="114"/>
    </row>
    <row r="18" spans="1:24" s="1" customFormat="1" x14ac:dyDescent="0.3">
      <c r="A18" s="152"/>
      <c r="B18" s="180"/>
      <c r="C18" s="18" t="s">
        <v>157</v>
      </c>
      <c r="D18" s="45">
        <f t="shared" ref="D18:D21" si="17">SUM(E18:G18)</f>
        <v>0</v>
      </c>
      <c r="E18" s="45">
        <v>0</v>
      </c>
      <c r="F18" s="45">
        <v>0</v>
      </c>
      <c r="G18" s="45">
        <v>0</v>
      </c>
      <c r="H18" s="45">
        <f t="shared" ref="H18:H21" si="18">SUM(I18:K18)</f>
        <v>200000</v>
      </c>
      <c r="I18" s="45">
        <v>0</v>
      </c>
      <c r="J18" s="45">
        <v>0</v>
      </c>
      <c r="K18" s="45">
        <v>200000</v>
      </c>
      <c r="L18" s="50">
        <f>M18+O18</f>
        <v>0</v>
      </c>
      <c r="M18" s="50">
        <v>0</v>
      </c>
      <c r="N18" s="50">
        <v>0</v>
      </c>
      <c r="O18" s="50">
        <v>0</v>
      </c>
      <c r="P18" s="19"/>
      <c r="Q18" s="19"/>
      <c r="R18" s="19"/>
      <c r="S18" s="19"/>
      <c r="T18" s="19">
        <f t="shared" si="7"/>
        <v>0</v>
      </c>
      <c r="U18" s="19"/>
      <c r="V18" s="19"/>
      <c r="W18" s="19">
        <f t="shared" si="10"/>
        <v>0</v>
      </c>
      <c r="X18" s="113"/>
    </row>
    <row r="19" spans="1:24" s="1" customFormat="1" x14ac:dyDescent="0.3">
      <c r="A19" s="152"/>
      <c r="B19" s="180"/>
      <c r="C19" s="18" t="s">
        <v>28</v>
      </c>
      <c r="D19" s="45">
        <f t="shared" si="17"/>
        <v>0</v>
      </c>
      <c r="E19" s="45">
        <v>0</v>
      </c>
      <c r="F19" s="45">
        <v>0</v>
      </c>
      <c r="G19" s="45">
        <v>0</v>
      </c>
      <c r="H19" s="45">
        <f t="shared" si="18"/>
        <v>285000</v>
      </c>
      <c r="I19" s="45">
        <v>0</v>
      </c>
      <c r="J19" s="45">
        <v>0</v>
      </c>
      <c r="K19" s="45">
        <v>285000</v>
      </c>
      <c r="L19" s="50">
        <f>M19+O19</f>
        <v>0</v>
      </c>
      <c r="M19" s="50">
        <v>0</v>
      </c>
      <c r="N19" s="50">
        <v>0</v>
      </c>
      <c r="O19" s="50">
        <v>0</v>
      </c>
      <c r="P19" s="19"/>
      <c r="Q19" s="19"/>
      <c r="R19" s="19"/>
      <c r="S19" s="19"/>
      <c r="T19" s="19">
        <f t="shared" si="7"/>
        <v>0</v>
      </c>
      <c r="U19" s="19"/>
      <c r="V19" s="19"/>
      <c r="W19" s="19">
        <f t="shared" si="10"/>
        <v>0</v>
      </c>
      <c r="X19" s="62"/>
    </row>
    <row r="20" spans="1:24" s="1" customFormat="1" x14ac:dyDescent="0.3">
      <c r="A20" s="135"/>
      <c r="B20" s="181"/>
      <c r="C20" s="18" t="s">
        <v>5</v>
      </c>
      <c r="D20" s="45">
        <f t="shared" si="17"/>
        <v>0</v>
      </c>
      <c r="E20" s="45">
        <v>0</v>
      </c>
      <c r="F20" s="45">
        <v>0</v>
      </c>
      <c r="G20" s="45">
        <v>0</v>
      </c>
      <c r="H20" s="45">
        <f t="shared" si="18"/>
        <v>2755000</v>
      </c>
      <c r="I20" s="45">
        <v>0</v>
      </c>
      <c r="J20" s="45">
        <v>0</v>
      </c>
      <c r="K20" s="45">
        <v>2755000</v>
      </c>
      <c r="L20" s="50">
        <f>SUM(M20:O20)</f>
        <v>0</v>
      </c>
      <c r="M20" s="50">
        <v>0</v>
      </c>
      <c r="N20" s="50">
        <v>0</v>
      </c>
      <c r="O20" s="50">
        <v>0</v>
      </c>
      <c r="P20" s="19"/>
      <c r="Q20" s="19"/>
      <c r="R20" s="19"/>
      <c r="S20" s="19"/>
      <c r="T20" s="19">
        <f t="shared" si="7"/>
        <v>0</v>
      </c>
      <c r="U20" s="19"/>
      <c r="V20" s="19"/>
      <c r="W20" s="19">
        <f t="shared" si="10"/>
        <v>0</v>
      </c>
      <c r="X20" s="62"/>
    </row>
    <row r="21" spans="1:24" s="1" customFormat="1" ht="42" customHeight="1" x14ac:dyDescent="0.3">
      <c r="A21" s="110" t="s">
        <v>192</v>
      </c>
      <c r="B21" s="111" t="s">
        <v>193</v>
      </c>
      <c r="C21" s="18" t="s">
        <v>3</v>
      </c>
      <c r="D21" s="45">
        <f t="shared" si="17"/>
        <v>0</v>
      </c>
      <c r="E21" s="45">
        <v>0</v>
      </c>
      <c r="F21" s="45">
        <v>0</v>
      </c>
      <c r="G21" s="45">
        <v>0</v>
      </c>
      <c r="H21" s="45">
        <f t="shared" si="18"/>
        <v>820800</v>
      </c>
      <c r="I21" s="45">
        <v>0</v>
      </c>
      <c r="J21" s="45">
        <v>0</v>
      </c>
      <c r="K21" s="45">
        <v>820800</v>
      </c>
      <c r="L21" s="50">
        <f>SUM(M21:O21)</f>
        <v>0</v>
      </c>
      <c r="M21" s="50">
        <v>0</v>
      </c>
      <c r="N21" s="50">
        <v>0</v>
      </c>
      <c r="O21" s="50">
        <v>0</v>
      </c>
      <c r="P21" s="19"/>
      <c r="Q21" s="19"/>
      <c r="R21" s="19"/>
      <c r="S21" s="19"/>
      <c r="T21" s="19">
        <f t="shared" si="7"/>
        <v>0</v>
      </c>
      <c r="U21" s="19"/>
      <c r="V21" s="19"/>
      <c r="W21" s="19">
        <f t="shared" si="10"/>
        <v>0</v>
      </c>
      <c r="X21" s="115"/>
    </row>
    <row r="22" spans="1:24" s="56" customFormat="1" ht="27.75" customHeight="1" x14ac:dyDescent="0.3">
      <c r="A22" s="52" t="s">
        <v>15</v>
      </c>
      <c r="B22" s="72" t="s">
        <v>181</v>
      </c>
      <c r="C22" s="132"/>
      <c r="D22" s="60">
        <f t="shared" ref="D22:O22" si="19">SUM(D23:D26)</f>
        <v>58806533</v>
      </c>
      <c r="E22" s="60">
        <f t="shared" si="19"/>
        <v>0</v>
      </c>
      <c r="F22" s="60">
        <f t="shared" si="19"/>
        <v>0</v>
      </c>
      <c r="G22" s="60">
        <f t="shared" si="19"/>
        <v>58806533</v>
      </c>
      <c r="H22" s="60">
        <f t="shared" si="19"/>
        <v>374926206</v>
      </c>
      <c r="I22" s="60">
        <f t="shared" si="19"/>
        <v>63685300</v>
      </c>
      <c r="J22" s="60">
        <f t="shared" si="19"/>
        <v>41187300</v>
      </c>
      <c r="K22" s="60">
        <f t="shared" si="19"/>
        <v>270053606</v>
      </c>
      <c r="L22" s="60">
        <f t="shared" si="19"/>
        <v>15590677.709999999</v>
      </c>
      <c r="M22" s="60">
        <f t="shared" si="19"/>
        <v>0</v>
      </c>
      <c r="N22" s="60">
        <f t="shared" si="19"/>
        <v>0</v>
      </c>
      <c r="O22" s="60">
        <f t="shared" si="19"/>
        <v>15590677.709999999</v>
      </c>
      <c r="P22" s="19">
        <f t="shared" si="4"/>
        <v>26.511812403564072</v>
      </c>
      <c r="Q22" s="19"/>
      <c r="R22" s="19"/>
      <c r="S22" s="19">
        <f t="shared" si="6"/>
        <v>26.511812403564072</v>
      </c>
      <c r="T22" s="19">
        <f t="shared" si="7"/>
        <v>4.1583323492730191</v>
      </c>
      <c r="U22" s="19">
        <f t="shared" si="8"/>
        <v>0</v>
      </c>
      <c r="V22" s="19">
        <f t="shared" si="9"/>
        <v>0</v>
      </c>
      <c r="W22" s="19">
        <f t="shared" si="10"/>
        <v>5.7731788665691797</v>
      </c>
      <c r="X22" s="50">
        <f>T22/H22*100</f>
        <v>1.1091068809612681E-6</v>
      </c>
    </row>
    <row r="23" spans="1:24" s="1" customFormat="1" ht="24" customHeight="1" x14ac:dyDescent="0.3">
      <c r="A23" s="110" t="s">
        <v>43</v>
      </c>
      <c r="B23" s="111" t="s">
        <v>335</v>
      </c>
      <c r="C23" s="18" t="s">
        <v>3</v>
      </c>
      <c r="D23" s="45">
        <f>SUM(E23:G23)</f>
        <v>54783958</v>
      </c>
      <c r="E23" s="50">
        <v>0</v>
      </c>
      <c r="F23" s="50">
        <v>0</v>
      </c>
      <c r="G23" s="50">
        <v>54783958</v>
      </c>
      <c r="H23" s="45">
        <f>SUM(I23:K23)</f>
        <v>152934300</v>
      </c>
      <c r="I23" s="50">
        <v>8854100</v>
      </c>
      <c r="J23" s="50">
        <v>0</v>
      </c>
      <c r="K23" s="50">
        <v>144080200</v>
      </c>
      <c r="L23" s="50">
        <f>SUM(M23:O23)</f>
        <v>11681496.68</v>
      </c>
      <c r="M23" s="50">
        <v>0</v>
      </c>
      <c r="N23" s="50">
        <v>0</v>
      </c>
      <c r="O23" s="50">
        <v>11681496.68</v>
      </c>
      <c r="P23" s="19">
        <f t="shared" si="4"/>
        <v>21.322841770578169</v>
      </c>
      <c r="Q23" s="19"/>
      <c r="R23" s="19"/>
      <c r="S23" s="19">
        <f t="shared" si="6"/>
        <v>21.322841770578169</v>
      </c>
      <c r="T23" s="19">
        <f t="shared" si="7"/>
        <v>7.6382451026355751</v>
      </c>
      <c r="U23" s="19">
        <f t="shared" si="8"/>
        <v>0</v>
      </c>
      <c r="V23" s="19"/>
      <c r="W23" s="19">
        <f t="shared" si="10"/>
        <v>8.1076349699681156</v>
      </c>
      <c r="X23" s="50"/>
    </row>
    <row r="24" spans="1:24" s="1" customFormat="1" x14ac:dyDescent="0.3">
      <c r="A24" s="110" t="s">
        <v>44</v>
      </c>
      <c r="B24" s="111" t="s">
        <v>328</v>
      </c>
      <c r="C24" s="18" t="s">
        <v>3</v>
      </c>
      <c r="D24" s="45">
        <f>SUM(E24:G24)</f>
        <v>4022575</v>
      </c>
      <c r="E24" s="45">
        <v>0</v>
      </c>
      <c r="F24" s="45">
        <v>0</v>
      </c>
      <c r="G24" s="45">
        <v>4022575</v>
      </c>
      <c r="H24" s="45">
        <f>SUM(I24:K24)</f>
        <v>57694051</v>
      </c>
      <c r="I24" s="45">
        <v>0</v>
      </c>
      <c r="J24" s="45">
        <v>0</v>
      </c>
      <c r="K24" s="45">
        <v>57694051</v>
      </c>
      <c r="L24" s="50">
        <f>SUM(M24:O24)</f>
        <v>3909181.03</v>
      </c>
      <c r="M24" s="50">
        <v>0</v>
      </c>
      <c r="N24" s="50">
        <v>0</v>
      </c>
      <c r="O24" s="50">
        <v>3909181.03</v>
      </c>
      <c r="P24" s="19">
        <f t="shared" si="4"/>
        <v>97.181060141824574</v>
      </c>
      <c r="Q24" s="19"/>
      <c r="R24" s="19"/>
      <c r="S24" s="19">
        <f t="shared" si="6"/>
        <v>97.181060141824574</v>
      </c>
      <c r="T24" s="19">
        <f t="shared" si="7"/>
        <v>6.7757090414746575</v>
      </c>
      <c r="U24" s="19"/>
      <c r="V24" s="19"/>
      <c r="W24" s="19">
        <f t="shared" si="10"/>
        <v>6.7757090414746575</v>
      </c>
      <c r="X24" s="62"/>
    </row>
    <row r="25" spans="1:24" s="1" customFormat="1" ht="25.5" customHeight="1" x14ac:dyDescent="0.3">
      <c r="A25" s="110" t="s">
        <v>174</v>
      </c>
      <c r="B25" s="111" t="s">
        <v>325</v>
      </c>
      <c r="C25" s="18" t="s">
        <v>3</v>
      </c>
      <c r="D25" s="45">
        <f t="shared" ref="D25:D26" si="20">SUM(E25:G25)</f>
        <v>0</v>
      </c>
      <c r="E25" s="45">
        <v>0</v>
      </c>
      <c r="F25" s="45">
        <v>0</v>
      </c>
      <c r="G25" s="45">
        <v>0</v>
      </c>
      <c r="H25" s="45">
        <f t="shared" ref="H25:H26" si="21">SUM(I25:K25)</f>
        <v>39627300</v>
      </c>
      <c r="I25" s="45">
        <v>20546700</v>
      </c>
      <c r="J25" s="45">
        <v>13136500</v>
      </c>
      <c r="K25" s="45">
        <v>5944100</v>
      </c>
      <c r="L25" s="50">
        <f>SUM(M25:O25)</f>
        <v>0</v>
      </c>
      <c r="M25" s="50">
        <v>0</v>
      </c>
      <c r="N25" s="50">
        <v>0</v>
      </c>
      <c r="O25" s="50">
        <v>0</v>
      </c>
      <c r="P25" s="19"/>
      <c r="Q25" s="19"/>
      <c r="R25" s="19"/>
      <c r="S25" s="19"/>
      <c r="T25" s="19">
        <f t="shared" si="7"/>
        <v>0</v>
      </c>
      <c r="U25" s="19">
        <f t="shared" si="8"/>
        <v>0</v>
      </c>
      <c r="V25" s="19">
        <f t="shared" si="9"/>
        <v>0</v>
      </c>
      <c r="W25" s="19">
        <f t="shared" si="10"/>
        <v>0</v>
      </c>
      <c r="X25" s="62"/>
    </row>
    <row r="26" spans="1:24" s="1" customFormat="1" x14ac:dyDescent="0.3">
      <c r="A26" s="110" t="s">
        <v>295</v>
      </c>
      <c r="B26" s="111" t="s">
        <v>336</v>
      </c>
      <c r="C26" s="18" t="s">
        <v>3</v>
      </c>
      <c r="D26" s="45">
        <f t="shared" si="20"/>
        <v>0</v>
      </c>
      <c r="E26" s="45">
        <v>0</v>
      </c>
      <c r="F26" s="45">
        <v>0</v>
      </c>
      <c r="G26" s="45">
        <v>0</v>
      </c>
      <c r="H26" s="45">
        <f t="shared" si="21"/>
        <v>124670555</v>
      </c>
      <c r="I26" s="45">
        <v>34284500</v>
      </c>
      <c r="J26" s="45">
        <v>28050800</v>
      </c>
      <c r="K26" s="45">
        <v>62335255</v>
      </c>
      <c r="L26" s="50">
        <f>M26+O26+N26</f>
        <v>0</v>
      </c>
      <c r="M26" s="50">
        <v>0</v>
      </c>
      <c r="N26" s="50">
        <v>0</v>
      </c>
      <c r="O26" s="50">
        <v>0</v>
      </c>
      <c r="P26" s="19"/>
      <c r="Q26" s="19"/>
      <c r="R26" s="19"/>
      <c r="S26" s="19"/>
      <c r="T26" s="19">
        <f t="shared" si="7"/>
        <v>0</v>
      </c>
      <c r="U26" s="19">
        <f t="shared" si="8"/>
        <v>0</v>
      </c>
      <c r="V26" s="19">
        <f t="shared" si="9"/>
        <v>0</v>
      </c>
      <c r="W26" s="19">
        <f t="shared" si="10"/>
        <v>0</v>
      </c>
      <c r="X26" s="62"/>
    </row>
    <row r="27" spans="1:24" s="1" customFormat="1" ht="37.5" x14ac:dyDescent="0.3">
      <c r="A27" s="52" t="s">
        <v>16</v>
      </c>
      <c r="B27" s="72" t="s">
        <v>45</v>
      </c>
      <c r="C27" s="132"/>
      <c r="D27" s="60">
        <f t="shared" ref="D27:O27" si="22">SUM(D28:D29)</f>
        <v>67746475</v>
      </c>
      <c r="E27" s="60">
        <f t="shared" si="22"/>
        <v>0</v>
      </c>
      <c r="F27" s="60">
        <f t="shared" si="22"/>
        <v>0</v>
      </c>
      <c r="G27" s="60">
        <f t="shared" si="22"/>
        <v>67746475</v>
      </c>
      <c r="H27" s="60">
        <f t="shared" si="22"/>
        <v>292166300</v>
      </c>
      <c r="I27" s="60">
        <f t="shared" si="22"/>
        <v>0</v>
      </c>
      <c r="J27" s="60">
        <f t="shared" si="22"/>
        <v>0</v>
      </c>
      <c r="K27" s="60">
        <f t="shared" si="22"/>
        <v>292166300</v>
      </c>
      <c r="L27" s="60">
        <f t="shared" si="22"/>
        <v>34863626.969999999</v>
      </c>
      <c r="M27" s="60">
        <f t="shared" si="22"/>
        <v>0</v>
      </c>
      <c r="N27" s="60">
        <f t="shared" si="22"/>
        <v>0</v>
      </c>
      <c r="O27" s="60">
        <f t="shared" si="22"/>
        <v>34863626.969999999</v>
      </c>
      <c r="P27" s="19">
        <f t="shared" si="4"/>
        <v>51.461905538258634</v>
      </c>
      <c r="Q27" s="19"/>
      <c r="R27" s="19"/>
      <c r="S27" s="19">
        <f t="shared" si="6"/>
        <v>51.461905538258634</v>
      </c>
      <c r="T27" s="19">
        <f t="shared" si="7"/>
        <v>11.932802301292107</v>
      </c>
      <c r="U27" s="19"/>
      <c r="V27" s="19"/>
      <c r="W27" s="19">
        <f t="shared" si="10"/>
        <v>11.932802301292107</v>
      </c>
      <c r="X27" s="21"/>
    </row>
    <row r="28" spans="1:24" s="1" customFormat="1" ht="42" customHeight="1" x14ac:dyDescent="0.3">
      <c r="A28" s="110" t="s">
        <v>46</v>
      </c>
      <c r="B28" s="111" t="s">
        <v>48</v>
      </c>
      <c r="C28" s="18" t="s">
        <v>3</v>
      </c>
      <c r="D28" s="45">
        <f>SUM(E28:G28)</f>
        <v>52313079</v>
      </c>
      <c r="E28" s="45">
        <v>0</v>
      </c>
      <c r="F28" s="45">
        <v>0</v>
      </c>
      <c r="G28" s="45">
        <v>52313079</v>
      </c>
      <c r="H28" s="45">
        <f>SUM(I28:K28)</f>
        <v>230922700</v>
      </c>
      <c r="I28" s="45">
        <v>0</v>
      </c>
      <c r="J28" s="45">
        <v>0</v>
      </c>
      <c r="K28" s="45">
        <v>230922700</v>
      </c>
      <c r="L28" s="50">
        <f>M28+O28</f>
        <v>26416566.280000001</v>
      </c>
      <c r="M28" s="50">
        <v>0</v>
      </c>
      <c r="N28" s="50">
        <v>0</v>
      </c>
      <c r="O28" s="50">
        <v>26416566.280000001</v>
      </c>
      <c r="P28" s="19">
        <f t="shared" si="4"/>
        <v>50.497058833031026</v>
      </c>
      <c r="Q28" s="19"/>
      <c r="R28" s="19"/>
      <c r="S28" s="19">
        <f t="shared" si="6"/>
        <v>50.497058833031026</v>
      </c>
      <c r="T28" s="19">
        <f t="shared" si="7"/>
        <v>11.439571025282486</v>
      </c>
      <c r="U28" s="19"/>
      <c r="V28" s="19"/>
      <c r="W28" s="19">
        <f t="shared" si="10"/>
        <v>11.439571025282486</v>
      </c>
      <c r="X28" s="62"/>
    </row>
    <row r="29" spans="1:24" s="1" customFormat="1" ht="24" customHeight="1" x14ac:dyDescent="0.3">
      <c r="A29" s="110" t="s">
        <v>47</v>
      </c>
      <c r="B29" s="111" t="s">
        <v>55</v>
      </c>
      <c r="C29" s="18" t="s">
        <v>3</v>
      </c>
      <c r="D29" s="45">
        <f t="shared" ref="D29" si="23">SUM(E29:G29)</f>
        <v>15433396</v>
      </c>
      <c r="E29" s="45">
        <v>0</v>
      </c>
      <c r="F29" s="45">
        <v>0</v>
      </c>
      <c r="G29" s="45">
        <v>15433396</v>
      </c>
      <c r="H29" s="45">
        <f t="shared" ref="H29" si="24">SUM(I29:K29)</f>
        <v>61243600</v>
      </c>
      <c r="I29" s="45">
        <v>0</v>
      </c>
      <c r="J29" s="45">
        <v>0</v>
      </c>
      <c r="K29" s="45">
        <v>61243600</v>
      </c>
      <c r="L29" s="50">
        <f>M29+O29</f>
        <v>8447060.6899999995</v>
      </c>
      <c r="M29" s="50">
        <v>0</v>
      </c>
      <c r="N29" s="50">
        <v>0</v>
      </c>
      <c r="O29" s="50">
        <v>8447060.6899999995</v>
      </c>
      <c r="P29" s="19">
        <f t="shared" si="4"/>
        <v>54.732352425869188</v>
      </c>
      <c r="Q29" s="19"/>
      <c r="R29" s="19"/>
      <c r="S29" s="19">
        <f t="shared" si="6"/>
        <v>54.732352425869188</v>
      </c>
      <c r="T29" s="19">
        <f t="shared" si="7"/>
        <v>13.792560675727749</v>
      </c>
      <c r="U29" s="19"/>
      <c r="V29" s="19"/>
      <c r="W29" s="19">
        <f t="shared" si="10"/>
        <v>13.792560675727749</v>
      </c>
      <c r="X29" s="62"/>
    </row>
    <row r="30" spans="1:24" s="1" customFormat="1" ht="93.75" x14ac:dyDescent="0.3">
      <c r="A30" s="52" t="s">
        <v>180</v>
      </c>
      <c r="B30" s="72" t="s">
        <v>195</v>
      </c>
      <c r="C30" s="54"/>
      <c r="D30" s="54">
        <f t="shared" ref="D30:O30" si="25">SUM(D31:D31)</f>
        <v>0</v>
      </c>
      <c r="E30" s="54">
        <f t="shared" si="25"/>
        <v>0</v>
      </c>
      <c r="F30" s="54">
        <f t="shared" si="25"/>
        <v>0</v>
      </c>
      <c r="G30" s="54">
        <f t="shared" si="25"/>
        <v>0</v>
      </c>
      <c r="H30" s="54">
        <f t="shared" si="25"/>
        <v>17137600</v>
      </c>
      <c r="I30" s="54">
        <f t="shared" si="25"/>
        <v>14566900</v>
      </c>
      <c r="J30" s="54">
        <f t="shared" si="25"/>
        <v>0</v>
      </c>
      <c r="K30" s="54">
        <f t="shared" si="25"/>
        <v>2570700</v>
      </c>
      <c r="L30" s="54">
        <f t="shared" si="25"/>
        <v>0</v>
      </c>
      <c r="M30" s="54">
        <f t="shared" si="25"/>
        <v>0</v>
      </c>
      <c r="N30" s="54">
        <f t="shared" si="25"/>
        <v>0</v>
      </c>
      <c r="O30" s="54">
        <f t="shared" si="25"/>
        <v>0</v>
      </c>
      <c r="P30" s="19"/>
      <c r="Q30" s="19"/>
      <c r="R30" s="19"/>
      <c r="S30" s="19"/>
      <c r="T30" s="19">
        <f t="shared" si="7"/>
        <v>0</v>
      </c>
      <c r="U30" s="19">
        <f t="shared" si="8"/>
        <v>0</v>
      </c>
      <c r="V30" s="19"/>
      <c r="W30" s="19">
        <f t="shared" si="10"/>
        <v>0</v>
      </c>
      <c r="X30" s="21"/>
    </row>
    <row r="31" spans="1:24" s="1" customFormat="1" ht="59.25" customHeight="1" x14ac:dyDescent="0.3">
      <c r="A31" s="121" t="s">
        <v>182</v>
      </c>
      <c r="B31" s="128" t="s">
        <v>337</v>
      </c>
      <c r="C31" s="18" t="s">
        <v>3</v>
      </c>
      <c r="D31" s="45">
        <f>SUM(E31:G31)</f>
        <v>0</v>
      </c>
      <c r="E31" s="45">
        <v>0</v>
      </c>
      <c r="F31" s="45">
        <v>0</v>
      </c>
      <c r="G31" s="45">
        <v>0</v>
      </c>
      <c r="H31" s="45">
        <f>SUM(I31:K31)</f>
        <v>17137600</v>
      </c>
      <c r="I31" s="45">
        <v>14566900</v>
      </c>
      <c r="J31" s="45">
        <v>0</v>
      </c>
      <c r="K31" s="45">
        <v>2570700</v>
      </c>
      <c r="L31" s="50">
        <f>SUM(M31:O31)</f>
        <v>0</v>
      </c>
      <c r="M31" s="50">
        <v>0</v>
      </c>
      <c r="N31" s="50">
        <v>0</v>
      </c>
      <c r="O31" s="50">
        <v>0</v>
      </c>
      <c r="P31" s="19"/>
      <c r="Q31" s="19"/>
      <c r="R31" s="19"/>
      <c r="S31" s="19"/>
      <c r="T31" s="19">
        <f t="shared" si="7"/>
        <v>0</v>
      </c>
      <c r="U31" s="19">
        <f t="shared" si="8"/>
        <v>0</v>
      </c>
      <c r="V31" s="19"/>
      <c r="W31" s="19">
        <f t="shared" si="10"/>
        <v>0</v>
      </c>
      <c r="X31" s="62"/>
    </row>
    <row r="32" spans="1:24" s="1" customFormat="1" ht="26.25" customHeight="1" x14ac:dyDescent="0.3">
      <c r="A32" s="52" t="s">
        <v>32</v>
      </c>
      <c r="B32" s="138" t="s">
        <v>196</v>
      </c>
      <c r="C32" s="138"/>
      <c r="D32" s="53">
        <f t="shared" ref="D32:O32" si="26">D33+D35+D37</f>
        <v>108836532</v>
      </c>
      <c r="E32" s="53">
        <f t="shared" si="26"/>
        <v>0</v>
      </c>
      <c r="F32" s="53">
        <f t="shared" si="26"/>
        <v>0</v>
      </c>
      <c r="G32" s="53">
        <f t="shared" si="26"/>
        <v>108836532</v>
      </c>
      <c r="H32" s="53">
        <f t="shared" si="26"/>
        <v>554712800</v>
      </c>
      <c r="I32" s="53">
        <f t="shared" si="26"/>
        <v>12784100</v>
      </c>
      <c r="J32" s="53">
        <f t="shared" si="26"/>
        <v>0</v>
      </c>
      <c r="K32" s="53">
        <f t="shared" si="26"/>
        <v>541928700</v>
      </c>
      <c r="L32" s="53">
        <f t="shared" si="26"/>
        <v>52408689.170000002</v>
      </c>
      <c r="M32" s="53">
        <f t="shared" si="26"/>
        <v>0</v>
      </c>
      <c r="N32" s="53">
        <f t="shared" si="26"/>
        <v>0</v>
      </c>
      <c r="O32" s="53">
        <f t="shared" si="26"/>
        <v>52408689.170000002</v>
      </c>
      <c r="P32" s="19">
        <f t="shared" si="4"/>
        <v>48.153582447849409</v>
      </c>
      <c r="Q32" s="19"/>
      <c r="R32" s="19"/>
      <c r="S32" s="19">
        <f t="shared" si="6"/>
        <v>48.153582447849409</v>
      </c>
      <c r="T32" s="19">
        <f t="shared" si="7"/>
        <v>9.4478961311150567</v>
      </c>
      <c r="U32" s="19">
        <f t="shared" si="8"/>
        <v>0</v>
      </c>
      <c r="V32" s="19"/>
      <c r="W32" s="19">
        <f t="shared" si="10"/>
        <v>9.6707720351404163</v>
      </c>
      <c r="X32" s="21"/>
    </row>
    <row r="33" spans="1:24" s="56" customFormat="1" ht="26.25" customHeight="1" x14ac:dyDescent="0.3">
      <c r="A33" s="52" t="s">
        <v>17</v>
      </c>
      <c r="B33" s="72" t="s">
        <v>49</v>
      </c>
      <c r="C33" s="132"/>
      <c r="D33" s="60">
        <f t="shared" ref="D33:G33" si="27">D34</f>
        <v>46716532</v>
      </c>
      <c r="E33" s="60">
        <f t="shared" si="27"/>
        <v>0</v>
      </c>
      <c r="F33" s="60">
        <f t="shared" si="27"/>
        <v>0</v>
      </c>
      <c r="G33" s="60">
        <f t="shared" si="27"/>
        <v>46716532</v>
      </c>
      <c r="H33" s="60">
        <f t="shared" ref="H33:K33" si="28">H34</f>
        <v>297978400</v>
      </c>
      <c r="I33" s="60">
        <f t="shared" si="28"/>
        <v>0</v>
      </c>
      <c r="J33" s="60">
        <f t="shared" si="28"/>
        <v>0</v>
      </c>
      <c r="K33" s="60">
        <f t="shared" si="28"/>
        <v>297978400</v>
      </c>
      <c r="L33" s="60">
        <f t="shared" ref="L33:O33" si="29">L34</f>
        <v>23573227.84</v>
      </c>
      <c r="M33" s="60">
        <f t="shared" si="29"/>
        <v>0</v>
      </c>
      <c r="N33" s="60">
        <f t="shared" si="29"/>
        <v>0</v>
      </c>
      <c r="O33" s="60">
        <f t="shared" si="29"/>
        <v>23573227.84</v>
      </c>
      <c r="P33" s="19">
        <f t="shared" si="4"/>
        <v>50.460140834084179</v>
      </c>
      <c r="Q33" s="19"/>
      <c r="R33" s="19"/>
      <c r="S33" s="19">
        <f t="shared" si="6"/>
        <v>50.460140834084179</v>
      </c>
      <c r="T33" s="19">
        <f t="shared" si="7"/>
        <v>7.9110525595143812</v>
      </c>
      <c r="U33" s="19"/>
      <c r="V33" s="19"/>
      <c r="W33" s="19">
        <f t="shared" si="10"/>
        <v>7.9110525595143812</v>
      </c>
      <c r="X33" s="55"/>
    </row>
    <row r="34" spans="1:24" s="1" customFormat="1" ht="37.5" customHeight="1" x14ac:dyDescent="0.3">
      <c r="A34" s="110" t="s">
        <v>33</v>
      </c>
      <c r="B34" s="111" t="s">
        <v>197</v>
      </c>
      <c r="C34" s="18" t="s">
        <v>3</v>
      </c>
      <c r="D34" s="45">
        <f>SUM(E34:G34)</f>
        <v>46716532</v>
      </c>
      <c r="E34" s="45">
        <v>0</v>
      </c>
      <c r="F34" s="45">
        <v>0</v>
      </c>
      <c r="G34" s="45">
        <v>46716532</v>
      </c>
      <c r="H34" s="45">
        <f>SUM(I34:K34)</f>
        <v>297978400</v>
      </c>
      <c r="I34" s="45">
        <v>0</v>
      </c>
      <c r="J34" s="45">
        <v>0</v>
      </c>
      <c r="K34" s="45">
        <v>297978400</v>
      </c>
      <c r="L34" s="50">
        <f>SUM(M34:O34)</f>
        <v>23573227.84</v>
      </c>
      <c r="M34" s="50">
        <v>0</v>
      </c>
      <c r="N34" s="50">
        <v>0</v>
      </c>
      <c r="O34" s="50">
        <v>23573227.84</v>
      </c>
      <c r="P34" s="19">
        <f t="shared" si="4"/>
        <v>50.460140834084179</v>
      </c>
      <c r="Q34" s="19"/>
      <c r="R34" s="19"/>
      <c r="S34" s="19">
        <f t="shared" si="6"/>
        <v>50.460140834084179</v>
      </c>
      <c r="T34" s="19">
        <f t="shared" si="7"/>
        <v>7.9110525595143812</v>
      </c>
      <c r="U34" s="19"/>
      <c r="V34" s="19"/>
      <c r="W34" s="19">
        <f t="shared" si="10"/>
        <v>7.9110525595143812</v>
      </c>
      <c r="X34" s="62"/>
    </row>
    <row r="35" spans="1:24" s="56" customFormat="1" ht="26.25" customHeight="1" x14ac:dyDescent="0.3">
      <c r="A35" s="52" t="s">
        <v>18</v>
      </c>
      <c r="B35" s="72" t="s">
        <v>50</v>
      </c>
      <c r="C35" s="132"/>
      <c r="D35" s="60">
        <f t="shared" ref="D35:O35" si="30">SUM(D36:D36)</f>
        <v>62120000</v>
      </c>
      <c r="E35" s="60">
        <f t="shared" si="30"/>
        <v>0</v>
      </c>
      <c r="F35" s="60">
        <f t="shared" si="30"/>
        <v>0</v>
      </c>
      <c r="G35" s="60">
        <f t="shared" si="30"/>
        <v>62120000</v>
      </c>
      <c r="H35" s="60">
        <f t="shared" si="30"/>
        <v>236470800</v>
      </c>
      <c r="I35" s="60">
        <f t="shared" si="30"/>
        <v>0</v>
      </c>
      <c r="J35" s="60">
        <f t="shared" si="30"/>
        <v>0</v>
      </c>
      <c r="K35" s="60">
        <f t="shared" si="30"/>
        <v>236470800</v>
      </c>
      <c r="L35" s="60">
        <f t="shared" si="30"/>
        <v>28835461.329999998</v>
      </c>
      <c r="M35" s="60">
        <f t="shared" si="30"/>
        <v>0</v>
      </c>
      <c r="N35" s="60">
        <f t="shared" si="30"/>
        <v>0</v>
      </c>
      <c r="O35" s="60">
        <f t="shared" si="30"/>
        <v>28835461.329999998</v>
      </c>
      <c r="P35" s="19">
        <f t="shared" si="4"/>
        <v>46.418965437862198</v>
      </c>
      <c r="Q35" s="19"/>
      <c r="R35" s="19"/>
      <c r="S35" s="19">
        <f t="shared" si="6"/>
        <v>46.418965437862198</v>
      </c>
      <c r="T35" s="19">
        <f t="shared" si="7"/>
        <v>12.194089642357534</v>
      </c>
      <c r="U35" s="19"/>
      <c r="V35" s="19"/>
      <c r="W35" s="19">
        <f t="shared" si="10"/>
        <v>12.194089642357534</v>
      </c>
      <c r="X35" s="55"/>
    </row>
    <row r="36" spans="1:24" s="1" customFormat="1" ht="45.75" customHeight="1" x14ac:dyDescent="0.3">
      <c r="A36" s="110" t="s">
        <v>155</v>
      </c>
      <c r="B36" s="116" t="s">
        <v>321</v>
      </c>
      <c r="C36" s="18" t="s">
        <v>3</v>
      </c>
      <c r="D36" s="50">
        <f>SUM(E36:G36)</f>
        <v>62120000</v>
      </c>
      <c r="E36" s="50">
        <v>0</v>
      </c>
      <c r="F36" s="50">
        <v>0</v>
      </c>
      <c r="G36" s="50">
        <v>62120000</v>
      </c>
      <c r="H36" s="50">
        <f>SUM(I36:K36)</f>
        <v>236470800</v>
      </c>
      <c r="I36" s="50">
        <v>0</v>
      </c>
      <c r="J36" s="50">
        <v>0</v>
      </c>
      <c r="K36" s="50">
        <v>236470800</v>
      </c>
      <c r="L36" s="50">
        <f>SUM(M36:O36)</f>
        <v>28835461.329999998</v>
      </c>
      <c r="M36" s="50">
        <v>0</v>
      </c>
      <c r="N36" s="50">
        <v>0</v>
      </c>
      <c r="O36" s="50">
        <v>28835461.329999998</v>
      </c>
      <c r="P36" s="19">
        <f t="shared" si="4"/>
        <v>46.418965437862198</v>
      </c>
      <c r="Q36" s="19"/>
      <c r="R36" s="19"/>
      <c r="S36" s="19">
        <f t="shared" si="6"/>
        <v>46.418965437862198</v>
      </c>
      <c r="T36" s="19">
        <f t="shared" si="7"/>
        <v>12.194089642357534</v>
      </c>
      <c r="U36" s="19"/>
      <c r="V36" s="19"/>
      <c r="W36" s="19">
        <f t="shared" si="10"/>
        <v>12.194089642357534</v>
      </c>
      <c r="X36" s="21"/>
    </row>
    <row r="37" spans="1:24" s="56" customFormat="1" ht="24.75" customHeight="1" x14ac:dyDescent="0.3">
      <c r="A37" s="52" t="s">
        <v>198</v>
      </c>
      <c r="B37" s="79" t="s">
        <v>172</v>
      </c>
      <c r="C37" s="132"/>
      <c r="D37" s="54">
        <f>D38</f>
        <v>0</v>
      </c>
      <c r="E37" s="54">
        <f t="shared" ref="E37:O37" si="31">E38</f>
        <v>0</v>
      </c>
      <c r="F37" s="54">
        <f t="shared" si="31"/>
        <v>0</v>
      </c>
      <c r="G37" s="54">
        <f t="shared" si="31"/>
        <v>0</v>
      </c>
      <c r="H37" s="54">
        <f t="shared" si="31"/>
        <v>20263600</v>
      </c>
      <c r="I37" s="54">
        <f t="shared" si="31"/>
        <v>12784100</v>
      </c>
      <c r="J37" s="54">
        <f t="shared" si="31"/>
        <v>0</v>
      </c>
      <c r="K37" s="54">
        <f t="shared" si="31"/>
        <v>7479500</v>
      </c>
      <c r="L37" s="54">
        <f t="shared" si="31"/>
        <v>0</v>
      </c>
      <c r="M37" s="54">
        <f t="shared" si="31"/>
        <v>0</v>
      </c>
      <c r="N37" s="54">
        <f t="shared" si="31"/>
        <v>0</v>
      </c>
      <c r="O37" s="54">
        <f t="shared" si="31"/>
        <v>0</v>
      </c>
      <c r="P37" s="19"/>
      <c r="Q37" s="19"/>
      <c r="R37" s="19"/>
      <c r="S37" s="19"/>
      <c r="T37" s="19">
        <f t="shared" si="7"/>
        <v>0</v>
      </c>
      <c r="U37" s="19">
        <f t="shared" si="8"/>
        <v>0</v>
      </c>
      <c r="V37" s="19"/>
      <c r="W37" s="19">
        <f t="shared" si="10"/>
        <v>0</v>
      </c>
      <c r="X37" s="55"/>
    </row>
    <row r="38" spans="1:24" s="1" customFormat="1" ht="43.5" customHeight="1" x14ac:dyDescent="0.3">
      <c r="A38" s="121" t="s">
        <v>199</v>
      </c>
      <c r="B38" s="125" t="s">
        <v>281</v>
      </c>
      <c r="C38" s="18" t="s">
        <v>3</v>
      </c>
      <c r="D38" s="45">
        <f>SUM(E38:G38)</f>
        <v>0</v>
      </c>
      <c r="E38" s="45">
        <v>0</v>
      </c>
      <c r="F38" s="45">
        <v>0</v>
      </c>
      <c r="G38" s="45">
        <v>0</v>
      </c>
      <c r="H38" s="45">
        <f>SUM(I38:K38)</f>
        <v>20263600</v>
      </c>
      <c r="I38" s="45">
        <v>12784100</v>
      </c>
      <c r="J38" s="45">
        <v>0</v>
      </c>
      <c r="K38" s="45">
        <v>7479500</v>
      </c>
      <c r="L38" s="50">
        <f>SUM(M38:O38)</f>
        <v>0</v>
      </c>
      <c r="M38" s="50">
        <v>0</v>
      </c>
      <c r="N38" s="50">
        <v>0</v>
      </c>
      <c r="O38" s="50">
        <v>0</v>
      </c>
      <c r="P38" s="19"/>
      <c r="Q38" s="19"/>
      <c r="R38" s="19"/>
      <c r="S38" s="19"/>
      <c r="T38" s="19">
        <f t="shared" si="7"/>
        <v>0</v>
      </c>
      <c r="U38" s="19">
        <f t="shared" si="8"/>
        <v>0</v>
      </c>
      <c r="V38" s="19"/>
      <c r="W38" s="19">
        <f t="shared" si="10"/>
        <v>0</v>
      </c>
      <c r="X38" s="117"/>
    </row>
    <row r="39" spans="1:24" s="56" customFormat="1" ht="23.25" customHeight="1" x14ac:dyDescent="0.3">
      <c r="A39" s="139" t="s">
        <v>277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55"/>
    </row>
    <row r="40" spans="1:24" s="56" customFormat="1" x14ac:dyDescent="0.3">
      <c r="A40" s="52" t="s">
        <v>66</v>
      </c>
      <c r="B40" s="144" t="s">
        <v>200</v>
      </c>
      <c r="C40" s="145"/>
      <c r="D40" s="54">
        <f t="shared" ref="D40:O40" si="32">SUM(D41:D42)</f>
        <v>12700912</v>
      </c>
      <c r="E40" s="54">
        <f t="shared" si="32"/>
        <v>0</v>
      </c>
      <c r="F40" s="54">
        <f t="shared" si="32"/>
        <v>0</v>
      </c>
      <c r="G40" s="54">
        <f t="shared" si="32"/>
        <v>12700912</v>
      </c>
      <c r="H40" s="54">
        <f t="shared" si="32"/>
        <v>53302200</v>
      </c>
      <c r="I40" s="54">
        <f t="shared" si="32"/>
        <v>0</v>
      </c>
      <c r="J40" s="54">
        <f t="shared" si="32"/>
        <v>0</v>
      </c>
      <c r="K40" s="54">
        <f t="shared" si="32"/>
        <v>53302200</v>
      </c>
      <c r="L40" s="54">
        <f t="shared" si="32"/>
        <v>7546389.7700000005</v>
      </c>
      <c r="M40" s="54">
        <f t="shared" si="32"/>
        <v>0</v>
      </c>
      <c r="N40" s="54">
        <f t="shared" si="32"/>
        <v>0</v>
      </c>
      <c r="O40" s="54">
        <f t="shared" si="32"/>
        <v>7546389.7700000005</v>
      </c>
      <c r="P40" s="19">
        <f>L40/D40*100</f>
        <v>59.4161251569966</v>
      </c>
      <c r="Q40" s="19"/>
      <c r="R40" s="19">
        <f>F40*100</f>
        <v>0</v>
      </c>
      <c r="S40" s="19">
        <f>O40/G40*100</f>
        <v>59.4161251569966</v>
      </c>
      <c r="T40" s="19">
        <f>L40/H40*100</f>
        <v>14.157745402628786</v>
      </c>
      <c r="U40" s="19"/>
      <c r="V40" s="19"/>
      <c r="W40" s="19">
        <f>O40/K40*100</f>
        <v>14.157745402628786</v>
      </c>
      <c r="X40" s="50">
        <f>T40/H40*100</f>
        <v>2.6561277775830615E-5</v>
      </c>
    </row>
    <row r="41" spans="1:24" s="56" customFormat="1" ht="37.5" x14ac:dyDescent="0.3">
      <c r="A41" s="122" t="s">
        <v>67</v>
      </c>
      <c r="B41" s="126" t="s">
        <v>201</v>
      </c>
      <c r="C41" s="63" t="s">
        <v>150</v>
      </c>
      <c r="D41" s="64">
        <f t="shared" ref="D41:D42" si="33">SUM(E41:G41)</f>
        <v>1727019</v>
      </c>
      <c r="E41" s="64">
        <v>0</v>
      </c>
      <c r="F41" s="64">
        <v>0</v>
      </c>
      <c r="G41" s="64">
        <v>1727019</v>
      </c>
      <c r="H41" s="49">
        <f t="shared" ref="H41:H42" si="34">SUM(I41:K41)</f>
        <v>3384500</v>
      </c>
      <c r="I41" s="49">
        <v>0</v>
      </c>
      <c r="J41" s="49">
        <v>0</v>
      </c>
      <c r="K41" s="49">
        <v>3384500</v>
      </c>
      <c r="L41" s="19">
        <f>M41+O41</f>
        <v>839474.16</v>
      </c>
      <c r="M41" s="19">
        <v>0</v>
      </c>
      <c r="N41" s="19">
        <v>0</v>
      </c>
      <c r="O41" s="19">
        <v>839474.16</v>
      </c>
      <c r="P41" s="19">
        <f t="shared" ref="P41:P42" si="35">L41/D41*100</f>
        <v>48.608275878840942</v>
      </c>
      <c r="Q41" s="19"/>
      <c r="R41" s="19">
        <f t="shared" ref="R41:R42" si="36">F41*100</f>
        <v>0</v>
      </c>
      <c r="S41" s="19">
        <f t="shared" ref="S41:S42" si="37">O41/G41*100</f>
        <v>48.608275878840942</v>
      </c>
      <c r="T41" s="19">
        <f>L41/H41*100</f>
        <v>24.803491209927611</v>
      </c>
      <c r="U41" s="19"/>
      <c r="V41" s="19"/>
      <c r="W41" s="19">
        <f>O41/K41*100</f>
        <v>24.803491209927611</v>
      </c>
      <c r="X41" s="118"/>
    </row>
    <row r="42" spans="1:24" s="56" customFormat="1" ht="37.5" x14ac:dyDescent="0.3">
      <c r="A42" s="110" t="s">
        <v>68</v>
      </c>
      <c r="B42" s="111" t="s">
        <v>202</v>
      </c>
      <c r="C42" s="63" t="s">
        <v>150</v>
      </c>
      <c r="D42" s="64">
        <f t="shared" si="33"/>
        <v>10973893</v>
      </c>
      <c r="E42" s="64">
        <v>0</v>
      </c>
      <c r="F42" s="64">
        <v>0</v>
      </c>
      <c r="G42" s="64">
        <v>10973893</v>
      </c>
      <c r="H42" s="49">
        <f t="shared" si="34"/>
        <v>49917700</v>
      </c>
      <c r="I42" s="49">
        <v>0</v>
      </c>
      <c r="J42" s="49">
        <v>0</v>
      </c>
      <c r="K42" s="49">
        <v>49917700</v>
      </c>
      <c r="L42" s="19">
        <f>SUM(M42:O42)</f>
        <v>6706915.6100000003</v>
      </c>
      <c r="M42" s="19">
        <v>0</v>
      </c>
      <c r="N42" s="19">
        <v>0</v>
      </c>
      <c r="O42" s="19">
        <v>6706915.6100000003</v>
      </c>
      <c r="P42" s="19">
        <f t="shared" si="35"/>
        <v>61.117012987095833</v>
      </c>
      <c r="Q42" s="19"/>
      <c r="R42" s="19">
        <f t="shared" si="36"/>
        <v>0</v>
      </c>
      <c r="S42" s="19">
        <f t="shared" si="37"/>
        <v>61.117012987095833</v>
      </c>
      <c r="T42" s="19">
        <f>L42/H42*100</f>
        <v>13.43594678841373</v>
      </c>
      <c r="U42" s="19"/>
      <c r="V42" s="19"/>
      <c r="W42" s="19">
        <f>O42/K42*100</f>
        <v>13.43594678841373</v>
      </c>
      <c r="X42" s="118"/>
    </row>
    <row r="43" spans="1:24" s="56" customFormat="1" x14ac:dyDescent="0.3">
      <c r="A43" s="141" t="s">
        <v>10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55"/>
    </row>
    <row r="44" spans="1:24" s="56" customFormat="1" x14ac:dyDescent="0.3">
      <c r="A44" s="52" t="s">
        <v>69</v>
      </c>
      <c r="B44" s="142" t="s">
        <v>203</v>
      </c>
      <c r="C44" s="143"/>
      <c r="D44" s="54">
        <f t="shared" ref="D44:G44" si="38">D45+D47</f>
        <v>14269813</v>
      </c>
      <c r="E44" s="54">
        <f t="shared" si="38"/>
        <v>0</v>
      </c>
      <c r="F44" s="54">
        <f t="shared" si="38"/>
        <v>0</v>
      </c>
      <c r="G44" s="54">
        <f t="shared" si="38"/>
        <v>14269813</v>
      </c>
      <c r="H44" s="54">
        <f>H45+H47</f>
        <v>70295700</v>
      </c>
      <c r="I44" s="54">
        <f t="shared" ref="I44:O44" si="39">I45+I47</f>
        <v>0</v>
      </c>
      <c r="J44" s="54">
        <f t="shared" si="39"/>
        <v>0</v>
      </c>
      <c r="K44" s="54">
        <f t="shared" si="39"/>
        <v>70295700</v>
      </c>
      <c r="L44" s="54">
        <f t="shared" si="39"/>
        <v>9166425.7999999989</v>
      </c>
      <c r="M44" s="54">
        <f t="shared" si="39"/>
        <v>0</v>
      </c>
      <c r="N44" s="54">
        <f t="shared" si="39"/>
        <v>0</v>
      </c>
      <c r="O44" s="54">
        <f t="shared" si="39"/>
        <v>9166425.7999999989</v>
      </c>
      <c r="P44" s="19">
        <f>L44/D44*100</f>
        <v>64.236481585287763</v>
      </c>
      <c r="Q44" s="19"/>
      <c r="R44" s="19"/>
      <c r="S44" s="19">
        <f t="shared" ref="S44" si="40">O44/G44*100</f>
        <v>64.236481585287763</v>
      </c>
      <c r="T44" s="19">
        <f>L44/H44*100</f>
        <v>13.039810116408256</v>
      </c>
      <c r="U44" s="19"/>
      <c r="V44" s="19"/>
      <c r="W44" s="19">
        <f>O44/K44*100</f>
        <v>13.039810116408256</v>
      </c>
      <c r="X44" s="55"/>
    </row>
    <row r="45" spans="1:24" s="56" customFormat="1" ht="37.5" x14ac:dyDescent="0.3">
      <c r="A45" s="52" t="s">
        <v>70</v>
      </c>
      <c r="B45" s="73" t="s">
        <v>51</v>
      </c>
      <c r="C45" s="54"/>
      <c r="D45" s="54">
        <f t="shared" ref="D45:G45" si="41">D46</f>
        <v>14264671</v>
      </c>
      <c r="E45" s="54">
        <f t="shared" si="41"/>
        <v>0</v>
      </c>
      <c r="F45" s="54">
        <f t="shared" si="41"/>
        <v>0</v>
      </c>
      <c r="G45" s="54">
        <f t="shared" si="41"/>
        <v>14264671</v>
      </c>
      <c r="H45" s="54">
        <f t="shared" ref="H45:K45" si="42">H46</f>
        <v>70281900</v>
      </c>
      <c r="I45" s="54">
        <f t="shared" si="42"/>
        <v>0</v>
      </c>
      <c r="J45" s="54">
        <f t="shared" si="42"/>
        <v>0</v>
      </c>
      <c r="K45" s="54">
        <f t="shared" si="42"/>
        <v>70281900</v>
      </c>
      <c r="L45" s="54">
        <f t="shared" ref="L45:O45" si="43">L46</f>
        <v>9163778.4299999997</v>
      </c>
      <c r="M45" s="54">
        <f t="shared" si="43"/>
        <v>0</v>
      </c>
      <c r="N45" s="54">
        <f t="shared" si="43"/>
        <v>0</v>
      </c>
      <c r="O45" s="54">
        <f t="shared" si="43"/>
        <v>9163778.4299999997</v>
      </c>
      <c r="P45" s="19">
        <f t="shared" ref="P45:P48" si="44">L45/D45*100</f>
        <v>64.241078045192907</v>
      </c>
      <c r="Q45" s="19"/>
      <c r="R45" s="19"/>
      <c r="S45" s="19">
        <f t="shared" ref="S45:S48" si="45">O45/G45*100</f>
        <v>64.241078045192907</v>
      </c>
      <c r="T45" s="19">
        <f>L45/H45*100</f>
        <v>13.03860372300692</v>
      </c>
      <c r="U45" s="19"/>
      <c r="V45" s="19"/>
      <c r="W45" s="19">
        <f>O45/K45*100</f>
        <v>13.03860372300692</v>
      </c>
      <c r="X45" s="55"/>
    </row>
    <row r="46" spans="1:24" s="56" customFormat="1" x14ac:dyDescent="0.3">
      <c r="A46" s="110" t="s">
        <v>71</v>
      </c>
      <c r="B46" s="62" t="s">
        <v>178</v>
      </c>
      <c r="C46" s="63" t="s">
        <v>4</v>
      </c>
      <c r="D46" s="64">
        <f>SUM(E46:G46)</f>
        <v>14264671</v>
      </c>
      <c r="E46" s="64">
        <v>0</v>
      </c>
      <c r="F46" s="64">
        <v>0</v>
      </c>
      <c r="G46" s="64">
        <v>14264671</v>
      </c>
      <c r="H46" s="49">
        <f>SUM(I46:K46)</f>
        <v>70281900</v>
      </c>
      <c r="I46" s="49">
        <v>0</v>
      </c>
      <c r="J46" s="49">
        <v>0</v>
      </c>
      <c r="K46" s="49">
        <v>70281900</v>
      </c>
      <c r="L46" s="19">
        <f>SUM(M46:O46)</f>
        <v>9163778.4299999997</v>
      </c>
      <c r="M46" s="19">
        <v>0</v>
      </c>
      <c r="N46" s="19">
        <v>0</v>
      </c>
      <c r="O46" s="19">
        <v>9163778.4299999997</v>
      </c>
      <c r="P46" s="19">
        <f t="shared" si="44"/>
        <v>64.241078045192907</v>
      </c>
      <c r="Q46" s="19"/>
      <c r="R46" s="19"/>
      <c r="S46" s="19">
        <f t="shared" si="45"/>
        <v>64.241078045192907</v>
      </c>
      <c r="T46" s="19">
        <f>L46/H46*100</f>
        <v>13.03860372300692</v>
      </c>
      <c r="U46" s="19"/>
      <c r="V46" s="19"/>
      <c r="W46" s="19">
        <f>O46/K46*100</f>
        <v>13.03860372300692</v>
      </c>
      <c r="X46" s="55"/>
    </row>
    <row r="47" spans="1:24" s="56" customFormat="1" ht="37.5" x14ac:dyDescent="0.3">
      <c r="A47" s="52" t="s">
        <v>283</v>
      </c>
      <c r="B47" s="73" t="s">
        <v>282</v>
      </c>
      <c r="C47" s="66"/>
      <c r="D47" s="53">
        <f t="shared" ref="D47:O47" si="46">SUM(D48:D48)</f>
        <v>5142</v>
      </c>
      <c r="E47" s="53">
        <f t="shared" si="46"/>
        <v>0</v>
      </c>
      <c r="F47" s="53">
        <f t="shared" si="46"/>
        <v>0</v>
      </c>
      <c r="G47" s="53">
        <f t="shared" si="46"/>
        <v>5142</v>
      </c>
      <c r="H47" s="53">
        <f t="shared" si="46"/>
        <v>13800</v>
      </c>
      <c r="I47" s="53">
        <f t="shared" si="46"/>
        <v>0</v>
      </c>
      <c r="J47" s="53">
        <f t="shared" si="46"/>
        <v>0</v>
      </c>
      <c r="K47" s="53">
        <f t="shared" si="46"/>
        <v>13800</v>
      </c>
      <c r="L47" s="53">
        <f t="shared" si="46"/>
        <v>2647.37</v>
      </c>
      <c r="M47" s="53">
        <f t="shared" si="46"/>
        <v>0</v>
      </c>
      <c r="N47" s="53">
        <f t="shared" si="46"/>
        <v>0</v>
      </c>
      <c r="O47" s="53">
        <f t="shared" si="46"/>
        <v>2647.37</v>
      </c>
      <c r="P47" s="19">
        <f t="shared" si="44"/>
        <v>51.4852197588487</v>
      </c>
      <c r="Q47" s="19"/>
      <c r="R47" s="19"/>
      <c r="S47" s="19">
        <f t="shared" si="45"/>
        <v>51.4852197588487</v>
      </c>
      <c r="T47" s="19">
        <f>L47/H47*100</f>
        <v>19.183840579710143</v>
      </c>
      <c r="U47" s="19"/>
      <c r="V47" s="19"/>
      <c r="W47" s="19">
        <f>O47/K47*100</f>
        <v>19.183840579710143</v>
      </c>
      <c r="X47" s="55"/>
    </row>
    <row r="48" spans="1:24" s="56" customFormat="1" x14ac:dyDescent="0.3">
      <c r="A48" s="110" t="s">
        <v>284</v>
      </c>
      <c r="B48" s="62" t="s">
        <v>324</v>
      </c>
      <c r="C48" s="63" t="s">
        <v>4</v>
      </c>
      <c r="D48" s="64">
        <f>SUM(E48:G48)</f>
        <v>5142</v>
      </c>
      <c r="E48" s="64">
        <v>0</v>
      </c>
      <c r="F48" s="64">
        <v>0</v>
      </c>
      <c r="G48" s="64">
        <v>5142</v>
      </c>
      <c r="H48" s="49">
        <f>SUM(I48:K48)</f>
        <v>13800</v>
      </c>
      <c r="I48" s="49">
        <v>0</v>
      </c>
      <c r="J48" s="49">
        <v>0</v>
      </c>
      <c r="K48" s="49">
        <v>13800</v>
      </c>
      <c r="L48" s="19">
        <f>SUM(M48:O48)</f>
        <v>2647.37</v>
      </c>
      <c r="M48" s="19">
        <v>0</v>
      </c>
      <c r="N48" s="19">
        <v>0</v>
      </c>
      <c r="O48" s="19">
        <v>2647.37</v>
      </c>
      <c r="P48" s="19">
        <f t="shared" si="44"/>
        <v>51.4852197588487</v>
      </c>
      <c r="Q48" s="19"/>
      <c r="R48" s="19"/>
      <c r="S48" s="19">
        <f t="shared" si="45"/>
        <v>51.4852197588487</v>
      </c>
      <c r="T48" s="19">
        <f>L48/H48*100</f>
        <v>19.183840579710143</v>
      </c>
      <c r="U48" s="19"/>
      <c r="V48" s="19"/>
      <c r="W48" s="19">
        <f>O48/K48*100</f>
        <v>19.183840579710143</v>
      </c>
      <c r="X48" s="55"/>
    </row>
    <row r="49" spans="1:24" s="81" customFormat="1" ht="36" customHeight="1" x14ac:dyDescent="0.3">
      <c r="A49" s="139" t="s">
        <v>11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80"/>
    </row>
    <row r="50" spans="1:24" s="1" customFormat="1" ht="23.25" customHeight="1" x14ac:dyDescent="0.3">
      <c r="A50" s="52" t="s">
        <v>35</v>
      </c>
      <c r="B50" s="138" t="s">
        <v>204</v>
      </c>
      <c r="C50" s="138"/>
      <c r="D50" s="53">
        <f t="shared" ref="D50:O50" si="47">D51+D57+D60</f>
        <v>149131166</v>
      </c>
      <c r="E50" s="53">
        <f t="shared" si="47"/>
        <v>4237035</v>
      </c>
      <c r="F50" s="53">
        <f t="shared" si="47"/>
        <v>0</v>
      </c>
      <c r="G50" s="53">
        <f t="shared" si="47"/>
        <v>144894131</v>
      </c>
      <c r="H50" s="53">
        <f t="shared" si="47"/>
        <v>1181052897</v>
      </c>
      <c r="I50" s="53">
        <f t="shared" si="47"/>
        <v>517761947</v>
      </c>
      <c r="J50" s="53">
        <f t="shared" si="47"/>
        <v>829300</v>
      </c>
      <c r="K50" s="53">
        <f t="shared" si="47"/>
        <v>662461650</v>
      </c>
      <c r="L50" s="53">
        <f t="shared" si="47"/>
        <v>77200844.099999994</v>
      </c>
      <c r="M50" s="53">
        <f t="shared" si="47"/>
        <v>2204056.35</v>
      </c>
      <c r="N50" s="53">
        <f t="shared" si="47"/>
        <v>0</v>
      </c>
      <c r="O50" s="53">
        <f t="shared" si="47"/>
        <v>74996787.75</v>
      </c>
      <c r="P50" s="49">
        <f>L50/D50*100</f>
        <v>51.767076038284308</v>
      </c>
      <c r="Q50" s="49">
        <f t="shared" ref="Q50:S50" si="48">M50/E50*100</f>
        <v>52.018837465350188</v>
      </c>
      <c r="R50" s="49"/>
      <c r="S50" s="49">
        <f t="shared" si="48"/>
        <v>51.759713959704825</v>
      </c>
      <c r="T50" s="49">
        <f>L50/H50*100</f>
        <v>6.5366118906357507</v>
      </c>
      <c r="U50" s="49">
        <f>M50/I50*100</f>
        <v>0.42568913431562017</v>
      </c>
      <c r="V50" s="49">
        <f>N50/J50*100</f>
        <v>0</v>
      </c>
      <c r="W50" s="49">
        <f>O50/K50*100</f>
        <v>11.320925181102936</v>
      </c>
      <c r="X50" s="21"/>
    </row>
    <row r="51" spans="1:24" s="1" customFormat="1" ht="56.25" x14ac:dyDescent="0.3">
      <c r="A51" s="52" t="s">
        <v>19</v>
      </c>
      <c r="B51" s="73" t="s">
        <v>278</v>
      </c>
      <c r="C51" s="124"/>
      <c r="D51" s="53">
        <f t="shared" ref="D51:O51" si="49">SUM(D52:D56)</f>
        <v>144196991</v>
      </c>
      <c r="E51" s="53">
        <f t="shared" si="49"/>
        <v>4237035</v>
      </c>
      <c r="F51" s="53">
        <f t="shared" si="49"/>
        <v>0</v>
      </c>
      <c r="G51" s="53">
        <f t="shared" si="49"/>
        <v>139959956</v>
      </c>
      <c r="H51" s="53">
        <f t="shared" si="49"/>
        <v>619744741</v>
      </c>
      <c r="I51" s="53">
        <f t="shared" si="49"/>
        <v>18697047</v>
      </c>
      <c r="J51" s="53">
        <f t="shared" si="49"/>
        <v>829300</v>
      </c>
      <c r="K51" s="53">
        <f t="shared" si="49"/>
        <v>600218394</v>
      </c>
      <c r="L51" s="53">
        <f t="shared" si="49"/>
        <v>74197814.539999992</v>
      </c>
      <c r="M51" s="53">
        <f t="shared" si="49"/>
        <v>2204056.35</v>
      </c>
      <c r="N51" s="53">
        <f t="shared" si="49"/>
        <v>0</v>
      </c>
      <c r="O51" s="53">
        <f t="shared" si="49"/>
        <v>71993758.189999998</v>
      </c>
      <c r="P51" s="49">
        <f t="shared" ref="P51:P60" si="50">L51/D51*100</f>
        <v>51.455868826000675</v>
      </c>
      <c r="Q51" s="49">
        <f t="shared" ref="Q51:Q55" si="51">M51/E51*100</f>
        <v>52.018837465350188</v>
      </c>
      <c r="R51" s="49"/>
      <c r="S51" s="49">
        <f t="shared" ref="S51:S61" si="52">O51/G51*100</f>
        <v>51.438825966764377</v>
      </c>
      <c r="T51" s="49">
        <f t="shared" ref="T51:T61" si="53">L51/H51*100</f>
        <v>11.972318542030193</v>
      </c>
      <c r="U51" s="49">
        <f t="shared" ref="U51:U59" si="54">M51/I51*100</f>
        <v>11.788259129904311</v>
      </c>
      <c r="V51" s="49">
        <f t="shared" ref="V51:V56" si="55">N51/J51*100</f>
        <v>0</v>
      </c>
      <c r="W51" s="49">
        <f t="shared" ref="W51:W61" si="56">O51/K51*100</f>
        <v>11.994593786141115</v>
      </c>
      <c r="X51" s="21"/>
    </row>
    <row r="52" spans="1:24" s="1" customFormat="1" ht="27.75" customHeight="1" x14ac:dyDescent="0.3">
      <c r="A52" s="134" t="s">
        <v>72</v>
      </c>
      <c r="B52" s="136" t="s">
        <v>205</v>
      </c>
      <c r="C52" s="18" t="s">
        <v>5</v>
      </c>
      <c r="D52" s="45">
        <f>SUM(E52:G52)</f>
        <v>110400</v>
      </c>
      <c r="E52" s="45">
        <v>0</v>
      </c>
      <c r="F52" s="45">
        <v>0</v>
      </c>
      <c r="G52" s="45">
        <v>110400</v>
      </c>
      <c r="H52" s="19">
        <f>SUM(I52:K52)</f>
        <v>299170</v>
      </c>
      <c r="I52" s="19">
        <v>0</v>
      </c>
      <c r="J52" s="19">
        <v>0</v>
      </c>
      <c r="K52" s="19">
        <v>299170</v>
      </c>
      <c r="L52" s="50">
        <f>SUM(M52:O52)</f>
        <v>0</v>
      </c>
      <c r="M52" s="50">
        <v>0</v>
      </c>
      <c r="N52" s="50">
        <v>0</v>
      </c>
      <c r="O52" s="50">
        <v>0</v>
      </c>
      <c r="P52" s="49">
        <f t="shared" si="50"/>
        <v>0</v>
      </c>
      <c r="Q52" s="49"/>
      <c r="R52" s="49"/>
      <c r="S52" s="49">
        <f t="shared" si="52"/>
        <v>0</v>
      </c>
      <c r="T52" s="49">
        <f t="shared" si="53"/>
        <v>0</v>
      </c>
      <c r="U52" s="49"/>
      <c r="V52" s="49"/>
      <c r="W52" s="49">
        <f t="shared" si="56"/>
        <v>0</v>
      </c>
      <c r="X52" s="21"/>
    </row>
    <row r="53" spans="1:24" s="1" customFormat="1" ht="30" customHeight="1" x14ac:dyDescent="0.3">
      <c r="A53" s="135"/>
      <c r="B53" s="137"/>
      <c r="C53" s="18" t="s">
        <v>6</v>
      </c>
      <c r="D53" s="45">
        <f t="shared" ref="D53:D54" si="57">SUM(E53:G53)</f>
        <v>1771309</v>
      </c>
      <c r="E53" s="45">
        <v>0</v>
      </c>
      <c r="F53" s="45">
        <v>0</v>
      </c>
      <c r="G53" s="45">
        <v>1771309</v>
      </c>
      <c r="H53" s="19">
        <f>SUM(I53:K53)</f>
        <v>7307324</v>
      </c>
      <c r="I53" s="19">
        <v>0</v>
      </c>
      <c r="J53" s="19">
        <v>0</v>
      </c>
      <c r="K53" s="19">
        <v>7307324</v>
      </c>
      <c r="L53" s="50">
        <f>SUM(M53:O53)</f>
        <v>117266</v>
      </c>
      <c r="M53" s="50">
        <v>0</v>
      </c>
      <c r="N53" s="50">
        <v>0</v>
      </c>
      <c r="O53" s="50">
        <v>117266</v>
      </c>
      <c r="P53" s="49">
        <f t="shared" si="50"/>
        <v>6.62030170907504</v>
      </c>
      <c r="Q53" s="49"/>
      <c r="R53" s="49"/>
      <c r="S53" s="49">
        <f t="shared" si="52"/>
        <v>6.62030170907504</v>
      </c>
      <c r="T53" s="49">
        <f t="shared" si="53"/>
        <v>1.6047735121639606</v>
      </c>
      <c r="U53" s="49"/>
      <c r="V53" s="49"/>
      <c r="W53" s="49">
        <f t="shared" si="56"/>
        <v>1.6047735121639606</v>
      </c>
      <c r="X53" s="65"/>
    </row>
    <row r="54" spans="1:24" s="1" customFormat="1" ht="21.75" customHeight="1" x14ac:dyDescent="0.3">
      <c r="A54" s="110" t="s">
        <v>73</v>
      </c>
      <c r="B54" s="62" t="s">
        <v>338</v>
      </c>
      <c r="C54" s="18" t="s">
        <v>6</v>
      </c>
      <c r="D54" s="45">
        <f t="shared" si="57"/>
        <v>0</v>
      </c>
      <c r="E54" s="45">
        <v>0</v>
      </c>
      <c r="F54" s="45">
        <v>0</v>
      </c>
      <c r="G54" s="45">
        <v>0</v>
      </c>
      <c r="H54" s="19">
        <f t="shared" ref="H54:H61" si="58">SUM(I54:K54)</f>
        <v>3590996</v>
      </c>
      <c r="I54" s="19">
        <v>2134047</v>
      </c>
      <c r="J54" s="19">
        <v>0</v>
      </c>
      <c r="K54" s="19">
        <v>1456949</v>
      </c>
      <c r="L54" s="50">
        <f>SUM(M54:O54)</f>
        <v>0</v>
      </c>
      <c r="M54" s="50">
        <v>0</v>
      </c>
      <c r="N54" s="50">
        <v>0</v>
      </c>
      <c r="O54" s="19">
        <v>0</v>
      </c>
      <c r="P54" s="49"/>
      <c r="Q54" s="49"/>
      <c r="R54" s="49"/>
      <c r="S54" s="49"/>
      <c r="T54" s="49">
        <f t="shared" si="53"/>
        <v>0</v>
      </c>
      <c r="U54" s="49">
        <f t="shared" si="54"/>
        <v>0</v>
      </c>
      <c r="V54" s="49"/>
      <c r="W54" s="49">
        <f t="shared" si="56"/>
        <v>0</v>
      </c>
      <c r="X54" s="133"/>
    </row>
    <row r="55" spans="1:24" s="1" customFormat="1" ht="21.75" customHeight="1" x14ac:dyDescent="0.3">
      <c r="A55" s="110" t="s">
        <v>302</v>
      </c>
      <c r="B55" s="62" t="s">
        <v>206</v>
      </c>
      <c r="C55" s="18" t="s">
        <v>6</v>
      </c>
      <c r="D55" s="45">
        <f>SUM(E55:G55)</f>
        <v>142315282</v>
      </c>
      <c r="E55" s="45">
        <v>4237035</v>
      </c>
      <c r="F55" s="45">
        <v>0</v>
      </c>
      <c r="G55" s="45">
        <v>138078247</v>
      </c>
      <c r="H55" s="19">
        <f>SUM(I55:K55)</f>
        <v>606607356</v>
      </c>
      <c r="I55" s="19">
        <v>15549400</v>
      </c>
      <c r="J55" s="19">
        <v>0</v>
      </c>
      <c r="K55" s="19">
        <v>591057956</v>
      </c>
      <c r="L55" s="50">
        <f>SUM(M55:O55)</f>
        <v>74080548.539999992</v>
      </c>
      <c r="M55" s="50">
        <v>2204056.35</v>
      </c>
      <c r="N55" s="50">
        <v>0</v>
      </c>
      <c r="O55" s="50">
        <v>71876492.189999998</v>
      </c>
      <c r="P55" s="49">
        <f t="shared" si="50"/>
        <v>52.053825491488666</v>
      </c>
      <c r="Q55" s="49">
        <f t="shared" si="51"/>
        <v>52.018837465350188</v>
      </c>
      <c r="R55" s="49"/>
      <c r="S55" s="49">
        <f t="shared" si="52"/>
        <v>52.054899125421251</v>
      </c>
      <c r="T55" s="49">
        <f t="shared" si="53"/>
        <v>12.212273360562412</v>
      </c>
      <c r="U55" s="49">
        <f t="shared" si="54"/>
        <v>14.174542747630134</v>
      </c>
      <c r="V55" s="49"/>
      <c r="W55" s="49">
        <f t="shared" si="56"/>
        <v>12.160650484501726</v>
      </c>
      <c r="X55" s="65"/>
    </row>
    <row r="56" spans="1:24" s="1" customFormat="1" ht="18.75" customHeight="1" x14ac:dyDescent="0.3">
      <c r="A56" s="110" t="s">
        <v>320</v>
      </c>
      <c r="B56" s="62" t="s">
        <v>319</v>
      </c>
      <c r="C56" s="18" t="s">
        <v>6</v>
      </c>
      <c r="D56" s="45">
        <f>SUM(E56:G56)</f>
        <v>0</v>
      </c>
      <c r="E56" s="45">
        <v>0</v>
      </c>
      <c r="F56" s="45">
        <v>0</v>
      </c>
      <c r="G56" s="45">
        <v>0</v>
      </c>
      <c r="H56" s="19">
        <f>SUM(I56:K56)</f>
        <v>1939895</v>
      </c>
      <c r="I56" s="19">
        <v>1013600</v>
      </c>
      <c r="J56" s="19">
        <v>829300</v>
      </c>
      <c r="K56" s="19">
        <v>96995</v>
      </c>
      <c r="L56" s="50">
        <f>SUM(M56:O56)</f>
        <v>0</v>
      </c>
      <c r="M56" s="50">
        <v>0</v>
      </c>
      <c r="N56" s="50">
        <v>0</v>
      </c>
      <c r="O56" s="50">
        <v>0</v>
      </c>
      <c r="P56" s="49"/>
      <c r="Q56" s="49"/>
      <c r="R56" s="49"/>
      <c r="S56" s="49"/>
      <c r="T56" s="49">
        <f t="shared" si="53"/>
        <v>0</v>
      </c>
      <c r="U56" s="49">
        <f t="shared" si="54"/>
        <v>0</v>
      </c>
      <c r="V56" s="49">
        <f t="shared" si="55"/>
        <v>0</v>
      </c>
      <c r="W56" s="49">
        <f t="shared" si="56"/>
        <v>0</v>
      </c>
      <c r="X56" s="65"/>
    </row>
    <row r="57" spans="1:24" s="56" customFormat="1" ht="37.5" x14ac:dyDescent="0.3">
      <c r="A57" s="52" t="s">
        <v>20</v>
      </c>
      <c r="B57" s="73" t="s">
        <v>207</v>
      </c>
      <c r="C57" s="132"/>
      <c r="D57" s="54">
        <f t="shared" ref="D57:O57" si="59">SUM(D58:D59)</f>
        <v>0</v>
      </c>
      <c r="E57" s="54">
        <f t="shared" si="59"/>
        <v>0</v>
      </c>
      <c r="F57" s="54">
        <f t="shared" si="59"/>
        <v>0</v>
      </c>
      <c r="G57" s="54">
        <f t="shared" si="59"/>
        <v>0</v>
      </c>
      <c r="H57" s="54">
        <f t="shared" si="59"/>
        <v>539721256</v>
      </c>
      <c r="I57" s="54">
        <f t="shared" si="59"/>
        <v>499064900</v>
      </c>
      <c r="J57" s="54">
        <f t="shared" si="59"/>
        <v>0</v>
      </c>
      <c r="K57" s="54">
        <f t="shared" si="59"/>
        <v>40656356</v>
      </c>
      <c r="L57" s="54">
        <f t="shared" si="59"/>
        <v>0</v>
      </c>
      <c r="M57" s="54">
        <f t="shared" si="59"/>
        <v>0</v>
      </c>
      <c r="N57" s="54">
        <f t="shared" si="59"/>
        <v>0</v>
      </c>
      <c r="O57" s="54">
        <f t="shared" si="59"/>
        <v>0</v>
      </c>
      <c r="P57" s="49"/>
      <c r="Q57" s="49"/>
      <c r="R57" s="49"/>
      <c r="S57" s="49"/>
      <c r="T57" s="49">
        <f t="shared" si="53"/>
        <v>0</v>
      </c>
      <c r="U57" s="49">
        <f t="shared" si="54"/>
        <v>0</v>
      </c>
      <c r="V57" s="49"/>
      <c r="W57" s="49">
        <f t="shared" si="56"/>
        <v>0</v>
      </c>
      <c r="X57" s="55"/>
    </row>
    <row r="58" spans="1:24" s="1" customFormat="1" ht="37.5" x14ac:dyDescent="0.3">
      <c r="A58" s="110" t="s">
        <v>74</v>
      </c>
      <c r="B58" s="62" t="s">
        <v>208</v>
      </c>
      <c r="C58" s="18" t="s">
        <v>6</v>
      </c>
      <c r="D58" s="45">
        <f>SUM(E58:G58)</f>
        <v>0</v>
      </c>
      <c r="E58" s="45">
        <v>0</v>
      </c>
      <c r="F58" s="45">
        <v>0</v>
      </c>
      <c r="G58" s="45">
        <v>0</v>
      </c>
      <c r="H58" s="19">
        <f t="shared" si="58"/>
        <v>718000</v>
      </c>
      <c r="I58" s="19">
        <v>718000</v>
      </c>
      <c r="J58" s="19">
        <v>0</v>
      </c>
      <c r="K58" s="19">
        <v>0</v>
      </c>
      <c r="L58" s="50">
        <f>SUM(M58:O58)</f>
        <v>0</v>
      </c>
      <c r="M58" s="50">
        <v>0</v>
      </c>
      <c r="N58" s="50">
        <v>0</v>
      </c>
      <c r="O58" s="50">
        <v>0</v>
      </c>
      <c r="P58" s="49"/>
      <c r="Q58" s="49"/>
      <c r="R58" s="49"/>
      <c r="S58" s="49"/>
      <c r="T58" s="49">
        <f t="shared" si="53"/>
        <v>0</v>
      </c>
      <c r="U58" s="49">
        <f t="shared" si="54"/>
        <v>0</v>
      </c>
      <c r="V58" s="49"/>
      <c r="W58" s="49"/>
      <c r="X58" s="65"/>
    </row>
    <row r="59" spans="1:24" s="1" customFormat="1" ht="24" customHeight="1" x14ac:dyDescent="0.3">
      <c r="A59" s="121" t="s">
        <v>268</v>
      </c>
      <c r="B59" s="119" t="s">
        <v>269</v>
      </c>
      <c r="C59" s="18" t="s">
        <v>151</v>
      </c>
      <c r="D59" s="45">
        <f t="shared" ref="D59" si="60">SUM(E59:G59)</f>
        <v>0</v>
      </c>
      <c r="E59" s="45">
        <v>0</v>
      </c>
      <c r="F59" s="45">
        <v>0</v>
      </c>
      <c r="G59" s="45">
        <v>0</v>
      </c>
      <c r="H59" s="19">
        <f t="shared" si="58"/>
        <v>539003256</v>
      </c>
      <c r="I59" s="19">
        <v>498346900</v>
      </c>
      <c r="J59" s="19">
        <v>0</v>
      </c>
      <c r="K59" s="19">
        <v>40656356</v>
      </c>
      <c r="L59" s="50">
        <f>SUM(M59:O59)</f>
        <v>0</v>
      </c>
      <c r="M59" s="50">
        <v>0</v>
      </c>
      <c r="N59" s="50">
        <v>0</v>
      </c>
      <c r="O59" s="50">
        <v>0</v>
      </c>
      <c r="P59" s="49"/>
      <c r="Q59" s="49"/>
      <c r="R59" s="49"/>
      <c r="S59" s="49"/>
      <c r="T59" s="49">
        <f t="shared" si="53"/>
        <v>0</v>
      </c>
      <c r="U59" s="49">
        <f t="shared" si="54"/>
        <v>0</v>
      </c>
      <c r="V59" s="49"/>
      <c r="W59" s="49">
        <f t="shared" si="56"/>
        <v>0</v>
      </c>
      <c r="X59" s="21"/>
    </row>
    <row r="60" spans="1:24" s="56" customFormat="1" ht="37.5" x14ac:dyDescent="0.3">
      <c r="A60" s="52" t="s">
        <v>210</v>
      </c>
      <c r="B60" s="73" t="s">
        <v>209</v>
      </c>
      <c r="C60" s="18" t="s">
        <v>6</v>
      </c>
      <c r="D60" s="54">
        <f t="shared" ref="D60:G60" si="61">D61</f>
        <v>4934175</v>
      </c>
      <c r="E60" s="54">
        <f t="shared" si="61"/>
        <v>0</v>
      </c>
      <c r="F60" s="54">
        <f t="shared" si="61"/>
        <v>0</v>
      </c>
      <c r="G60" s="54">
        <f t="shared" si="61"/>
        <v>4934175</v>
      </c>
      <c r="H60" s="54">
        <f t="shared" ref="H60:K60" si="62">H61</f>
        <v>21586900</v>
      </c>
      <c r="I60" s="54">
        <f t="shared" si="62"/>
        <v>0</v>
      </c>
      <c r="J60" s="54">
        <f t="shared" si="62"/>
        <v>0</v>
      </c>
      <c r="K60" s="54">
        <f t="shared" si="62"/>
        <v>21586900</v>
      </c>
      <c r="L60" s="54">
        <f t="shared" ref="L60:O60" si="63">L61</f>
        <v>3003029.56</v>
      </c>
      <c r="M60" s="54">
        <f t="shared" si="63"/>
        <v>0</v>
      </c>
      <c r="N60" s="54">
        <f t="shared" si="63"/>
        <v>0</v>
      </c>
      <c r="O60" s="54">
        <f t="shared" si="63"/>
        <v>3003029.56</v>
      </c>
      <c r="P60" s="49">
        <f t="shared" si="50"/>
        <v>60.861837287895135</v>
      </c>
      <c r="Q60" s="49"/>
      <c r="R60" s="49"/>
      <c r="S60" s="49">
        <f t="shared" si="52"/>
        <v>60.861837287895135</v>
      </c>
      <c r="T60" s="49">
        <f t="shared" si="53"/>
        <v>13.911351606761507</v>
      </c>
      <c r="U60" s="49"/>
      <c r="V60" s="49"/>
      <c r="W60" s="49">
        <f t="shared" si="56"/>
        <v>13.911351606761507</v>
      </c>
      <c r="X60" s="55"/>
    </row>
    <row r="61" spans="1:24" s="1" customFormat="1" ht="21.75" customHeight="1" x14ac:dyDescent="0.3">
      <c r="A61" s="110" t="s">
        <v>212</v>
      </c>
      <c r="B61" s="62" t="s">
        <v>211</v>
      </c>
      <c r="C61" s="18" t="s">
        <v>6</v>
      </c>
      <c r="D61" s="45">
        <f>SUM(E61:G61)</f>
        <v>4934175</v>
      </c>
      <c r="E61" s="45">
        <v>0</v>
      </c>
      <c r="F61" s="45">
        <v>0</v>
      </c>
      <c r="G61" s="45">
        <v>4934175</v>
      </c>
      <c r="H61" s="19">
        <f t="shared" si="58"/>
        <v>21586900</v>
      </c>
      <c r="I61" s="19">
        <v>0</v>
      </c>
      <c r="J61" s="19">
        <v>0</v>
      </c>
      <c r="K61" s="19">
        <v>21586900</v>
      </c>
      <c r="L61" s="50">
        <f>SUM(M61:O61)</f>
        <v>3003029.56</v>
      </c>
      <c r="M61" s="50">
        <v>0</v>
      </c>
      <c r="N61" s="50">
        <v>0</v>
      </c>
      <c r="O61" s="50">
        <v>3003029.56</v>
      </c>
      <c r="P61" s="49">
        <f>L61/D61*100</f>
        <v>60.861837287895135</v>
      </c>
      <c r="Q61" s="49"/>
      <c r="R61" s="49"/>
      <c r="S61" s="49">
        <f t="shared" si="52"/>
        <v>60.861837287895135</v>
      </c>
      <c r="T61" s="49">
        <f t="shared" si="53"/>
        <v>13.911351606761507</v>
      </c>
      <c r="U61" s="49"/>
      <c r="V61" s="49"/>
      <c r="W61" s="49">
        <f t="shared" si="56"/>
        <v>13.911351606761507</v>
      </c>
      <c r="X61" s="82"/>
    </row>
    <row r="62" spans="1:24" s="56" customFormat="1" ht="25.5" customHeight="1" x14ac:dyDescent="0.3">
      <c r="A62" s="139" t="s">
        <v>159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55"/>
    </row>
    <row r="63" spans="1:24" s="1" customFormat="1" ht="27" customHeight="1" x14ac:dyDescent="0.3">
      <c r="A63" s="52" t="s">
        <v>75</v>
      </c>
      <c r="B63" s="138" t="s">
        <v>213</v>
      </c>
      <c r="C63" s="138"/>
      <c r="D63" s="53">
        <f t="shared" ref="D63:O63" si="64">D64+D77</f>
        <v>139491163</v>
      </c>
      <c r="E63" s="53">
        <f t="shared" si="64"/>
        <v>810000</v>
      </c>
      <c r="F63" s="53">
        <f t="shared" si="64"/>
        <v>0</v>
      </c>
      <c r="G63" s="53">
        <f t="shared" si="64"/>
        <v>138681163</v>
      </c>
      <c r="H63" s="53">
        <f t="shared" si="64"/>
        <v>710851640</v>
      </c>
      <c r="I63" s="53">
        <f t="shared" si="64"/>
        <v>2141000</v>
      </c>
      <c r="J63" s="53">
        <f t="shared" si="64"/>
        <v>390700</v>
      </c>
      <c r="K63" s="53">
        <f t="shared" si="64"/>
        <v>708319940</v>
      </c>
      <c r="L63" s="53">
        <f t="shared" si="64"/>
        <v>61008977.969999999</v>
      </c>
      <c r="M63" s="53">
        <f t="shared" si="64"/>
        <v>0</v>
      </c>
      <c r="N63" s="53">
        <f t="shared" si="64"/>
        <v>0</v>
      </c>
      <c r="O63" s="53">
        <f t="shared" si="64"/>
        <v>61008977.969999999</v>
      </c>
      <c r="P63" s="49">
        <f>L63/D63*100</f>
        <v>43.736805011798488</v>
      </c>
      <c r="Q63" s="49">
        <f t="shared" ref="Q63:S63" si="65">M63/E63*100</f>
        <v>0</v>
      </c>
      <c r="R63" s="49"/>
      <c r="S63" s="49">
        <f t="shared" si="65"/>
        <v>43.992260124037173</v>
      </c>
      <c r="T63" s="49">
        <f>L63/H63*100</f>
        <v>8.5825191273385819</v>
      </c>
      <c r="U63" s="49">
        <f>M63/I63*100</f>
        <v>0</v>
      </c>
      <c r="V63" s="49">
        <f>N63/J63*100</f>
        <v>0</v>
      </c>
      <c r="W63" s="49">
        <f>O63/K63*100</f>
        <v>8.6131950443185321</v>
      </c>
      <c r="X63" s="21"/>
    </row>
    <row r="64" spans="1:24" s="1" customFormat="1" ht="56.25" x14ac:dyDescent="0.3">
      <c r="A64" s="52" t="s">
        <v>76</v>
      </c>
      <c r="B64" s="73" t="s">
        <v>274</v>
      </c>
      <c r="C64" s="124"/>
      <c r="D64" s="53">
        <f>D65+D71+D74</f>
        <v>132829370</v>
      </c>
      <c r="E64" s="53">
        <f t="shared" ref="E64:O64" si="66">E65+E71+E74</f>
        <v>810000</v>
      </c>
      <c r="F64" s="53">
        <f t="shared" si="66"/>
        <v>0</v>
      </c>
      <c r="G64" s="53">
        <f t="shared" si="66"/>
        <v>132019370</v>
      </c>
      <c r="H64" s="53">
        <f t="shared" si="66"/>
        <v>682839391</v>
      </c>
      <c r="I64" s="53">
        <f t="shared" si="66"/>
        <v>2141000</v>
      </c>
      <c r="J64" s="53">
        <f t="shared" si="66"/>
        <v>390700</v>
      </c>
      <c r="K64" s="53">
        <f t="shared" si="66"/>
        <v>680307691</v>
      </c>
      <c r="L64" s="53">
        <f t="shared" si="66"/>
        <v>57634017.049999997</v>
      </c>
      <c r="M64" s="53">
        <f t="shared" si="66"/>
        <v>0</v>
      </c>
      <c r="N64" s="53">
        <f t="shared" si="66"/>
        <v>0</v>
      </c>
      <c r="O64" s="53">
        <f t="shared" si="66"/>
        <v>57634017.049999997</v>
      </c>
      <c r="P64" s="49">
        <f t="shared" ref="P64:P79" si="67">L64/D64*100</f>
        <v>43.389513215337836</v>
      </c>
      <c r="Q64" s="49">
        <f t="shared" ref="Q64:Q73" si="68">M64/E64*100</f>
        <v>0</v>
      </c>
      <c r="R64" s="49"/>
      <c r="S64" s="49">
        <f t="shared" ref="S64:S79" si="69">O64/G64*100</f>
        <v>43.655727981431816</v>
      </c>
      <c r="T64" s="49">
        <f t="shared" ref="T64:T79" si="70">L64/H64*100</f>
        <v>8.4403474388899156</v>
      </c>
      <c r="U64" s="49">
        <f t="shared" ref="U64:U73" si="71">M64/I64*100</f>
        <v>0</v>
      </c>
      <c r="V64" s="49">
        <f t="shared" ref="V64:V70" si="72">N64/J64*100</f>
        <v>0</v>
      </c>
      <c r="W64" s="49">
        <f t="shared" ref="W64:W79" si="73">O64/K64*100</f>
        <v>8.4717573845567475</v>
      </c>
      <c r="X64" s="21"/>
    </row>
    <row r="65" spans="1:24" s="1" customFormat="1" ht="75" x14ac:dyDescent="0.3">
      <c r="A65" s="52" t="s">
        <v>77</v>
      </c>
      <c r="B65" s="73" t="s">
        <v>214</v>
      </c>
      <c r="C65" s="61"/>
      <c r="D65" s="60">
        <f>SUM(D66:D70)</f>
        <v>86909580</v>
      </c>
      <c r="E65" s="60">
        <f t="shared" ref="E65:O65" si="74">SUM(E66:E70)</f>
        <v>360000</v>
      </c>
      <c r="F65" s="60">
        <f t="shared" si="74"/>
        <v>0</v>
      </c>
      <c r="G65" s="60">
        <f t="shared" si="74"/>
        <v>86549580</v>
      </c>
      <c r="H65" s="60">
        <f t="shared" si="74"/>
        <v>446355642</v>
      </c>
      <c r="I65" s="60">
        <f t="shared" si="74"/>
        <v>1691000</v>
      </c>
      <c r="J65" s="60">
        <f t="shared" si="74"/>
        <v>390700</v>
      </c>
      <c r="K65" s="60">
        <f t="shared" si="74"/>
        <v>444273942</v>
      </c>
      <c r="L65" s="60">
        <f t="shared" si="74"/>
        <v>37698413.960000001</v>
      </c>
      <c r="M65" s="60">
        <f t="shared" si="74"/>
        <v>0</v>
      </c>
      <c r="N65" s="60">
        <f t="shared" si="74"/>
        <v>0</v>
      </c>
      <c r="O65" s="60">
        <f t="shared" si="74"/>
        <v>37698413.960000001</v>
      </c>
      <c r="P65" s="49">
        <f t="shared" si="67"/>
        <v>43.376592039680787</v>
      </c>
      <c r="Q65" s="49">
        <f t="shared" si="68"/>
        <v>0</v>
      </c>
      <c r="R65" s="49"/>
      <c r="S65" s="49">
        <f t="shared" si="69"/>
        <v>43.557015481762015</v>
      </c>
      <c r="T65" s="49">
        <f t="shared" si="70"/>
        <v>8.4458244531386484</v>
      </c>
      <c r="U65" s="49">
        <f t="shared" si="71"/>
        <v>0</v>
      </c>
      <c r="V65" s="49">
        <f t="shared" si="72"/>
        <v>0</v>
      </c>
      <c r="W65" s="49">
        <f t="shared" si="73"/>
        <v>8.485398398630366</v>
      </c>
      <c r="X65" s="21"/>
    </row>
    <row r="66" spans="1:24" s="1" customFormat="1" ht="37.5" x14ac:dyDescent="0.3">
      <c r="A66" s="110" t="s">
        <v>124</v>
      </c>
      <c r="B66" s="74" t="s">
        <v>48</v>
      </c>
      <c r="C66" s="46" t="s">
        <v>157</v>
      </c>
      <c r="D66" s="47">
        <f>SUM(E66:G66)</f>
        <v>86549580</v>
      </c>
      <c r="E66" s="47">
        <v>0</v>
      </c>
      <c r="F66" s="47">
        <v>0</v>
      </c>
      <c r="G66" s="47">
        <v>86549580</v>
      </c>
      <c r="H66" s="50">
        <f>SUM(I66:K66)</f>
        <v>444095963</v>
      </c>
      <c r="I66" s="50">
        <v>0</v>
      </c>
      <c r="J66" s="50">
        <v>0</v>
      </c>
      <c r="K66" s="50">
        <v>444095963</v>
      </c>
      <c r="L66" s="50">
        <f>SUM(M66:O66)</f>
        <v>37698413.960000001</v>
      </c>
      <c r="M66" s="19">
        <v>0</v>
      </c>
      <c r="N66" s="19">
        <v>0</v>
      </c>
      <c r="O66" s="19">
        <v>37698413.960000001</v>
      </c>
      <c r="P66" s="49">
        <f t="shared" si="67"/>
        <v>43.557015481762015</v>
      </c>
      <c r="Q66" s="49"/>
      <c r="R66" s="49"/>
      <c r="S66" s="49">
        <f t="shared" si="69"/>
        <v>43.557015481762015</v>
      </c>
      <c r="T66" s="49">
        <f t="shared" si="70"/>
        <v>8.4887990661603929</v>
      </c>
      <c r="U66" s="49"/>
      <c r="V66" s="49"/>
      <c r="W66" s="49">
        <f t="shared" si="73"/>
        <v>8.4887990661603929</v>
      </c>
      <c r="X66" s="59"/>
    </row>
    <row r="67" spans="1:24" s="1" customFormat="1" ht="37.5" x14ac:dyDescent="0.3">
      <c r="A67" s="110" t="s">
        <v>125</v>
      </c>
      <c r="B67" s="74" t="s">
        <v>217</v>
      </c>
      <c r="C67" s="46" t="s">
        <v>157</v>
      </c>
      <c r="D67" s="47">
        <f t="shared" ref="D67:D70" si="75">SUM(E67:G67)</f>
        <v>0</v>
      </c>
      <c r="E67" s="47">
        <v>0</v>
      </c>
      <c r="F67" s="47">
        <v>0</v>
      </c>
      <c r="G67" s="47">
        <v>0</v>
      </c>
      <c r="H67" s="50">
        <f>SUM(I67:K67)</f>
        <v>451177</v>
      </c>
      <c r="I67" s="50">
        <v>383500</v>
      </c>
      <c r="J67" s="50">
        <v>0</v>
      </c>
      <c r="K67" s="50">
        <v>67677</v>
      </c>
      <c r="L67" s="50">
        <f>SUM(M67:O67)</f>
        <v>0</v>
      </c>
      <c r="M67" s="19">
        <v>0</v>
      </c>
      <c r="N67" s="19">
        <v>0</v>
      </c>
      <c r="O67" s="19">
        <v>0</v>
      </c>
      <c r="P67" s="49"/>
      <c r="Q67" s="49"/>
      <c r="R67" s="49"/>
      <c r="S67" s="49"/>
      <c r="T67" s="49">
        <f t="shared" si="70"/>
        <v>0</v>
      </c>
      <c r="U67" s="49">
        <f t="shared" si="71"/>
        <v>0</v>
      </c>
      <c r="V67" s="49"/>
      <c r="W67" s="49">
        <f t="shared" si="73"/>
        <v>0</v>
      </c>
      <c r="X67" s="59"/>
    </row>
    <row r="68" spans="1:24" s="1" customFormat="1" ht="56.25" x14ac:dyDescent="0.3">
      <c r="A68" s="110" t="s">
        <v>126</v>
      </c>
      <c r="B68" s="74" t="s">
        <v>271</v>
      </c>
      <c r="C68" s="46" t="s">
        <v>157</v>
      </c>
      <c r="D68" s="47">
        <f t="shared" si="75"/>
        <v>360000</v>
      </c>
      <c r="E68" s="47">
        <v>360000</v>
      </c>
      <c r="F68" s="47">
        <v>0</v>
      </c>
      <c r="G68" s="47">
        <v>0</v>
      </c>
      <c r="H68" s="50">
        <f>SUM(I68:K68)</f>
        <v>830000</v>
      </c>
      <c r="I68" s="50">
        <v>830000</v>
      </c>
      <c r="J68" s="50">
        <v>0</v>
      </c>
      <c r="K68" s="50">
        <v>0</v>
      </c>
      <c r="L68" s="50">
        <f>SUM(M68:O68)</f>
        <v>0</v>
      </c>
      <c r="M68" s="19">
        <v>0</v>
      </c>
      <c r="N68" s="19">
        <v>0</v>
      </c>
      <c r="O68" s="19">
        <v>0</v>
      </c>
      <c r="P68" s="49">
        <f t="shared" si="67"/>
        <v>0</v>
      </c>
      <c r="Q68" s="49">
        <f t="shared" si="68"/>
        <v>0</v>
      </c>
      <c r="R68" s="49"/>
      <c r="S68" s="49"/>
      <c r="T68" s="49">
        <f t="shared" si="70"/>
        <v>0</v>
      </c>
      <c r="U68" s="49">
        <f t="shared" si="71"/>
        <v>0</v>
      </c>
      <c r="V68" s="49"/>
      <c r="W68" s="49"/>
      <c r="X68" s="59"/>
    </row>
    <row r="69" spans="1:24" s="1" customFormat="1" ht="57" customHeight="1" x14ac:dyDescent="0.3">
      <c r="A69" s="110" t="s">
        <v>340</v>
      </c>
      <c r="B69" s="74" t="s">
        <v>215</v>
      </c>
      <c r="C69" s="46" t="s">
        <v>157</v>
      </c>
      <c r="D69" s="47">
        <f t="shared" si="75"/>
        <v>0</v>
      </c>
      <c r="E69" s="47">
        <v>0</v>
      </c>
      <c r="F69" s="47">
        <v>0</v>
      </c>
      <c r="G69" s="47">
        <v>0</v>
      </c>
      <c r="H69" s="50">
        <f t="shared" ref="H69:H70" si="76">SUM(I69:K69)</f>
        <v>364737</v>
      </c>
      <c r="I69" s="50">
        <v>190600</v>
      </c>
      <c r="J69" s="50">
        <v>155900</v>
      </c>
      <c r="K69" s="50">
        <v>18237</v>
      </c>
      <c r="L69" s="50">
        <f>SUM(M69:O69)</f>
        <v>0</v>
      </c>
      <c r="M69" s="50">
        <v>0</v>
      </c>
      <c r="N69" s="50">
        <v>0</v>
      </c>
      <c r="O69" s="19">
        <v>0</v>
      </c>
      <c r="P69" s="49"/>
      <c r="Q69" s="49"/>
      <c r="R69" s="49"/>
      <c r="S69" s="49"/>
      <c r="T69" s="49">
        <f t="shared" si="70"/>
        <v>0</v>
      </c>
      <c r="U69" s="49">
        <f t="shared" si="71"/>
        <v>0</v>
      </c>
      <c r="V69" s="49">
        <f t="shared" si="72"/>
        <v>0</v>
      </c>
      <c r="W69" s="49">
        <f t="shared" si="73"/>
        <v>0</v>
      </c>
      <c r="X69" s="59"/>
    </row>
    <row r="70" spans="1:24" s="1" customFormat="1" ht="26.25" customHeight="1" x14ac:dyDescent="0.3">
      <c r="A70" s="110" t="s">
        <v>341</v>
      </c>
      <c r="B70" s="74" t="s">
        <v>339</v>
      </c>
      <c r="C70" s="46" t="s">
        <v>157</v>
      </c>
      <c r="D70" s="47">
        <f t="shared" si="75"/>
        <v>0</v>
      </c>
      <c r="E70" s="47">
        <v>0</v>
      </c>
      <c r="F70" s="47">
        <v>0</v>
      </c>
      <c r="G70" s="47">
        <v>0</v>
      </c>
      <c r="H70" s="50">
        <f t="shared" si="76"/>
        <v>613765</v>
      </c>
      <c r="I70" s="50">
        <v>286900</v>
      </c>
      <c r="J70" s="50">
        <v>234800</v>
      </c>
      <c r="K70" s="50">
        <v>92065</v>
      </c>
      <c r="L70" s="50">
        <f>SUM(M70:O70)</f>
        <v>0</v>
      </c>
      <c r="M70" s="50">
        <v>0</v>
      </c>
      <c r="N70" s="50">
        <v>0</v>
      </c>
      <c r="O70" s="19">
        <v>0</v>
      </c>
      <c r="P70" s="49"/>
      <c r="Q70" s="49"/>
      <c r="R70" s="49"/>
      <c r="S70" s="49"/>
      <c r="T70" s="49">
        <f t="shared" si="70"/>
        <v>0</v>
      </c>
      <c r="U70" s="49">
        <f t="shared" si="71"/>
        <v>0</v>
      </c>
      <c r="V70" s="49">
        <f t="shared" si="72"/>
        <v>0</v>
      </c>
      <c r="W70" s="49">
        <f t="shared" si="73"/>
        <v>0</v>
      </c>
      <c r="X70" s="59"/>
    </row>
    <row r="71" spans="1:24" s="1" customFormat="1" ht="24.75" customHeight="1" x14ac:dyDescent="0.3">
      <c r="A71" s="52" t="s">
        <v>78</v>
      </c>
      <c r="B71" s="75" t="s">
        <v>128</v>
      </c>
      <c r="C71" s="61"/>
      <c r="D71" s="60">
        <f t="shared" ref="D71:G71" si="77">SUM(D72:D73)</f>
        <v>45033790</v>
      </c>
      <c r="E71" s="60">
        <f t="shared" si="77"/>
        <v>450000</v>
      </c>
      <c r="F71" s="60">
        <f t="shared" si="77"/>
        <v>0</v>
      </c>
      <c r="G71" s="60">
        <f t="shared" si="77"/>
        <v>44583790</v>
      </c>
      <c r="H71" s="60">
        <f>SUM(H72:H73)</f>
        <v>208526100</v>
      </c>
      <c r="I71" s="60">
        <f t="shared" ref="I71:N71" si="78">SUM(I72:I73)</f>
        <v>450000</v>
      </c>
      <c r="J71" s="60">
        <f t="shared" si="78"/>
        <v>0</v>
      </c>
      <c r="K71" s="60">
        <f t="shared" si="78"/>
        <v>208076100</v>
      </c>
      <c r="L71" s="60">
        <f t="shared" si="78"/>
        <v>19599199.09</v>
      </c>
      <c r="M71" s="60">
        <f t="shared" si="78"/>
        <v>0</v>
      </c>
      <c r="N71" s="60">
        <f t="shared" si="78"/>
        <v>0</v>
      </c>
      <c r="O71" s="60">
        <f>O72+O73</f>
        <v>19599199.09</v>
      </c>
      <c r="P71" s="49">
        <f t="shared" si="67"/>
        <v>43.521096247950702</v>
      </c>
      <c r="Q71" s="49">
        <f t="shared" si="68"/>
        <v>0</v>
      </c>
      <c r="R71" s="49"/>
      <c r="S71" s="49">
        <f t="shared" si="69"/>
        <v>43.960370103124923</v>
      </c>
      <c r="T71" s="49">
        <f t="shared" si="70"/>
        <v>9.3989189314910693</v>
      </c>
      <c r="U71" s="49">
        <f t="shared" si="71"/>
        <v>0</v>
      </c>
      <c r="V71" s="49"/>
      <c r="W71" s="49">
        <f t="shared" si="73"/>
        <v>9.4192456942435978</v>
      </c>
      <c r="X71" s="21"/>
    </row>
    <row r="72" spans="1:24" s="1" customFormat="1" ht="37.5" x14ac:dyDescent="0.3">
      <c r="A72" s="110" t="s">
        <v>127</v>
      </c>
      <c r="B72" s="74" t="s">
        <v>48</v>
      </c>
      <c r="C72" s="46" t="s">
        <v>157</v>
      </c>
      <c r="D72" s="47">
        <f>SUM(E72:G72)</f>
        <v>44583790</v>
      </c>
      <c r="E72" s="47">
        <v>0</v>
      </c>
      <c r="F72" s="47">
        <v>0</v>
      </c>
      <c r="G72" s="47">
        <v>44583790</v>
      </c>
      <c r="H72" s="50">
        <f>SUM(I72:K72)</f>
        <v>208076100</v>
      </c>
      <c r="I72" s="50">
        <v>0</v>
      </c>
      <c r="J72" s="50">
        <v>0</v>
      </c>
      <c r="K72" s="50">
        <v>208076100</v>
      </c>
      <c r="L72" s="50">
        <f>SUM(M72:O72)</f>
        <v>19599199.09</v>
      </c>
      <c r="M72" s="50">
        <v>0</v>
      </c>
      <c r="N72" s="50">
        <v>0</v>
      </c>
      <c r="O72" s="50">
        <v>19599199.09</v>
      </c>
      <c r="P72" s="49">
        <f t="shared" si="67"/>
        <v>43.960370103124923</v>
      </c>
      <c r="Q72" s="49"/>
      <c r="R72" s="49"/>
      <c r="S72" s="49">
        <f t="shared" si="69"/>
        <v>43.960370103124923</v>
      </c>
      <c r="T72" s="49">
        <f t="shared" si="70"/>
        <v>9.4192456942435978</v>
      </c>
      <c r="U72" s="49"/>
      <c r="V72" s="49"/>
      <c r="W72" s="49">
        <f t="shared" si="73"/>
        <v>9.4192456942435978</v>
      </c>
      <c r="X72" s="21"/>
    </row>
    <row r="73" spans="1:24" s="1" customFormat="1" ht="56.25" x14ac:dyDescent="0.3">
      <c r="A73" s="110" t="s">
        <v>272</v>
      </c>
      <c r="B73" s="74" t="s">
        <v>271</v>
      </c>
      <c r="C73" s="46" t="s">
        <v>157</v>
      </c>
      <c r="D73" s="47">
        <f>SUM(E73:G73)</f>
        <v>450000</v>
      </c>
      <c r="E73" s="47">
        <v>450000</v>
      </c>
      <c r="F73" s="47">
        <v>0</v>
      </c>
      <c r="G73" s="47">
        <v>0</v>
      </c>
      <c r="H73" s="50">
        <f>SUM(I73:K73)</f>
        <v>450000</v>
      </c>
      <c r="I73" s="50">
        <v>450000</v>
      </c>
      <c r="J73" s="50">
        <v>0</v>
      </c>
      <c r="K73" s="50">
        <v>0</v>
      </c>
      <c r="L73" s="50">
        <f>SUM(M73:O73)</f>
        <v>0</v>
      </c>
      <c r="M73" s="50">
        <v>0</v>
      </c>
      <c r="N73" s="50">
        <v>0</v>
      </c>
      <c r="O73" s="50">
        <v>0</v>
      </c>
      <c r="P73" s="49">
        <f t="shared" si="67"/>
        <v>0</v>
      </c>
      <c r="Q73" s="49">
        <f t="shared" si="68"/>
        <v>0</v>
      </c>
      <c r="R73" s="49"/>
      <c r="S73" s="49"/>
      <c r="T73" s="49">
        <f t="shared" si="70"/>
        <v>0</v>
      </c>
      <c r="U73" s="49">
        <f t="shared" si="71"/>
        <v>0</v>
      </c>
      <c r="V73" s="49"/>
      <c r="W73" s="49"/>
      <c r="X73" s="21"/>
    </row>
    <row r="74" spans="1:24" s="56" customFormat="1" ht="37.5" x14ac:dyDescent="0.3">
      <c r="A74" s="52" t="s">
        <v>79</v>
      </c>
      <c r="B74" s="75" t="s">
        <v>216</v>
      </c>
      <c r="C74" s="53"/>
      <c r="D74" s="53">
        <f>SUM(D75:D76)</f>
        <v>886000</v>
      </c>
      <c r="E74" s="53">
        <f t="shared" ref="E74:O74" si="79">SUM(E75:E76)</f>
        <v>0</v>
      </c>
      <c r="F74" s="53">
        <f t="shared" si="79"/>
        <v>0</v>
      </c>
      <c r="G74" s="53">
        <f t="shared" si="79"/>
        <v>886000</v>
      </c>
      <c r="H74" s="53">
        <f t="shared" si="79"/>
        <v>27957649</v>
      </c>
      <c r="I74" s="53">
        <f t="shared" si="79"/>
        <v>0</v>
      </c>
      <c r="J74" s="53">
        <f t="shared" si="79"/>
        <v>0</v>
      </c>
      <c r="K74" s="53">
        <f t="shared" si="79"/>
        <v>27957649</v>
      </c>
      <c r="L74" s="53">
        <f t="shared" si="79"/>
        <v>336404</v>
      </c>
      <c r="M74" s="53">
        <f t="shared" si="79"/>
        <v>0</v>
      </c>
      <c r="N74" s="53">
        <f t="shared" si="79"/>
        <v>0</v>
      </c>
      <c r="O74" s="53">
        <f t="shared" si="79"/>
        <v>336404</v>
      </c>
      <c r="P74" s="49">
        <f t="shared" si="67"/>
        <v>37.968848758465015</v>
      </c>
      <c r="Q74" s="49"/>
      <c r="R74" s="49"/>
      <c r="S74" s="49">
        <f t="shared" si="69"/>
        <v>37.968848758465015</v>
      </c>
      <c r="T74" s="49">
        <f t="shared" si="70"/>
        <v>1.2032628351547014</v>
      </c>
      <c r="U74" s="49"/>
      <c r="V74" s="49"/>
      <c r="W74" s="49">
        <f t="shared" si="73"/>
        <v>1.2032628351547014</v>
      </c>
      <c r="X74" s="55"/>
    </row>
    <row r="75" spans="1:24" s="1" customFormat="1" x14ac:dyDescent="0.3">
      <c r="A75" s="134" t="s">
        <v>303</v>
      </c>
      <c r="B75" s="183" t="s">
        <v>129</v>
      </c>
      <c r="C75" s="46" t="s">
        <v>157</v>
      </c>
      <c r="D75" s="47">
        <f>SUM(E75:G75)</f>
        <v>886000</v>
      </c>
      <c r="E75" s="47">
        <v>0</v>
      </c>
      <c r="F75" s="47">
        <v>0</v>
      </c>
      <c r="G75" s="47">
        <v>886000</v>
      </c>
      <c r="H75" s="50">
        <f t="shared" ref="H75:H76" si="80">SUM(I75:K75)</f>
        <v>24525149</v>
      </c>
      <c r="I75" s="50">
        <v>0</v>
      </c>
      <c r="J75" s="50">
        <v>0</v>
      </c>
      <c r="K75" s="50">
        <v>24525149</v>
      </c>
      <c r="L75" s="50">
        <f>SUM(M75:O75)</f>
        <v>336404</v>
      </c>
      <c r="M75" s="50">
        <v>0</v>
      </c>
      <c r="N75" s="50">
        <v>0</v>
      </c>
      <c r="O75" s="50">
        <v>336404</v>
      </c>
      <c r="P75" s="49">
        <f t="shared" si="67"/>
        <v>37.968848758465015</v>
      </c>
      <c r="Q75" s="49"/>
      <c r="R75" s="49"/>
      <c r="S75" s="49">
        <f t="shared" si="69"/>
        <v>37.968848758465015</v>
      </c>
      <c r="T75" s="49">
        <f t="shared" si="70"/>
        <v>1.3716695462278332</v>
      </c>
      <c r="U75" s="49"/>
      <c r="V75" s="49"/>
      <c r="W75" s="49">
        <f t="shared" si="73"/>
        <v>1.3716695462278332</v>
      </c>
      <c r="X75" s="59"/>
    </row>
    <row r="76" spans="1:24" s="1" customFormat="1" x14ac:dyDescent="0.3">
      <c r="A76" s="135"/>
      <c r="B76" s="184"/>
      <c r="C76" s="46" t="s">
        <v>28</v>
      </c>
      <c r="D76" s="47">
        <f>SUM(E76:G76)</f>
        <v>0</v>
      </c>
      <c r="E76" s="47">
        <v>0</v>
      </c>
      <c r="F76" s="47">
        <v>0</v>
      </c>
      <c r="G76" s="47">
        <v>0</v>
      </c>
      <c r="H76" s="50">
        <f t="shared" si="80"/>
        <v>3432500</v>
      </c>
      <c r="I76" s="50">
        <v>0</v>
      </c>
      <c r="J76" s="50">
        <v>0</v>
      </c>
      <c r="K76" s="50">
        <v>3432500</v>
      </c>
      <c r="L76" s="50">
        <f>SUM(M76:O76)</f>
        <v>0</v>
      </c>
      <c r="M76" s="50">
        <v>0</v>
      </c>
      <c r="N76" s="50">
        <v>0</v>
      </c>
      <c r="O76" s="50">
        <v>0</v>
      </c>
      <c r="P76" s="49"/>
      <c r="Q76" s="49"/>
      <c r="R76" s="49"/>
      <c r="S76" s="49"/>
      <c r="T76" s="49">
        <f t="shared" si="70"/>
        <v>0</v>
      </c>
      <c r="U76" s="49"/>
      <c r="V76" s="49"/>
      <c r="W76" s="49">
        <f t="shared" si="73"/>
        <v>0</v>
      </c>
      <c r="X76" s="59"/>
    </row>
    <row r="77" spans="1:24" s="56" customFormat="1" ht="37.5" x14ac:dyDescent="0.3">
      <c r="A77" s="52" t="s">
        <v>80</v>
      </c>
      <c r="B77" s="75" t="s">
        <v>218</v>
      </c>
      <c r="C77" s="61"/>
      <c r="D77" s="60">
        <f>D78+D79</f>
        <v>6661793</v>
      </c>
      <c r="E77" s="60">
        <f t="shared" ref="E77:F77" si="81">E78+E79</f>
        <v>0</v>
      </c>
      <c r="F77" s="60">
        <f t="shared" si="81"/>
        <v>0</v>
      </c>
      <c r="G77" s="60">
        <f>G78+G79</f>
        <v>6661793</v>
      </c>
      <c r="H77" s="60">
        <f>H78+H79</f>
        <v>28012249</v>
      </c>
      <c r="I77" s="60">
        <f>I78+I79</f>
        <v>0</v>
      </c>
      <c r="J77" s="60">
        <f t="shared" ref="J77" si="82">J78+J79</f>
        <v>0</v>
      </c>
      <c r="K77" s="60">
        <f>K78+K79</f>
        <v>28012249</v>
      </c>
      <c r="L77" s="60">
        <f>L78+L79</f>
        <v>3374960.92</v>
      </c>
      <c r="M77" s="60">
        <f t="shared" ref="M77:N77" si="83">M78+M79</f>
        <v>0</v>
      </c>
      <c r="N77" s="60">
        <f t="shared" si="83"/>
        <v>0</v>
      </c>
      <c r="O77" s="60">
        <f>O78+O79</f>
        <v>3374960.92</v>
      </c>
      <c r="P77" s="49">
        <f t="shared" si="67"/>
        <v>50.661449852914977</v>
      </c>
      <c r="Q77" s="49"/>
      <c r="R77" s="49"/>
      <c r="S77" s="49">
        <f t="shared" si="69"/>
        <v>50.661449852914977</v>
      </c>
      <c r="T77" s="49">
        <f t="shared" si="70"/>
        <v>12.048161216901935</v>
      </c>
      <c r="U77" s="49"/>
      <c r="V77" s="49"/>
      <c r="W77" s="49">
        <f t="shared" si="73"/>
        <v>12.048161216901935</v>
      </c>
      <c r="X77" s="55"/>
    </row>
    <row r="78" spans="1:24" s="1" customFormat="1" x14ac:dyDescent="0.3">
      <c r="A78" s="110" t="s">
        <v>81</v>
      </c>
      <c r="B78" s="74" t="s">
        <v>219</v>
      </c>
      <c r="C78" s="46" t="s">
        <v>157</v>
      </c>
      <c r="D78" s="47">
        <f>SUM(E78:G78)</f>
        <v>6139530</v>
      </c>
      <c r="E78" s="47">
        <v>0</v>
      </c>
      <c r="F78" s="47">
        <v>0</v>
      </c>
      <c r="G78" s="47">
        <v>6139530</v>
      </c>
      <c r="H78" s="50">
        <f>SUM(I78:K78)</f>
        <v>25923200</v>
      </c>
      <c r="I78" s="50">
        <v>0</v>
      </c>
      <c r="J78" s="50">
        <v>0</v>
      </c>
      <c r="K78" s="50">
        <v>25923200</v>
      </c>
      <c r="L78" s="50">
        <f>SUM(M78:O78)</f>
        <v>2852697.92</v>
      </c>
      <c r="M78" s="50">
        <v>0</v>
      </c>
      <c r="N78" s="50">
        <v>0</v>
      </c>
      <c r="O78" s="50">
        <v>2852697.92</v>
      </c>
      <c r="P78" s="49">
        <f t="shared" si="67"/>
        <v>46.464434899739885</v>
      </c>
      <c r="Q78" s="49"/>
      <c r="R78" s="49"/>
      <c r="S78" s="49">
        <f t="shared" si="69"/>
        <v>46.464434899739885</v>
      </c>
      <c r="T78" s="49">
        <f t="shared" si="70"/>
        <v>11.00442044192075</v>
      </c>
      <c r="U78" s="49"/>
      <c r="V78" s="49"/>
      <c r="W78" s="49">
        <f t="shared" si="73"/>
        <v>11.00442044192075</v>
      </c>
      <c r="X78" s="59"/>
    </row>
    <row r="79" spans="1:24" s="1" customFormat="1" x14ac:dyDescent="0.3">
      <c r="A79" s="110" t="s">
        <v>221</v>
      </c>
      <c r="B79" s="74" t="s">
        <v>220</v>
      </c>
      <c r="C79" s="46" t="s">
        <v>157</v>
      </c>
      <c r="D79" s="47">
        <f>SUM(E79:G79)</f>
        <v>522263</v>
      </c>
      <c r="E79" s="47">
        <v>0</v>
      </c>
      <c r="F79" s="47">
        <v>0</v>
      </c>
      <c r="G79" s="47">
        <v>522263</v>
      </c>
      <c r="H79" s="50">
        <f>SUM(I79:K79)</f>
        <v>2089049</v>
      </c>
      <c r="I79" s="50">
        <v>0</v>
      </c>
      <c r="J79" s="50">
        <v>0</v>
      </c>
      <c r="K79" s="50">
        <v>2089049</v>
      </c>
      <c r="L79" s="50">
        <f>SUM(M79:O79)</f>
        <v>522263</v>
      </c>
      <c r="M79" s="50">
        <v>0</v>
      </c>
      <c r="N79" s="50">
        <v>0</v>
      </c>
      <c r="O79" s="50">
        <v>522263</v>
      </c>
      <c r="P79" s="49">
        <f t="shared" si="67"/>
        <v>100</v>
      </c>
      <c r="Q79" s="49"/>
      <c r="R79" s="49"/>
      <c r="S79" s="49">
        <f t="shared" si="69"/>
        <v>100</v>
      </c>
      <c r="T79" s="49">
        <f t="shared" si="70"/>
        <v>25.000035901503509</v>
      </c>
      <c r="U79" s="49"/>
      <c r="V79" s="49"/>
      <c r="W79" s="49">
        <f t="shared" si="73"/>
        <v>25.000035901503509</v>
      </c>
      <c r="X79" s="59"/>
    </row>
    <row r="80" spans="1:24" s="56" customFormat="1" ht="30" customHeight="1" x14ac:dyDescent="0.3">
      <c r="A80" s="139" t="s">
        <v>9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83"/>
    </row>
    <row r="81" spans="1:24" s="1" customFormat="1" ht="25.5" customHeight="1" x14ac:dyDescent="0.3">
      <c r="A81" s="52" t="s">
        <v>102</v>
      </c>
      <c r="B81" s="138" t="s">
        <v>222</v>
      </c>
      <c r="C81" s="138"/>
      <c r="D81" s="53">
        <f t="shared" ref="D81:O81" si="84">D82+D102+D104+D106+D109+D112</f>
        <v>1027754386.4400001</v>
      </c>
      <c r="E81" s="53">
        <f t="shared" si="84"/>
        <v>782243439</v>
      </c>
      <c r="F81" s="53">
        <f t="shared" si="84"/>
        <v>35121000</v>
      </c>
      <c r="G81" s="53">
        <f t="shared" si="84"/>
        <v>210389947.44</v>
      </c>
      <c r="H81" s="53">
        <f t="shared" si="84"/>
        <v>4822110444</v>
      </c>
      <c r="I81" s="53">
        <f t="shared" si="84"/>
        <v>3755368353</v>
      </c>
      <c r="J81" s="53">
        <f t="shared" si="84"/>
        <v>137970700</v>
      </c>
      <c r="K81" s="53">
        <f t="shared" si="84"/>
        <v>928771391</v>
      </c>
      <c r="L81" s="53">
        <f t="shared" si="84"/>
        <v>466105416.55999994</v>
      </c>
      <c r="M81" s="53">
        <f t="shared" si="84"/>
        <v>349140865.44000006</v>
      </c>
      <c r="N81" s="53">
        <f t="shared" si="84"/>
        <v>16623837.370000001</v>
      </c>
      <c r="O81" s="53">
        <f t="shared" si="84"/>
        <v>100340713.75</v>
      </c>
      <c r="P81" s="49">
        <f>L81/D81*100</f>
        <v>45.351829455530229</v>
      </c>
      <c r="Q81" s="49">
        <f t="shared" ref="Q81:S81" si="85">M81/E81*100</f>
        <v>44.633275018111092</v>
      </c>
      <c r="R81" s="49">
        <f t="shared" si="85"/>
        <v>47.333041115002423</v>
      </c>
      <c r="S81" s="49">
        <f t="shared" si="85"/>
        <v>47.692731982175928</v>
      </c>
      <c r="T81" s="49">
        <f>L81/H81*100</f>
        <v>9.6660045839464388</v>
      </c>
      <c r="U81" s="49">
        <f>M81/I81*100</f>
        <v>9.2971136948812667</v>
      </c>
      <c r="V81" s="49">
        <f>N81/J81*100</f>
        <v>12.048817154656751</v>
      </c>
      <c r="W81" s="49">
        <f>O81/K81*100</f>
        <v>10.803596527877977</v>
      </c>
      <c r="X81" s="21"/>
    </row>
    <row r="82" spans="1:24" s="56" customFormat="1" ht="37.5" x14ac:dyDescent="0.3">
      <c r="A82" s="52" t="s">
        <v>103</v>
      </c>
      <c r="B82" s="73" t="s">
        <v>223</v>
      </c>
      <c r="C82" s="132"/>
      <c r="D82" s="54">
        <f>D83+D96+D98+D100+D101</f>
        <v>979378825</v>
      </c>
      <c r="E82" s="54">
        <f t="shared" ref="E82:O82" si="86">E83+E96+E98+E100+E101</f>
        <v>774085439</v>
      </c>
      <c r="F82" s="54">
        <f t="shared" si="86"/>
        <v>35121000</v>
      </c>
      <c r="G82" s="54">
        <f t="shared" si="86"/>
        <v>170172386</v>
      </c>
      <c r="H82" s="54">
        <f t="shared" si="86"/>
        <v>4566984790</v>
      </c>
      <c r="I82" s="54">
        <f t="shared" si="86"/>
        <v>3701033100</v>
      </c>
      <c r="J82" s="54">
        <f t="shared" si="86"/>
        <v>137970700</v>
      </c>
      <c r="K82" s="54">
        <f t="shared" si="86"/>
        <v>727980990</v>
      </c>
      <c r="L82" s="54">
        <f t="shared" si="86"/>
        <v>443153859.59999996</v>
      </c>
      <c r="M82" s="54">
        <f t="shared" si="86"/>
        <v>349140865.44000006</v>
      </c>
      <c r="N82" s="54">
        <f t="shared" si="86"/>
        <v>16623837.370000001</v>
      </c>
      <c r="O82" s="54">
        <f t="shared" si="86"/>
        <v>77389156.790000007</v>
      </c>
      <c r="P82" s="49">
        <f t="shared" ref="P82:P111" si="87">L82/D82*100</f>
        <v>45.248462422086774</v>
      </c>
      <c r="Q82" s="49">
        <f t="shared" ref="Q82:Q107" si="88">M82/E82*100</f>
        <v>45.103660119357968</v>
      </c>
      <c r="R82" s="49">
        <f t="shared" ref="R82:R101" si="89">N82/F82*100</f>
        <v>47.333041115002423</v>
      </c>
      <c r="S82" s="49">
        <f t="shared" ref="S82:S111" si="90">O82/G82*100</f>
        <v>45.476918205754018</v>
      </c>
      <c r="T82" s="49">
        <f t="shared" ref="T82:T113" si="91">L82/H82*100</f>
        <v>9.7034231550396726</v>
      </c>
      <c r="U82" s="49">
        <f t="shared" ref="U82:U107" si="92">M82/I82*100</f>
        <v>9.4336055908281402</v>
      </c>
      <c r="V82" s="49">
        <f t="shared" ref="V82:V101" si="93">N82/J82*100</f>
        <v>12.048817154656751</v>
      </c>
      <c r="W82" s="49">
        <f t="shared" ref="W82:W113" si="94">O82/K82*100</f>
        <v>10.630656274417277</v>
      </c>
      <c r="X82" s="55"/>
    </row>
    <row r="83" spans="1:24" s="56" customFormat="1" ht="37.5" x14ac:dyDescent="0.3">
      <c r="A83" s="52" t="s">
        <v>104</v>
      </c>
      <c r="B83" s="73" t="s">
        <v>224</v>
      </c>
      <c r="C83" s="132"/>
      <c r="D83" s="54">
        <f t="shared" ref="D83:O83" si="95">SUM(D84:D95)</f>
        <v>913013925</v>
      </c>
      <c r="E83" s="54">
        <f t="shared" si="95"/>
        <v>752532354</v>
      </c>
      <c r="F83" s="54">
        <f t="shared" si="95"/>
        <v>0</v>
      </c>
      <c r="G83" s="54">
        <f t="shared" si="95"/>
        <v>160481571</v>
      </c>
      <c r="H83" s="54">
        <f t="shared" si="95"/>
        <v>4142354090</v>
      </c>
      <c r="I83" s="54">
        <f t="shared" si="95"/>
        <v>3468502800</v>
      </c>
      <c r="J83" s="54">
        <f t="shared" si="95"/>
        <v>0</v>
      </c>
      <c r="K83" s="54">
        <f t="shared" si="95"/>
        <v>673851290</v>
      </c>
      <c r="L83" s="54">
        <f t="shared" si="95"/>
        <v>416894956.36000001</v>
      </c>
      <c r="M83" s="54">
        <f t="shared" si="95"/>
        <v>345795152.46000004</v>
      </c>
      <c r="N83" s="54">
        <f t="shared" si="95"/>
        <v>0</v>
      </c>
      <c r="O83" s="54">
        <f t="shared" si="95"/>
        <v>71099803.900000006</v>
      </c>
      <c r="P83" s="49">
        <f t="shared" si="87"/>
        <v>45.661401753538428</v>
      </c>
      <c r="Q83" s="49">
        <f t="shared" si="88"/>
        <v>45.950868507110066</v>
      </c>
      <c r="R83" s="49"/>
      <c r="S83" s="49">
        <f t="shared" si="90"/>
        <v>44.304030336293259</v>
      </c>
      <c r="T83" s="49">
        <f t="shared" si="91"/>
        <v>10.064203766800631</v>
      </c>
      <c r="U83" s="49">
        <f t="shared" si="92"/>
        <v>9.9695797408611</v>
      </c>
      <c r="V83" s="49"/>
      <c r="W83" s="49">
        <f t="shared" si="94"/>
        <v>10.551260338167493</v>
      </c>
      <c r="X83" s="55"/>
    </row>
    <row r="84" spans="1:24" s="1" customFormat="1" ht="37.5" x14ac:dyDescent="0.3">
      <c r="A84" s="110" t="s">
        <v>130</v>
      </c>
      <c r="B84" s="74" t="s">
        <v>48</v>
      </c>
      <c r="C84" s="18" t="s">
        <v>5</v>
      </c>
      <c r="D84" s="45">
        <f>SUM(E84:G84)</f>
        <v>159472046</v>
      </c>
      <c r="E84" s="45">
        <v>0</v>
      </c>
      <c r="F84" s="45">
        <v>0</v>
      </c>
      <c r="G84" s="45">
        <v>159472046</v>
      </c>
      <c r="H84" s="19">
        <f>SUM(I84:K84)</f>
        <v>668463870</v>
      </c>
      <c r="I84" s="19">
        <v>0</v>
      </c>
      <c r="J84" s="19">
        <v>0</v>
      </c>
      <c r="K84" s="19">
        <v>668463870</v>
      </c>
      <c r="L84" s="19">
        <f t="shared" ref="L84:L92" si="96">M84+O84</f>
        <v>70962293.900000006</v>
      </c>
      <c r="M84" s="19">
        <v>0</v>
      </c>
      <c r="N84" s="19">
        <v>0</v>
      </c>
      <c r="O84" s="19">
        <v>70962293.900000006</v>
      </c>
      <c r="P84" s="49">
        <f t="shared" si="87"/>
        <v>44.49826516930748</v>
      </c>
      <c r="Q84" s="49"/>
      <c r="R84" s="49"/>
      <c r="S84" s="49">
        <f t="shared" si="90"/>
        <v>44.49826516930748</v>
      </c>
      <c r="T84" s="49">
        <f t="shared" si="91"/>
        <v>10.615726157346396</v>
      </c>
      <c r="U84" s="49"/>
      <c r="V84" s="49"/>
      <c r="W84" s="49">
        <f t="shared" si="94"/>
        <v>10.615726157346396</v>
      </c>
      <c r="X84" s="21"/>
    </row>
    <row r="85" spans="1:24" s="1" customFormat="1" ht="93.75" x14ac:dyDescent="0.3">
      <c r="A85" s="110" t="s">
        <v>298</v>
      </c>
      <c r="B85" s="74" t="s">
        <v>225</v>
      </c>
      <c r="C85" s="18" t="s">
        <v>5</v>
      </c>
      <c r="D85" s="45">
        <f t="shared" ref="D85:D95" si="97">SUM(E85:G85)</f>
        <v>200000</v>
      </c>
      <c r="E85" s="45">
        <v>0</v>
      </c>
      <c r="F85" s="45">
        <v>0</v>
      </c>
      <c r="G85" s="45">
        <v>200000</v>
      </c>
      <c r="H85" s="19">
        <f t="shared" ref="H85:H95" si="98">SUM(I85:K85)</f>
        <v>975520</v>
      </c>
      <c r="I85" s="19">
        <v>0</v>
      </c>
      <c r="J85" s="19">
        <v>0</v>
      </c>
      <c r="K85" s="19">
        <v>975520</v>
      </c>
      <c r="L85" s="19">
        <f t="shared" si="96"/>
        <v>28810</v>
      </c>
      <c r="M85" s="19">
        <v>0</v>
      </c>
      <c r="N85" s="19">
        <v>0</v>
      </c>
      <c r="O85" s="19">
        <v>28810</v>
      </c>
      <c r="P85" s="49">
        <f t="shared" si="87"/>
        <v>14.405000000000001</v>
      </c>
      <c r="Q85" s="49"/>
      <c r="R85" s="49"/>
      <c r="S85" s="49">
        <f t="shared" si="90"/>
        <v>14.405000000000001</v>
      </c>
      <c r="T85" s="49">
        <f t="shared" si="91"/>
        <v>2.953296703296703</v>
      </c>
      <c r="U85" s="49"/>
      <c r="V85" s="49"/>
      <c r="W85" s="49">
        <f t="shared" si="94"/>
        <v>2.953296703296703</v>
      </c>
      <c r="X85" s="21"/>
    </row>
    <row r="86" spans="1:24" s="1" customFormat="1" ht="93.75" x14ac:dyDescent="0.3">
      <c r="A86" s="110" t="s">
        <v>131</v>
      </c>
      <c r="B86" s="74" t="s">
        <v>184</v>
      </c>
      <c r="C86" s="18" t="s">
        <v>5</v>
      </c>
      <c r="D86" s="45">
        <f t="shared" si="97"/>
        <v>10620000</v>
      </c>
      <c r="E86" s="45">
        <v>10620000</v>
      </c>
      <c r="F86" s="45">
        <v>0</v>
      </c>
      <c r="G86" s="45">
        <v>0</v>
      </c>
      <c r="H86" s="19">
        <f t="shared" si="98"/>
        <v>42480000</v>
      </c>
      <c r="I86" s="19">
        <v>42480000</v>
      </c>
      <c r="J86" s="19">
        <v>0</v>
      </c>
      <c r="K86" s="19">
        <v>0</v>
      </c>
      <c r="L86" s="19">
        <f t="shared" si="96"/>
        <v>7444000</v>
      </c>
      <c r="M86" s="19">
        <v>7444000</v>
      </c>
      <c r="N86" s="19">
        <v>0</v>
      </c>
      <c r="O86" s="19">
        <v>0</v>
      </c>
      <c r="P86" s="49">
        <f t="shared" si="87"/>
        <v>70.094161958568733</v>
      </c>
      <c r="Q86" s="49">
        <f t="shared" si="88"/>
        <v>70.094161958568733</v>
      </c>
      <c r="R86" s="49"/>
      <c r="S86" s="49"/>
      <c r="T86" s="49">
        <f t="shared" si="91"/>
        <v>17.523540489642183</v>
      </c>
      <c r="U86" s="49">
        <f t="shared" si="92"/>
        <v>17.523540489642183</v>
      </c>
      <c r="V86" s="49"/>
      <c r="W86" s="49"/>
      <c r="X86" s="21"/>
    </row>
    <row r="87" spans="1:24" s="1" customFormat="1" ht="112.5" x14ac:dyDescent="0.3">
      <c r="A87" s="110" t="s">
        <v>132</v>
      </c>
      <c r="B87" s="74" t="s">
        <v>296</v>
      </c>
      <c r="C87" s="18" t="s">
        <v>5</v>
      </c>
      <c r="D87" s="45">
        <f t="shared" si="97"/>
        <v>200000</v>
      </c>
      <c r="E87" s="45">
        <v>200000</v>
      </c>
      <c r="F87" s="45">
        <v>0</v>
      </c>
      <c r="G87" s="45">
        <v>0</v>
      </c>
      <c r="H87" s="19">
        <f t="shared" si="98"/>
        <v>604800</v>
      </c>
      <c r="I87" s="19">
        <v>604800</v>
      </c>
      <c r="J87" s="19">
        <v>0</v>
      </c>
      <c r="K87" s="19">
        <v>0</v>
      </c>
      <c r="L87" s="19">
        <f t="shared" si="96"/>
        <v>20300</v>
      </c>
      <c r="M87" s="19">
        <v>20300</v>
      </c>
      <c r="N87" s="19">
        <v>0</v>
      </c>
      <c r="O87" s="19">
        <v>0</v>
      </c>
      <c r="P87" s="49">
        <f t="shared" si="87"/>
        <v>10.15</v>
      </c>
      <c r="Q87" s="49">
        <f t="shared" si="88"/>
        <v>10.15</v>
      </c>
      <c r="R87" s="49"/>
      <c r="S87" s="49"/>
      <c r="T87" s="49">
        <f t="shared" si="91"/>
        <v>3.3564814814814818</v>
      </c>
      <c r="U87" s="49">
        <f t="shared" si="92"/>
        <v>3.3564814814814818</v>
      </c>
      <c r="V87" s="49"/>
      <c r="W87" s="49"/>
      <c r="X87" s="21"/>
    </row>
    <row r="88" spans="1:24" s="1" customFormat="1" ht="112.5" x14ac:dyDescent="0.3">
      <c r="A88" s="110" t="s">
        <v>133</v>
      </c>
      <c r="B88" s="74" t="s">
        <v>185</v>
      </c>
      <c r="C88" s="18" t="s">
        <v>5</v>
      </c>
      <c r="D88" s="45">
        <f t="shared" si="97"/>
        <v>42688962</v>
      </c>
      <c r="E88" s="45">
        <v>42688962</v>
      </c>
      <c r="F88" s="45">
        <v>0</v>
      </c>
      <c r="G88" s="45">
        <v>0</v>
      </c>
      <c r="H88" s="19">
        <f t="shared" si="98"/>
        <v>193060000</v>
      </c>
      <c r="I88" s="19">
        <v>193060000</v>
      </c>
      <c r="J88" s="19">
        <v>0</v>
      </c>
      <c r="K88" s="19">
        <v>0</v>
      </c>
      <c r="L88" s="19">
        <f t="shared" si="96"/>
        <v>17006824.300000001</v>
      </c>
      <c r="M88" s="19">
        <v>17006824.300000001</v>
      </c>
      <c r="N88" s="19">
        <v>0</v>
      </c>
      <c r="O88" s="19">
        <v>0</v>
      </c>
      <c r="P88" s="49">
        <f t="shared" si="87"/>
        <v>39.838926746450291</v>
      </c>
      <c r="Q88" s="49">
        <f t="shared" si="88"/>
        <v>39.838926746450291</v>
      </c>
      <c r="R88" s="49"/>
      <c r="S88" s="49"/>
      <c r="T88" s="49">
        <f t="shared" si="91"/>
        <v>8.8090874857557235</v>
      </c>
      <c r="U88" s="49">
        <f t="shared" si="92"/>
        <v>8.8090874857557235</v>
      </c>
      <c r="V88" s="49"/>
      <c r="W88" s="49"/>
      <c r="X88" s="51"/>
    </row>
    <row r="89" spans="1:24" s="56" customFormat="1" ht="75" x14ac:dyDescent="0.3">
      <c r="A89" s="110" t="s">
        <v>134</v>
      </c>
      <c r="B89" s="74" t="s">
        <v>186</v>
      </c>
      <c r="C89" s="18" t="s">
        <v>5</v>
      </c>
      <c r="D89" s="45">
        <f t="shared" si="97"/>
        <v>22259350</v>
      </c>
      <c r="E89" s="45">
        <v>22259350</v>
      </c>
      <c r="F89" s="45">
        <v>0</v>
      </c>
      <c r="G89" s="45">
        <v>0</v>
      </c>
      <c r="H89" s="19">
        <f t="shared" si="98"/>
        <v>89976000</v>
      </c>
      <c r="I89" s="19">
        <v>89976000</v>
      </c>
      <c r="J89" s="19">
        <v>0</v>
      </c>
      <c r="K89" s="19">
        <v>0</v>
      </c>
      <c r="L89" s="19">
        <f t="shared" si="96"/>
        <v>11742503</v>
      </c>
      <c r="M89" s="19">
        <v>11742503</v>
      </c>
      <c r="N89" s="19">
        <v>0</v>
      </c>
      <c r="O89" s="19">
        <v>0</v>
      </c>
      <c r="P89" s="49">
        <f t="shared" si="87"/>
        <v>52.753126214377332</v>
      </c>
      <c r="Q89" s="49">
        <f t="shared" si="88"/>
        <v>52.753126214377332</v>
      </c>
      <c r="R89" s="49"/>
      <c r="S89" s="49"/>
      <c r="T89" s="49">
        <f t="shared" si="91"/>
        <v>13.050705743753891</v>
      </c>
      <c r="U89" s="49">
        <f t="shared" si="92"/>
        <v>13.050705743753891</v>
      </c>
      <c r="V89" s="49"/>
      <c r="W89" s="49"/>
      <c r="X89" s="55"/>
    </row>
    <row r="90" spans="1:24" s="56" customFormat="1" ht="57" customHeight="1" x14ac:dyDescent="0.3">
      <c r="A90" s="110" t="s">
        <v>135</v>
      </c>
      <c r="B90" s="74" t="s">
        <v>226</v>
      </c>
      <c r="C90" s="18" t="s">
        <v>5</v>
      </c>
      <c r="D90" s="45">
        <f t="shared" si="97"/>
        <v>187352400</v>
      </c>
      <c r="E90" s="45">
        <v>187352400</v>
      </c>
      <c r="F90" s="45">
        <v>0</v>
      </c>
      <c r="G90" s="45">
        <v>0</v>
      </c>
      <c r="H90" s="19">
        <f t="shared" si="98"/>
        <v>978659700</v>
      </c>
      <c r="I90" s="19">
        <v>978659700</v>
      </c>
      <c r="J90" s="19">
        <v>0</v>
      </c>
      <c r="K90" s="19">
        <v>0</v>
      </c>
      <c r="L90" s="19">
        <f t="shared" si="96"/>
        <v>81951361.209999993</v>
      </c>
      <c r="M90" s="19">
        <v>81951361.209999993</v>
      </c>
      <c r="N90" s="19">
        <v>0</v>
      </c>
      <c r="O90" s="19">
        <v>0</v>
      </c>
      <c r="P90" s="49">
        <f t="shared" si="87"/>
        <v>43.741826210926568</v>
      </c>
      <c r="Q90" s="49">
        <f t="shared" si="88"/>
        <v>43.741826210926568</v>
      </c>
      <c r="R90" s="49"/>
      <c r="S90" s="49"/>
      <c r="T90" s="49">
        <f t="shared" si="91"/>
        <v>8.3738362997883726</v>
      </c>
      <c r="U90" s="49">
        <f t="shared" si="92"/>
        <v>8.3738362997883726</v>
      </c>
      <c r="V90" s="49"/>
      <c r="W90" s="49"/>
      <c r="X90" s="55"/>
    </row>
    <row r="91" spans="1:24" s="56" customFormat="1" ht="60.75" customHeight="1" x14ac:dyDescent="0.3">
      <c r="A91" s="110" t="s">
        <v>293</v>
      </c>
      <c r="B91" s="74" t="s">
        <v>279</v>
      </c>
      <c r="C91" s="18" t="s">
        <v>5</v>
      </c>
      <c r="D91" s="45">
        <f t="shared" si="97"/>
        <v>72335940</v>
      </c>
      <c r="E91" s="45">
        <v>72335940</v>
      </c>
      <c r="F91" s="45">
        <v>0</v>
      </c>
      <c r="G91" s="45">
        <v>0</v>
      </c>
      <c r="H91" s="19">
        <f t="shared" si="98"/>
        <v>176725100</v>
      </c>
      <c r="I91" s="19">
        <v>176725100</v>
      </c>
      <c r="J91" s="19">
        <v>0</v>
      </c>
      <c r="K91" s="19">
        <v>0</v>
      </c>
      <c r="L91" s="19">
        <f t="shared" si="96"/>
        <v>35361272.960000001</v>
      </c>
      <c r="M91" s="19">
        <v>35361272.960000001</v>
      </c>
      <c r="N91" s="19">
        <v>0</v>
      </c>
      <c r="O91" s="19">
        <v>0</v>
      </c>
      <c r="P91" s="49">
        <f t="shared" si="87"/>
        <v>48.88479082458872</v>
      </c>
      <c r="Q91" s="49">
        <f t="shared" si="88"/>
        <v>48.88479082458872</v>
      </c>
      <c r="R91" s="49"/>
      <c r="S91" s="49"/>
      <c r="T91" s="49">
        <f t="shared" si="91"/>
        <v>20.00919674681186</v>
      </c>
      <c r="U91" s="49">
        <f t="shared" si="92"/>
        <v>20.00919674681186</v>
      </c>
      <c r="V91" s="49"/>
      <c r="W91" s="49"/>
      <c r="X91" s="55"/>
    </row>
    <row r="92" spans="1:24" s="56" customFormat="1" ht="75" x14ac:dyDescent="0.3">
      <c r="A92" s="110" t="s">
        <v>136</v>
      </c>
      <c r="B92" s="74" t="s">
        <v>227</v>
      </c>
      <c r="C92" s="18" t="s">
        <v>5</v>
      </c>
      <c r="D92" s="45">
        <f t="shared" si="97"/>
        <v>410233702</v>
      </c>
      <c r="E92" s="45">
        <v>410233702</v>
      </c>
      <c r="F92" s="45">
        <v>0</v>
      </c>
      <c r="G92" s="45">
        <v>0</v>
      </c>
      <c r="H92" s="19">
        <f t="shared" si="98"/>
        <v>1960130000</v>
      </c>
      <c r="I92" s="19">
        <v>1960130000</v>
      </c>
      <c r="J92" s="19">
        <v>0</v>
      </c>
      <c r="K92" s="19">
        <v>0</v>
      </c>
      <c r="L92" s="19">
        <f t="shared" si="96"/>
        <v>189656867.49000001</v>
      </c>
      <c r="M92" s="19">
        <v>189656867.49000001</v>
      </c>
      <c r="N92" s="19">
        <v>0</v>
      </c>
      <c r="O92" s="19">
        <v>0</v>
      </c>
      <c r="P92" s="49">
        <f t="shared" si="87"/>
        <v>46.231420423376143</v>
      </c>
      <c r="Q92" s="49">
        <f t="shared" si="88"/>
        <v>46.231420423376143</v>
      </c>
      <c r="R92" s="49"/>
      <c r="S92" s="49"/>
      <c r="T92" s="49">
        <f t="shared" si="91"/>
        <v>9.6757290327682348</v>
      </c>
      <c r="U92" s="49">
        <f t="shared" si="92"/>
        <v>9.6757290327682348</v>
      </c>
      <c r="V92" s="49"/>
      <c r="W92" s="49"/>
      <c r="X92" s="55"/>
    </row>
    <row r="93" spans="1:24" s="56" customFormat="1" ht="75" x14ac:dyDescent="0.3">
      <c r="A93" s="110" t="s">
        <v>294</v>
      </c>
      <c r="B93" s="74" t="s">
        <v>280</v>
      </c>
      <c r="C93" s="18" t="s">
        <v>5</v>
      </c>
      <c r="D93" s="45">
        <f t="shared" si="97"/>
        <v>4979000</v>
      </c>
      <c r="E93" s="45">
        <v>4979000</v>
      </c>
      <c r="F93" s="45">
        <v>0</v>
      </c>
      <c r="G93" s="45">
        <v>0</v>
      </c>
      <c r="H93" s="19">
        <f>SUM(I93:K93)</f>
        <v>25004200</v>
      </c>
      <c r="I93" s="19">
        <v>25004200</v>
      </c>
      <c r="J93" s="19">
        <v>0</v>
      </c>
      <c r="K93" s="19">
        <v>0</v>
      </c>
      <c r="L93" s="19">
        <f>SUM(M93:O93)</f>
        <v>2162023.5</v>
      </c>
      <c r="M93" s="19">
        <v>2162023.5</v>
      </c>
      <c r="N93" s="19">
        <v>0</v>
      </c>
      <c r="O93" s="19">
        <v>0</v>
      </c>
      <c r="P93" s="49">
        <f t="shared" si="87"/>
        <v>43.422845953002607</v>
      </c>
      <c r="Q93" s="49">
        <f t="shared" si="88"/>
        <v>43.422845953002607</v>
      </c>
      <c r="R93" s="49"/>
      <c r="S93" s="49"/>
      <c r="T93" s="49">
        <f t="shared" si="91"/>
        <v>8.6466413642508044</v>
      </c>
      <c r="U93" s="49">
        <f t="shared" si="92"/>
        <v>8.6466413642508044</v>
      </c>
      <c r="V93" s="49"/>
      <c r="W93" s="49"/>
      <c r="X93" s="55"/>
    </row>
    <row r="94" spans="1:24" s="56" customFormat="1" ht="40.5" customHeight="1" x14ac:dyDescent="0.3">
      <c r="A94" s="110" t="s">
        <v>273</v>
      </c>
      <c r="B94" s="74" t="s">
        <v>232</v>
      </c>
      <c r="C94" s="18" t="s">
        <v>5</v>
      </c>
      <c r="D94" s="45">
        <f t="shared" si="97"/>
        <v>1863000</v>
      </c>
      <c r="E94" s="45">
        <v>1863000</v>
      </c>
      <c r="F94" s="45">
        <v>0</v>
      </c>
      <c r="G94" s="45">
        <v>0</v>
      </c>
      <c r="H94" s="19">
        <f t="shared" si="98"/>
        <v>1863000</v>
      </c>
      <c r="I94" s="19">
        <v>1863000</v>
      </c>
      <c r="J94" s="19">
        <v>0</v>
      </c>
      <c r="K94" s="19">
        <v>0</v>
      </c>
      <c r="L94" s="19">
        <f>M94+O94</f>
        <v>450000</v>
      </c>
      <c r="M94" s="19">
        <v>450000</v>
      </c>
      <c r="N94" s="19">
        <v>0</v>
      </c>
      <c r="O94" s="19">
        <v>0</v>
      </c>
      <c r="P94" s="49">
        <f t="shared" si="87"/>
        <v>24.154589371980677</v>
      </c>
      <c r="Q94" s="49">
        <f t="shared" si="88"/>
        <v>24.154589371980677</v>
      </c>
      <c r="R94" s="49"/>
      <c r="S94" s="49"/>
      <c r="T94" s="49">
        <f t="shared" si="91"/>
        <v>24.154589371980677</v>
      </c>
      <c r="U94" s="49">
        <f t="shared" si="92"/>
        <v>24.154589371980677</v>
      </c>
      <c r="V94" s="49"/>
      <c r="W94" s="49"/>
      <c r="X94" s="59"/>
    </row>
    <row r="95" spans="1:24" s="56" customFormat="1" ht="24.75" customHeight="1" x14ac:dyDescent="0.3">
      <c r="A95" s="110" t="s">
        <v>187</v>
      </c>
      <c r="B95" s="74" t="s">
        <v>129</v>
      </c>
      <c r="C95" s="18" t="s">
        <v>5</v>
      </c>
      <c r="D95" s="45">
        <f t="shared" si="97"/>
        <v>809525</v>
      </c>
      <c r="E95" s="45">
        <v>0</v>
      </c>
      <c r="F95" s="45">
        <v>0</v>
      </c>
      <c r="G95" s="45">
        <v>809525</v>
      </c>
      <c r="H95" s="19">
        <f t="shared" si="98"/>
        <v>4411900</v>
      </c>
      <c r="I95" s="19">
        <v>0</v>
      </c>
      <c r="J95" s="19">
        <v>0</v>
      </c>
      <c r="K95" s="19">
        <v>4411900</v>
      </c>
      <c r="L95" s="19">
        <f>M95+O95</f>
        <v>108700</v>
      </c>
      <c r="M95" s="19">
        <v>0</v>
      </c>
      <c r="N95" s="19">
        <v>0</v>
      </c>
      <c r="O95" s="19">
        <v>108700</v>
      </c>
      <c r="P95" s="49">
        <f t="shared" si="87"/>
        <v>13.427627312312776</v>
      </c>
      <c r="Q95" s="49"/>
      <c r="R95" s="49"/>
      <c r="S95" s="49">
        <f t="shared" si="90"/>
        <v>13.427627312312776</v>
      </c>
      <c r="T95" s="49">
        <f t="shared" si="91"/>
        <v>2.4637911104059476</v>
      </c>
      <c r="U95" s="49"/>
      <c r="V95" s="49"/>
      <c r="W95" s="49">
        <f t="shared" si="94"/>
        <v>2.4637911104059476</v>
      </c>
      <c r="X95" s="59"/>
    </row>
    <row r="96" spans="1:24" s="56" customFormat="1" ht="37.5" x14ac:dyDescent="0.3">
      <c r="A96" s="52" t="s">
        <v>105</v>
      </c>
      <c r="B96" s="75" t="s">
        <v>259</v>
      </c>
      <c r="C96" s="132"/>
      <c r="D96" s="54">
        <f t="shared" ref="D96:O96" si="99">SUM(D97:D97)</f>
        <v>10975650</v>
      </c>
      <c r="E96" s="54">
        <f t="shared" si="99"/>
        <v>9878085</v>
      </c>
      <c r="F96" s="54">
        <f t="shared" si="99"/>
        <v>0</v>
      </c>
      <c r="G96" s="54">
        <f t="shared" si="99"/>
        <v>1097565</v>
      </c>
      <c r="H96" s="54">
        <f t="shared" si="99"/>
        <v>193426000</v>
      </c>
      <c r="I96" s="54">
        <f t="shared" si="99"/>
        <v>174083400</v>
      </c>
      <c r="J96" s="54">
        <f t="shared" si="99"/>
        <v>0</v>
      </c>
      <c r="K96" s="54">
        <f t="shared" si="99"/>
        <v>19342600</v>
      </c>
      <c r="L96" s="54">
        <f t="shared" si="99"/>
        <v>959728.08</v>
      </c>
      <c r="M96" s="54">
        <f t="shared" si="99"/>
        <v>0</v>
      </c>
      <c r="N96" s="54">
        <f t="shared" si="99"/>
        <v>0</v>
      </c>
      <c r="O96" s="54">
        <f t="shared" si="99"/>
        <v>959728.08</v>
      </c>
      <c r="P96" s="49">
        <f t="shared" si="87"/>
        <v>8.7441571114239238</v>
      </c>
      <c r="Q96" s="49">
        <f t="shared" si="88"/>
        <v>0</v>
      </c>
      <c r="R96" s="49"/>
      <c r="S96" s="49">
        <f t="shared" si="90"/>
        <v>87.441571114239252</v>
      </c>
      <c r="T96" s="49">
        <f t="shared" si="91"/>
        <v>0.49617325488817432</v>
      </c>
      <c r="U96" s="49">
        <f t="shared" si="92"/>
        <v>0</v>
      </c>
      <c r="V96" s="49"/>
      <c r="W96" s="49">
        <f t="shared" si="94"/>
        <v>4.9617325488817432</v>
      </c>
      <c r="X96" s="59"/>
    </row>
    <row r="97" spans="1:24" s="1" customFormat="1" ht="41.25" customHeight="1" x14ac:dyDescent="0.3">
      <c r="A97" s="110" t="s">
        <v>270</v>
      </c>
      <c r="B97" s="74" t="s">
        <v>342</v>
      </c>
      <c r="C97" s="18" t="s">
        <v>151</v>
      </c>
      <c r="D97" s="45">
        <f>SUM(E97:G97)</f>
        <v>10975650</v>
      </c>
      <c r="E97" s="45">
        <v>9878085</v>
      </c>
      <c r="F97" s="45">
        <v>0</v>
      </c>
      <c r="G97" s="45">
        <v>1097565</v>
      </c>
      <c r="H97" s="19">
        <f>SUM(I97:K97)</f>
        <v>193426000</v>
      </c>
      <c r="I97" s="19">
        <v>174083400</v>
      </c>
      <c r="J97" s="19">
        <v>0</v>
      </c>
      <c r="K97" s="19">
        <v>19342600</v>
      </c>
      <c r="L97" s="19">
        <f>M97+O97</f>
        <v>959728.08</v>
      </c>
      <c r="M97" s="19">
        <v>0</v>
      </c>
      <c r="N97" s="19">
        <v>0</v>
      </c>
      <c r="O97" s="19">
        <v>959728.08</v>
      </c>
      <c r="P97" s="49">
        <f t="shared" si="87"/>
        <v>8.7441571114239238</v>
      </c>
      <c r="Q97" s="49">
        <f t="shared" si="88"/>
        <v>0</v>
      </c>
      <c r="R97" s="49"/>
      <c r="S97" s="49">
        <f t="shared" si="90"/>
        <v>87.441571114239252</v>
      </c>
      <c r="T97" s="49">
        <f t="shared" si="91"/>
        <v>0.49617325488817432</v>
      </c>
      <c r="U97" s="49">
        <f t="shared" si="92"/>
        <v>0</v>
      </c>
      <c r="V97" s="49"/>
      <c r="W97" s="49">
        <f t="shared" si="94"/>
        <v>4.9617325488817432</v>
      </c>
      <c r="X97" s="59"/>
    </row>
    <row r="98" spans="1:24" s="56" customFormat="1" ht="37.5" x14ac:dyDescent="0.3">
      <c r="A98" s="52" t="s">
        <v>260</v>
      </c>
      <c r="B98" s="75" t="s">
        <v>228</v>
      </c>
      <c r="C98" s="132"/>
      <c r="D98" s="54">
        <f t="shared" ref="D98:G98" si="100">SUM(D99:D99)</f>
        <v>8081250</v>
      </c>
      <c r="E98" s="54">
        <f t="shared" si="100"/>
        <v>0</v>
      </c>
      <c r="F98" s="54">
        <f t="shared" si="100"/>
        <v>0</v>
      </c>
      <c r="G98" s="54">
        <f t="shared" si="100"/>
        <v>8081250</v>
      </c>
      <c r="H98" s="54">
        <f>SUM(H99:H99)</f>
        <v>32235000</v>
      </c>
      <c r="I98" s="54">
        <f t="shared" ref="I98:K98" si="101">SUM(I99:I99)</f>
        <v>0</v>
      </c>
      <c r="J98" s="54">
        <f t="shared" si="101"/>
        <v>0</v>
      </c>
      <c r="K98" s="54">
        <f t="shared" si="101"/>
        <v>32235000</v>
      </c>
      <c r="L98" s="54">
        <f t="shared" ref="L98:O98" si="102">SUM(L99:L99)</f>
        <v>5183533.34</v>
      </c>
      <c r="M98" s="54">
        <f t="shared" si="102"/>
        <v>0</v>
      </c>
      <c r="N98" s="54">
        <f t="shared" si="102"/>
        <v>0</v>
      </c>
      <c r="O98" s="54">
        <f t="shared" si="102"/>
        <v>5183533.34</v>
      </c>
      <c r="P98" s="49">
        <f t="shared" si="87"/>
        <v>64.14271727764887</v>
      </c>
      <c r="Q98" s="49"/>
      <c r="R98" s="49"/>
      <c r="S98" s="49">
        <f t="shared" si="90"/>
        <v>64.14271727764887</v>
      </c>
      <c r="T98" s="49">
        <f t="shared" si="91"/>
        <v>16.080450876376609</v>
      </c>
      <c r="U98" s="49"/>
      <c r="V98" s="49"/>
      <c r="W98" s="49">
        <f t="shared" si="94"/>
        <v>16.080450876376609</v>
      </c>
      <c r="X98" s="59"/>
    </row>
    <row r="99" spans="1:24" s="56" customFormat="1" ht="24.75" customHeight="1" x14ac:dyDescent="0.3">
      <c r="A99" s="110" t="s">
        <v>261</v>
      </c>
      <c r="B99" s="131" t="s">
        <v>129</v>
      </c>
      <c r="C99" s="18" t="s">
        <v>5</v>
      </c>
      <c r="D99" s="45">
        <f>SUM(E99:G99)</f>
        <v>8081250</v>
      </c>
      <c r="E99" s="45">
        <v>0</v>
      </c>
      <c r="F99" s="45">
        <v>0</v>
      </c>
      <c r="G99" s="45">
        <v>8081250</v>
      </c>
      <c r="H99" s="19">
        <f>SUM(I99:K99)</f>
        <v>32235000</v>
      </c>
      <c r="I99" s="19">
        <v>0</v>
      </c>
      <c r="J99" s="19">
        <v>0</v>
      </c>
      <c r="K99" s="19">
        <v>32235000</v>
      </c>
      <c r="L99" s="19">
        <f>SUM(M99:O99)</f>
        <v>5183533.34</v>
      </c>
      <c r="M99" s="19">
        <v>0</v>
      </c>
      <c r="N99" s="19">
        <v>0</v>
      </c>
      <c r="O99" s="19">
        <v>5183533.34</v>
      </c>
      <c r="P99" s="49">
        <f t="shared" si="87"/>
        <v>64.14271727764887</v>
      </c>
      <c r="Q99" s="49"/>
      <c r="R99" s="49"/>
      <c r="S99" s="49">
        <f t="shared" si="90"/>
        <v>64.14271727764887</v>
      </c>
      <c r="T99" s="49">
        <f t="shared" si="91"/>
        <v>16.080450876376609</v>
      </c>
      <c r="U99" s="49"/>
      <c r="V99" s="49"/>
      <c r="W99" s="49">
        <f t="shared" si="94"/>
        <v>16.080450876376609</v>
      </c>
      <c r="X99" s="59"/>
    </row>
    <row r="100" spans="1:24" s="56" customFormat="1" ht="56.25" x14ac:dyDescent="0.3">
      <c r="A100" s="52" t="s">
        <v>285</v>
      </c>
      <c r="B100" s="84" t="s">
        <v>326</v>
      </c>
      <c r="C100" s="132" t="s">
        <v>5</v>
      </c>
      <c r="D100" s="78">
        <f>SUM(E100:G100)</f>
        <v>25556000</v>
      </c>
      <c r="E100" s="78">
        <v>0</v>
      </c>
      <c r="F100" s="78">
        <v>25556000</v>
      </c>
      <c r="G100" s="78">
        <v>0</v>
      </c>
      <c r="H100" s="78">
        <f>SUM(I100:K100)</f>
        <v>90150500</v>
      </c>
      <c r="I100" s="78">
        <v>0</v>
      </c>
      <c r="J100" s="78">
        <v>90150500</v>
      </c>
      <c r="K100" s="78">
        <v>0</v>
      </c>
      <c r="L100" s="78">
        <f>SUM(M100:O100)</f>
        <v>13886435.82</v>
      </c>
      <c r="M100" s="78">
        <v>0</v>
      </c>
      <c r="N100" s="78">
        <v>13886435.82</v>
      </c>
      <c r="O100" s="78">
        <v>0</v>
      </c>
      <c r="P100" s="49">
        <f t="shared" si="87"/>
        <v>54.337282125528255</v>
      </c>
      <c r="Q100" s="49"/>
      <c r="R100" s="49">
        <f t="shared" si="89"/>
        <v>54.337282125528255</v>
      </c>
      <c r="S100" s="49"/>
      <c r="T100" s="49">
        <f t="shared" si="91"/>
        <v>15.403614866251436</v>
      </c>
      <c r="U100" s="49"/>
      <c r="V100" s="49">
        <f t="shared" si="93"/>
        <v>15.403614866251436</v>
      </c>
      <c r="W100" s="49"/>
      <c r="X100" s="58"/>
    </row>
    <row r="101" spans="1:24" s="56" customFormat="1" ht="62.25" customHeight="1" x14ac:dyDescent="0.3">
      <c r="A101" s="52" t="s">
        <v>305</v>
      </c>
      <c r="B101" s="84" t="s">
        <v>327</v>
      </c>
      <c r="C101" s="132" t="s">
        <v>5</v>
      </c>
      <c r="D101" s="78">
        <f>SUM(E101:G101)</f>
        <v>21752000</v>
      </c>
      <c r="E101" s="78">
        <v>11675000</v>
      </c>
      <c r="F101" s="78">
        <v>9565000</v>
      </c>
      <c r="G101" s="78">
        <v>512000</v>
      </c>
      <c r="H101" s="54">
        <f>SUM(I101:K101)</f>
        <v>108819200</v>
      </c>
      <c r="I101" s="54">
        <v>58446900</v>
      </c>
      <c r="J101" s="54">
        <v>47820200</v>
      </c>
      <c r="K101" s="54">
        <v>2552100</v>
      </c>
      <c r="L101" s="54">
        <f>SUM(M101:O101)</f>
        <v>6229205.9999999991</v>
      </c>
      <c r="M101" s="54">
        <v>3345712.98</v>
      </c>
      <c r="N101" s="54">
        <v>2737401.55</v>
      </c>
      <c r="O101" s="54">
        <v>146091.47</v>
      </c>
      <c r="P101" s="49">
        <f t="shared" si="87"/>
        <v>28.637394262596537</v>
      </c>
      <c r="Q101" s="49">
        <f t="shared" si="88"/>
        <v>28.657070492505355</v>
      </c>
      <c r="R101" s="49">
        <f t="shared" si="89"/>
        <v>28.618939362258232</v>
      </c>
      <c r="S101" s="49">
        <f t="shared" si="90"/>
        <v>28.533490234375002</v>
      </c>
      <c r="T101" s="49">
        <f t="shared" si="91"/>
        <v>5.7243629800623408</v>
      </c>
      <c r="U101" s="49">
        <f t="shared" si="92"/>
        <v>5.7243634478475327</v>
      </c>
      <c r="V101" s="49">
        <f t="shared" si="93"/>
        <v>5.724362403335828</v>
      </c>
      <c r="W101" s="49">
        <f t="shared" si="94"/>
        <v>5.7243630735472752</v>
      </c>
      <c r="X101" s="58"/>
    </row>
    <row r="102" spans="1:24" s="56" customFormat="1" ht="37.5" x14ac:dyDescent="0.3">
      <c r="A102" s="52" t="s">
        <v>106</v>
      </c>
      <c r="B102" s="75" t="s">
        <v>229</v>
      </c>
      <c r="C102" s="132"/>
      <c r="D102" s="54">
        <f t="shared" ref="D102:G102" si="103">D103</f>
        <v>0</v>
      </c>
      <c r="E102" s="54">
        <f t="shared" si="103"/>
        <v>0</v>
      </c>
      <c r="F102" s="54">
        <f t="shared" si="103"/>
        <v>0</v>
      </c>
      <c r="G102" s="54">
        <f t="shared" si="103"/>
        <v>0</v>
      </c>
      <c r="H102" s="54">
        <f t="shared" ref="H102:K102" si="104">H103</f>
        <v>4535850</v>
      </c>
      <c r="I102" s="54">
        <f t="shared" si="104"/>
        <v>4112200</v>
      </c>
      <c r="J102" s="54">
        <f t="shared" si="104"/>
        <v>0</v>
      </c>
      <c r="K102" s="54">
        <f t="shared" si="104"/>
        <v>423650</v>
      </c>
      <c r="L102" s="54">
        <f t="shared" ref="L102:O102" si="105">L103</f>
        <v>0</v>
      </c>
      <c r="M102" s="54">
        <f t="shared" si="105"/>
        <v>0</v>
      </c>
      <c r="N102" s="54">
        <f t="shared" si="105"/>
        <v>0</v>
      </c>
      <c r="O102" s="54">
        <f t="shared" si="105"/>
        <v>0</v>
      </c>
      <c r="P102" s="49"/>
      <c r="Q102" s="49"/>
      <c r="R102" s="49"/>
      <c r="S102" s="49"/>
      <c r="T102" s="49">
        <f t="shared" si="91"/>
        <v>0</v>
      </c>
      <c r="U102" s="49">
        <f t="shared" si="92"/>
        <v>0</v>
      </c>
      <c r="V102" s="49"/>
      <c r="W102" s="49">
        <f t="shared" si="94"/>
        <v>0</v>
      </c>
      <c r="X102" s="59"/>
    </row>
    <row r="103" spans="1:24" s="56" customFormat="1" ht="37.5" x14ac:dyDescent="0.3">
      <c r="A103" s="110" t="s">
        <v>114</v>
      </c>
      <c r="B103" s="74" t="s">
        <v>230</v>
      </c>
      <c r="C103" s="18" t="s">
        <v>5</v>
      </c>
      <c r="D103" s="45">
        <f>SUM(E103:G103)</f>
        <v>0</v>
      </c>
      <c r="E103" s="45">
        <v>0</v>
      </c>
      <c r="F103" s="45">
        <v>0</v>
      </c>
      <c r="G103" s="45">
        <v>0</v>
      </c>
      <c r="H103" s="19">
        <f>SUM(I103:K103)</f>
        <v>4535850</v>
      </c>
      <c r="I103" s="19">
        <v>4112200</v>
      </c>
      <c r="J103" s="19">
        <v>0</v>
      </c>
      <c r="K103" s="19">
        <v>423650</v>
      </c>
      <c r="L103" s="19">
        <f>SUM(M103:O103)</f>
        <v>0</v>
      </c>
      <c r="M103" s="19">
        <v>0</v>
      </c>
      <c r="N103" s="19">
        <v>0</v>
      </c>
      <c r="O103" s="19">
        <v>0</v>
      </c>
      <c r="P103" s="49"/>
      <c r="Q103" s="49"/>
      <c r="R103" s="49"/>
      <c r="S103" s="49"/>
      <c r="T103" s="49">
        <f t="shared" si="91"/>
        <v>0</v>
      </c>
      <c r="U103" s="49">
        <f t="shared" si="92"/>
        <v>0</v>
      </c>
      <c r="V103" s="49"/>
      <c r="W103" s="49">
        <f t="shared" si="94"/>
        <v>0</v>
      </c>
      <c r="X103" s="59"/>
    </row>
    <row r="104" spans="1:24" s="56" customFormat="1" ht="43.5" customHeight="1" x14ac:dyDescent="0.3">
      <c r="A104" s="52" t="s">
        <v>107</v>
      </c>
      <c r="B104" s="75" t="s">
        <v>231</v>
      </c>
      <c r="C104" s="132" t="s">
        <v>299</v>
      </c>
      <c r="D104" s="54">
        <f t="shared" ref="D104:G104" si="106">D105</f>
        <v>7811000</v>
      </c>
      <c r="E104" s="54">
        <f t="shared" si="106"/>
        <v>7654000</v>
      </c>
      <c r="F104" s="54">
        <f t="shared" si="106"/>
        <v>0</v>
      </c>
      <c r="G104" s="54">
        <f t="shared" si="106"/>
        <v>157000</v>
      </c>
      <c r="H104" s="54">
        <f t="shared" ref="H104:K104" si="107">H105</f>
        <v>55957404</v>
      </c>
      <c r="I104" s="54">
        <f t="shared" si="107"/>
        <v>44158353</v>
      </c>
      <c r="J104" s="54">
        <f t="shared" si="107"/>
        <v>0</v>
      </c>
      <c r="K104" s="54">
        <f t="shared" si="107"/>
        <v>11799051</v>
      </c>
      <c r="L104" s="54">
        <f t="shared" ref="L104:O104" si="108">L105</f>
        <v>0</v>
      </c>
      <c r="M104" s="54">
        <f t="shared" si="108"/>
        <v>0</v>
      </c>
      <c r="N104" s="54">
        <f t="shared" si="108"/>
        <v>0</v>
      </c>
      <c r="O104" s="54">
        <f t="shared" si="108"/>
        <v>0</v>
      </c>
      <c r="P104" s="49">
        <f t="shared" si="87"/>
        <v>0</v>
      </c>
      <c r="Q104" s="49">
        <f t="shared" si="88"/>
        <v>0</v>
      </c>
      <c r="R104" s="49"/>
      <c r="S104" s="49">
        <f t="shared" si="90"/>
        <v>0</v>
      </c>
      <c r="T104" s="49">
        <f t="shared" si="91"/>
        <v>0</v>
      </c>
      <c r="U104" s="49">
        <f t="shared" si="92"/>
        <v>0</v>
      </c>
      <c r="V104" s="49"/>
      <c r="W104" s="49">
        <f t="shared" si="94"/>
        <v>0</v>
      </c>
      <c r="X104" s="57"/>
    </row>
    <row r="105" spans="1:24" s="56" customFormat="1" ht="25.5" customHeight="1" x14ac:dyDescent="0.3">
      <c r="A105" s="110" t="s">
        <v>108</v>
      </c>
      <c r="B105" s="74" t="s">
        <v>262</v>
      </c>
      <c r="C105" s="18" t="s">
        <v>5</v>
      </c>
      <c r="D105" s="45">
        <f>SUM(E105:G105)</f>
        <v>7811000</v>
      </c>
      <c r="E105" s="45">
        <v>7654000</v>
      </c>
      <c r="F105" s="45">
        <v>0</v>
      </c>
      <c r="G105" s="45">
        <v>157000</v>
      </c>
      <c r="H105" s="19">
        <f>SUM(I105:K105)</f>
        <v>55957404</v>
      </c>
      <c r="I105" s="19">
        <v>44158353</v>
      </c>
      <c r="J105" s="19">
        <v>0</v>
      </c>
      <c r="K105" s="19">
        <v>11799051</v>
      </c>
      <c r="L105" s="19">
        <f>SUM(M105:O105)</f>
        <v>0</v>
      </c>
      <c r="M105" s="19">
        <v>0</v>
      </c>
      <c r="N105" s="19">
        <v>0</v>
      </c>
      <c r="O105" s="19">
        <v>0</v>
      </c>
      <c r="P105" s="49">
        <f t="shared" si="87"/>
        <v>0</v>
      </c>
      <c r="Q105" s="49">
        <f t="shared" si="88"/>
        <v>0</v>
      </c>
      <c r="R105" s="49"/>
      <c r="S105" s="49">
        <f t="shared" si="90"/>
        <v>0</v>
      </c>
      <c r="T105" s="49">
        <f t="shared" si="91"/>
        <v>0</v>
      </c>
      <c r="U105" s="49">
        <f t="shared" si="92"/>
        <v>0</v>
      </c>
      <c r="V105" s="49"/>
      <c r="W105" s="49">
        <f t="shared" si="94"/>
        <v>0</v>
      </c>
      <c r="X105" s="59"/>
    </row>
    <row r="106" spans="1:24" s="56" customFormat="1" ht="23.25" customHeight="1" x14ac:dyDescent="0.3">
      <c r="A106" s="52" t="s">
        <v>109</v>
      </c>
      <c r="B106" s="75" t="s">
        <v>56</v>
      </c>
      <c r="C106" s="132"/>
      <c r="D106" s="54">
        <f>SUM(D107:D108)</f>
        <v>12000249</v>
      </c>
      <c r="E106" s="54">
        <f t="shared" ref="E106:O106" si="109">SUM(E107:E108)</f>
        <v>504000</v>
      </c>
      <c r="F106" s="54">
        <f t="shared" si="109"/>
        <v>0</v>
      </c>
      <c r="G106" s="54">
        <f t="shared" si="109"/>
        <v>11496249</v>
      </c>
      <c r="H106" s="54">
        <f t="shared" si="109"/>
        <v>67073100</v>
      </c>
      <c r="I106" s="54">
        <f t="shared" si="109"/>
        <v>6064700</v>
      </c>
      <c r="J106" s="54">
        <f t="shared" si="109"/>
        <v>0</v>
      </c>
      <c r="K106" s="54">
        <f t="shared" si="109"/>
        <v>61008400</v>
      </c>
      <c r="L106" s="54">
        <f t="shared" si="109"/>
        <v>4842855.9400000004</v>
      </c>
      <c r="M106" s="54">
        <f t="shared" si="109"/>
        <v>0</v>
      </c>
      <c r="N106" s="54">
        <f t="shared" si="109"/>
        <v>0</v>
      </c>
      <c r="O106" s="54">
        <f t="shared" si="109"/>
        <v>4842855.9400000004</v>
      </c>
      <c r="P106" s="49">
        <f t="shared" si="87"/>
        <v>40.356295440202956</v>
      </c>
      <c r="Q106" s="49">
        <f t="shared" si="88"/>
        <v>0</v>
      </c>
      <c r="R106" s="49"/>
      <c r="S106" s="49">
        <f t="shared" si="90"/>
        <v>42.125531031904409</v>
      </c>
      <c r="T106" s="49">
        <f t="shared" si="91"/>
        <v>7.2202655610073192</v>
      </c>
      <c r="U106" s="49">
        <f t="shared" si="92"/>
        <v>0</v>
      </c>
      <c r="V106" s="49"/>
      <c r="W106" s="49">
        <f t="shared" si="94"/>
        <v>7.9380149946564744</v>
      </c>
      <c r="X106" s="57"/>
    </row>
    <row r="107" spans="1:24" s="56" customFormat="1" ht="22.5" customHeight="1" x14ac:dyDescent="0.3">
      <c r="A107" s="110" t="s">
        <v>110</v>
      </c>
      <c r="B107" s="74" t="s">
        <v>343</v>
      </c>
      <c r="C107" s="18" t="s">
        <v>5</v>
      </c>
      <c r="D107" s="45">
        <f>SUM(E107:G107)</f>
        <v>11966249</v>
      </c>
      <c r="E107" s="45">
        <v>504000</v>
      </c>
      <c r="F107" s="45">
        <v>0</v>
      </c>
      <c r="G107" s="45">
        <v>11462249</v>
      </c>
      <c r="H107" s="19">
        <f>SUM(I107:K107)</f>
        <v>67005100</v>
      </c>
      <c r="I107" s="19">
        <v>6064700</v>
      </c>
      <c r="J107" s="19">
        <v>0</v>
      </c>
      <c r="K107" s="19">
        <v>60940400</v>
      </c>
      <c r="L107" s="19">
        <f>M107+O107</f>
        <v>4842855.9400000004</v>
      </c>
      <c r="M107" s="19">
        <v>0</v>
      </c>
      <c r="N107" s="19">
        <v>0</v>
      </c>
      <c r="O107" s="19">
        <v>4842855.9400000004</v>
      </c>
      <c r="P107" s="49">
        <f t="shared" si="87"/>
        <v>40.470960783115913</v>
      </c>
      <c r="Q107" s="49">
        <f t="shared" si="88"/>
        <v>0</v>
      </c>
      <c r="R107" s="49"/>
      <c r="S107" s="49">
        <f t="shared" si="90"/>
        <v>42.250486270190088</v>
      </c>
      <c r="T107" s="49">
        <f t="shared" si="91"/>
        <v>7.2275930339630872</v>
      </c>
      <c r="U107" s="49">
        <f t="shared" si="92"/>
        <v>0</v>
      </c>
      <c r="V107" s="49"/>
      <c r="W107" s="49">
        <f t="shared" si="94"/>
        <v>7.9468725837047351</v>
      </c>
      <c r="X107" s="59"/>
    </row>
    <row r="108" spans="1:24" s="56" customFormat="1" ht="78" customHeight="1" x14ac:dyDescent="0.3">
      <c r="A108" s="110" t="s">
        <v>189</v>
      </c>
      <c r="B108" s="74" t="s">
        <v>286</v>
      </c>
      <c r="C108" s="18" t="s">
        <v>5</v>
      </c>
      <c r="D108" s="45">
        <f>SUM(E108:G108)</f>
        <v>34000</v>
      </c>
      <c r="E108" s="45">
        <v>0</v>
      </c>
      <c r="F108" s="45">
        <v>0</v>
      </c>
      <c r="G108" s="45">
        <v>34000</v>
      </c>
      <c r="H108" s="19">
        <f t="shared" ref="H108" si="110">SUM(I108:K108)</f>
        <v>68000</v>
      </c>
      <c r="I108" s="19">
        <v>0</v>
      </c>
      <c r="J108" s="19">
        <v>0</v>
      </c>
      <c r="K108" s="19">
        <v>68000</v>
      </c>
      <c r="L108" s="19">
        <f>M108+O108</f>
        <v>0</v>
      </c>
      <c r="M108" s="19">
        <v>0</v>
      </c>
      <c r="N108" s="19">
        <v>0</v>
      </c>
      <c r="O108" s="19">
        <v>0</v>
      </c>
      <c r="P108" s="49">
        <f t="shared" si="87"/>
        <v>0</v>
      </c>
      <c r="Q108" s="49"/>
      <c r="R108" s="49"/>
      <c r="S108" s="49">
        <f t="shared" si="90"/>
        <v>0</v>
      </c>
      <c r="T108" s="49">
        <f t="shared" si="91"/>
        <v>0</v>
      </c>
      <c r="U108" s="49"/>
      <c r="V108" s="49"/>
      <c r="W108" s="49">
        <f t="shared" si="94"/>
        <v>0</v>
      </c>
      <c r="X108" s="57"/>
    </row>
    <row r="109" spans="1:24" s="56" customFormat="1" ht="37.5" x14ac:dyDescent="0.3">
      <c r="A109" s="52" t="s">
        <v>111</v>
      </c>
      <c r="B109" s="75" t="s">
        <v>233</v>
      </c>
      <c r="C109" s="132"/>
      <c r="D109" s="54">
        <f>SUM(D110:D111)</f>
        <v>28534312.439999998</v>
      </c>
      <c r="E109" s="54">
        <f t="shared" ref="E109:O109" si="111">SUM(E110:E111)</f>
        <v>0</v>
      </c>
      <c r="F109" s="54">
        <f t="shared" si="111"/>
        <v>0</v>
      </c>
      <c r="G109" s="54">
        <f t="shared" si="111"/>
        <v>28534312.439999998</v>
      </c>
      <c r="H109" s="54">
        <f t="shared" si="111"/>
        <v>127504300</v>
      </c>
      <c r="I109" s="54">
        <f t="shared" si="111"/>
        <v>0</v>
      </c>
      <c r="J109" s="54">
        <f t="shared" si="111"/>
        <v>0</v>
      </c>
      <c r="K109" s="54">
        <f t="shared" si="111"/>
        <v>127504300</v>
      </c>
      <c r="L109" s="54">
        <f t="shared" si="111"/>
        <v>18108701.020000003</v>
      </c>
      <c r="M109" s="54">
        <f t="shared" si="111"/>
        <v>0</v>
      </c>
      <c r="N109" s="54">
        <f t="shared" si="111"/>
        <v>0</v>
      </c>
      <c r="O109" s="54">
        <f t="shared" si="111"/>
        <v>18108701.020000003</v>
      </c>
      <c r="P109" s="49">
        <f t="shared" si="87"/>
        <v>63.462895971570163</v>
      </c>
      <c r="Q109" s="49"/>
      <c r="R109" s="49"/>
      <c r="S109" s="49">
        <f t="shared" si="90"/>
        <v>63.462895971570163</v>
      </c>
      <c r="T109" s="49">
        <f t="shared" si="91"/>
        <v>14.202423777080462</v>
      </c>
      <c r="U109" s="49"/>
      <c r="V109" s="49"/>
      <c r="W109" s="49">
        <f t="shared" si="94"/>
        <v>14.202423777080462</v>
      </c>
      <c r="X109" s="59"/>
    </row>
    <row r="110" spans="1:24" s="56" customFormat="1" ht="37.5" x14ac:dyDescent="0.3">
      <c r="A110" s="110" t="s">
        <v>112</v>
      </c>
      <c r="B110" s="74" t="s">
        <v>234</v>
      </c>
      <c r="C110" s="18" t="s">
        <v>5</v>
      </c>
      <c r="D110" s="45">
        <f>SUM(E110:G110)</f>
        <v>11162312.439999999</v>
      </c>
      <c r="E110" s="45">
        <v>0</v>
      </c>
      <c r="F110" s="45">
        <v>0</v>
      </c>
      <c r="G110" s="45">
        <v>11162312.439999999</v>
      </c>
      <c r="H110" s="19">
        <f>SUM(I110:K110)</f>
        <v>58866900</v>
      </c>
      <c r="I110" s="19">
        <v>0</v>
      </c>
      <c r="J110" s="19">
        <v>0</v>
      </c>
      <c r="K110" s="19">
        <v>58866900</v>
      </c>
      <c r="L110" s="19">
        <f>M110+O110</f>
        <v>8431825.1300000008</v>
      </c>
      <c r="M110" s="19">
        <v>0</v>
      </c>
      <c r="N110" s="19">
        <v>0</v>
      </c>
      <c r="O110" s="19">
        <v>8431825.1300000008</v>
      </c>
      <c r="P110" s="49">
        <f t="shared" si="87"/>
        <v>75.538336481110008</v>
      </c>
      <c r="Q110" s="49"/>
      <c r="R110" s="49"/>
      <c r="S110" s="49">
        <f t="shared" si="90"/>
        <v>75.538336481110008</v>
      </c>
      <c r="T110" s="49">
        <f t="shared" si="91"/>
        <v>14.323541973502937</v>
      </c>
      <c r="U110" s="49"/>
      <c r="V110" s="49"/>
      <c r="W110" s="49">
        <f t="shared" si="94"/>
        <v>14.323541973502937</v>
      </c>
      <c r="X110" s="59"/>
    </row>
    <row r="111" spans="1:24" s="56" customFormat="1" x14ac:dyDescent="0.3">
      <c r="A111" s="121" t="s">
        <v>152</v>
      </c>
      <c r="B111" s="131" t="s">
        <v>153</v>
      </c>
      <c r="C111" s="18" t="s">
        <v>5</v>
      </c>
      <c r="D111" s="45">
        <f>SUM(E111:G111)</f>
        <v>17372000</v>
      </c>
      <c r="E111" s="45">
        <v>0</v>
      </c>
      <c r="F111" s="45">
        <v>0</v>
      </c>
      <c r="G111" s="45">
        <v>17372000</v>
      </c>
      <c r="H111" s="19">
        <f>SUM(I111:K111)</f>
        <v>68637400</v>
      </c>
      <c r="I111" s="19">
        <v>0</v>
      </c>
      <c r="J111" s="19">
        <v>0</v>
      </c>
      <c r="K111" s="19">
        <v>68637400</v>
      </c>
      <c r="L111" s="19">
        <f>M111+O111</f>
        <v>9676875.8900000006</v>
      </c>
      <c r="M111" s="19">
        <v>0</v>
      </c>
      <c r="N111" s="19">
        <v>0</v>
      </c>
      <c r="O111" s="19">
        <v>9676875.8900000006</v>
      </c>
      <c r="P111" s="49">
        <f t="shared" si="87"/>
        <v>55.703867660603265</v>
      </c>
      <c r="Q111" s="49"/>
      <c r="R111" s="49"/>
      <c r="S111" s="49">
        <f t="shared" si="90"/>
        <v>55.703867660603265</v>
      </c>
      <c r="T111" s="49">
        <f t="shared" si="91"/>
        <v>14.098546696116113</v>
      </c>
      <c r="U111" s="49"/>
      <c r="V111" s="49"/>
      <c r="W111" s="49">
        <f t="shared" si="94"/>
        <v>14.098546696116113</v>
      </c>
      <c r="X111" s="59"/>
    </row>
    <row r="112" spans="1:24" s="56" customFormat="1" ht="37.5" x14ac:dyDescent="0.3">
      <c r="A112" s="52" t="s">
        <v>265</v>
      </c>
      <c r="B112" s="75" t="s">
        <v>263</v>
      </c>
      <c r="C112" s="132"/>
      <c r="D112" s="54">
        <f t="shared" ref="D112:G112" si="112">D113</f>
        <v>30000</v>
      </c>
      <c r="E112" s="54">
        <f t="shared" si="112"/>
        <v>0</v>
      </c>
      <c r="F112" s="54">
        <f t="shared" si="112"/>
        <v>0</v>
      </c>
      <c r="G112" s="54">
        <f t="shared" si="112"/>
        <v>30000</v>
      </c>
      <c r="H112" s="54">
        <f t="shared" ref="H112:K112" si="113">H113</f>
        <v>55000</v>
      </c>
      <c r="I112" s="54">
        <f t="shared" si="113"/>
        <v>0</v>
      </c>
      <c r="J112" s="54">
        <f t="shared" si="113"/>
        <v>0</v>
      </c>
      <c r="K112" s="54">
        <f t="shared" si="113"/>
        <v>55000</v>
      </c>
      <c r="L112" s="54">
        <f t="shared" ref="L112:O112" si="114">L113</f>
        <v>0</v>
      </c>
      <c r="M112" s="54">
        <f t="shared" si="114"/>
        <v>0</v>
      </c>
      <c r="N112" s="54">
        <f t="shared" si="114"/>
        <v>0</v>
      </c>
      <c r="O112" s="54">
        <f t="shared" si="114"/>
        <v>0</v>
      </c>
      <c r="P112" s="49"/>
      <c r="Q112" s="49"/>
      <c r="R112" s="49"/>
      <c r="S112" s="49"/>
      <c r="T112" s="49">
        <f t="shared" si="91"/>
        <v>0</v>
      </c>
      <c r="U112" s="49"/>
      <c r="V112" s="49"/>
      <c r="W112" s="49">
        <f t="shared" si="94"/>
        <v>0</v>
      </c>
      <c r="X112" s="59"/>
    </row>
    <row r="113" spans="1:24" s="56" customFormat="1" ht="56.25" x14ac:dyDescent="0.3">
      <c r="A113" s="110" t="s">
        <v>266</v>
      </c>
      <c r="B113" s="74" t="s">
        <v>264</v>
      </c>
      <c r="C113" s="18" t="s">
        <v>5</v>
      </c>
      <c r="D113" s="45">
        <f>SUM(E113:G113)</f>
        <v>30000</v>
      </c>
      <c r="E113" s="45">
        <v>0</v>
      </c>
      <c r="F113" s="45">
        <v>0</v>
      </c>
      <c r="G113" s="45">
        <v>30000</v>
      </c>
      <c r="H113" s="19">
        <f>SUM(I113:K113)</f>
        <v>55000</v>
      </c>
      <c r="I113" s="19">
        <v>0</v>
      </c>
      <c r="J113" s="19">
        <v>0</v>
      </c>
      <c r="K113" s="19">
        <v>55000</v>
      </c>
      <c r="L113" s="19">
        <f>SUM(M113:O113)</f>
        <v>0</v>
      </c>
      <c r="M113" s="19">
        <v>0</v>
      </c>
      <c r="N113" s="19">
        <v>0</v>
      </c>
      <c r="O113" s="19">
        <v>0</v>
      </c>
      <c r="P113" s="49"/>
      <c r="Q113" s="49"/>
      <c r="R113" s="49"/>
      <c r="S113" s="49"/>
      <c r="T113" s="49">
        <f t="shared" si="91"/>
        <v>0</v>
      </c>
      <c r="U113" s="49"/>
      <c r="V113" s="49"/>
      <c r="W113" s="49">
        <f t="shared" si="94"/>
        <v>0</v>
      </c>
      <c r="X113" s="59"/>
    </row>
    <row r="114" spans="1:24" s="1" customFormat="1" ht="26.25" customHeight="1" x14ac:dyDescent="0.3">
      <c r="A114" s="139" t="s">
        <v>183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21"/>
    </row>
    <row r="115" spans="1:24" s="1" customFormat="1" ht="26.25" customHeight="1" x14ac:dyDescent="0.3">
      <c r="A115" s="52" t="s">
        <v>36</v>
      </c>
      <c r="B115" s="138" t="s">
        <v>235</v>
      </c>
      <c r="C115" s="138"/>
      <c r="D115" s="53">
        <f t="shared" ref="D115:O115" si="115">D116+D119+D121+D124</f>
        <v>149638636</v>
      </c>
      <c r="E115" s="53">
        <f t="shared" si="115"/>
        <v>83325100</v>
      </c>
      <c r="F115" s="53">
        <f t="shared" si="115"/>
        <v>28392000</v>
      </c>
      <c r="G115" s="53">
        <f t="shared" si="115"/>
        <v>37921536</v>
      </c>
      <c r="H115" s="53">
        <f t="shared" si="115"/>
        <v>2374416654</v>
      </c>
      <c r="I115" s="53">
        <f t="shared" si="115"/>
        <v>1430780000</v>
      </c>
      <c r="J115" s="53">
        <f t="shared" si="115"/>
        <v>626544600</v>
      </c>
      <c r="K115" s="53">
        <f t="shared" si="115"/>
        <v>317092054</v>
      </c>
      <c r="L115" s="53">
        <f t="shared" si="115"/>
        <v>20571806.289999999</v>
      </c>
      <c r="M115" s="53">
        <f t="shared" si="115"/>
        <v>0</v>
      </c>
      <c r="N115" s="53">
        <f t="shared" si="115"/>
        <v>0</v>
      </c>
      <c r="O115" s="53">
        <f t="shared" si="115"/>
        <v>20571806.289999999</v>
      </c>
      <c r="P115" s="49">
        <f>L115/D115*100</f>
        <v>13.747656915290246</v>
      </c>
      <c r="Q115" s="49">
        <f t="shared" ref="Q115:S115" si="116">M115/E115*100</f>
        <v>0</v>
      </c>
      <c r="R115" s="49"/>
      <c r="S115" s="49">
        <f t="shared" si="116"/>
        <v>54.248346612331311</v>
      </c>
      <c r="T115" s="49">
        <f>L115/H115*100</f>
        <v>0.866394120650402</v>
      </c>
      <c r="U115" s="49">
        <f>M115/I115*100</f>
        <v>0</v>
      </c>
      <c r="V115" s="49">
        <f>N115/J115*100</f>
        <v>0</v>
      </c>
      <c r="W115" s="49">
        <f>O115/K115*100</f>
        <v>6.4876448433488649</v>
      </c>
      <c r="X115" s="21"/>
    </row>
    <row r="116" spans="1:24" s="1" customFormat="1" ht="37.5" x14ac:dyDescent="0.3">
      <c r="A116" s="52" t="s">
        <v>21</v>
      </c>
      <c r="B116" s="73" t="s">
        <v>236</v>
      </c>
      <c r="C116" s="53"/>
      <c r="D116" s="53">
        <f t="shared" ref="D116:O116" si="117">SUM(D117:D118)</f>
        <v>42766054</v>
      </c>
      <c r="E116" s="53">
        <f t="shared" si="117"/>
        <v>38917100</v>
      </c>
      <c r="F116" s="53">
        <f t="shared" si="117"/>
        <v>0</v>
      </c>
      <c r="G116" s="53">
        <f t="shared" si="117"/>
        <v>3848954</v>
      </c>
      <c r="H116" s="53">
        <f t="shared" si="117"/>
        <v>48912454</v>
      </c>
      <c r="I116" s="53">
        <f t="shared" si="117"/>
        <v>44657300</v>
      </c>
      <c r="J116" s="53">
        <f t="shared" si="117"/>
        <v>0</v>
      </c>
      <c r="K116" s="53">
        <f t="shared" si="117"/>
        <v>4255154</v>
      </c>
      <c r="L116" s="53">
        <f t="shared" si="117"/>
        <v>0</v>
      </c>
      <c r="M116" s="53">
        <f t="shared" si="117"/>
        <v>0</v>
      </c>
      <c r="N116" s="53">
        <f t="shared" si="117"/>
        <v>0</v>
      </c>
      <c r="O116" s="53">
        <f t="shared" si="117"/>
        <v>0</v>
      </c>
      <c r="P116" s="49">
        <f t="shared" ref="P116:P179" si="118">L116/D116*100</f>
        <v>0</v>
      </c>
      <c r="Q116" s="49">
        <f t="shared" ref="Q116:R178" si="119">M116/E116*100</f>
        <v>0</v>
      </c>
      <c r="R116" s="49"/>
      <c r="S116" s="49">
        <f t="shared" ref="S116:S179" si="120">O116/G116*100</f>
        <v>0</v>
      </c>
      <c r="T116" s="49">
        <f t="shared" ref="T116:T179" si="121">L116/H116*100</f>
        <v>0</v>
      </c>
      <c r="U116" s="49">
        <f t="shared" ref="U116:U178" si="122">M116/I116*100</f>
        <v>0</v>
      </c>
      <c r="V116" s="49"/>
      <c r="W116" s="49">
        <f t="shared" ref="W116:W179" si="123">O116/K116*100</f>
        <v>0</v>
      </c>
      <c r="X116" s="21"/>
    </row>
    <row r="117" spans="1:24" s="1" customFormat="1" ht="37.5" x14ac:dyDescent="0.3">
      <c r="A117" s="110" t="s">
        <v>52</v>
      </c>
      <c r="B117" s="62" t="s">
        <v>322</v>
      </c>
      <c r="C117" s="63" t="s">
        <v>151</v>
      </c>
      <c r="D117" s="49">
        <f>SUM(E117:G117)</f>
        <v>0</v>
      </c>
      <c r="E117" s="49">
        <v>0</v>
      </c>
      <c r="F117" s="49">
        <v>0</v>
      </c>
      <c r="G117" s="49">
        <v>0</v>
      </c>
      <c r="H117" s="49">
        <f>SUM(I117:K117)</f>
        <v>6146400</v>
      </c>
      <c r="I117" s="49">
        <v>5740200</v>
      </c>
      <c r="J117" s="49">
        <v>0</v>
      </c>
      <c r="K117" s="49">
        <v>406200</v>
      </c>
      <c r="L117" s="49">
        <f>SUM(M117:O117)</f>
        <v>0</v>
      </c>
      <c r="M117" s="49">
        <v>0</v>
      </c>
      <c r="N117" s="49">
        <v>0</v>
      </c>
      <c r="O117" s="49">
        <v>0</v>
      </c>
      <c r="P117" s="49"/>
      <c r="Q117" s="49"/>
      <c r="R117" s="49"/>
      <c r="S117" s="49"/>
      <c r="T117" s="49">
        <f t="shared" si="121"/>
        <v>0</v>
      </c>
      <c r="U117" s="49">
        <f t="shared" si="122"/>
        <v>0</v>
      </c>
      <c r="V117" s="49"/>
      <c r="W117" s="49">
        <f t="shared" si="123"/>
        <v>0</v>
      </c>
      <c r="X117" s="21"/>
    </row>
    <row r="118" spans="1:24" s="1" customFormat="1" ht="41.25" customHeight="1" x14ac:dyDescent="0.3">
      <c r="A118" s="110" t="s">
        <v>365</v>
      </c>
      <c r="B118" s="62" t="s">
        <v>344</v>
      </c>
      <c r="C118" s="63" t="s">
        <v>151</v>
      </c>
      <c r="D118" s="64">
        <f>SUM(E118:G118)</f>
        <v>42766054</v>
      </c>
      <c r="E118" s="64">
        <v>38917100</v>
      </c>
      <c r="F118" s="64">
        <v>0</v>
      </c>
      <c r="G118" s="64">
        <v>3848954</v>
      </c>
      <c r="H118" s="49">
        <f t="shared" ref="H118" si="124">SUM(I118:K118)</f>
        <v>42766054</v>
      </c>
      <c r="I118" s="49">
        <v>38917100</v>
      </c>
      <c r="J118" s="49">
        <v>0</v>
      </c>
      <c r="K118" s="49">
        <v>3848954</v>
      </c>
      <c r="L118" s="47">
        <f>SUM(M118:O118)</f>
        <v>0</v>
      </c>
      <c r="M118" s="19">
        <v>0</v>
      </c>
      <c r="N118" s="19">
        <v>0</v>
      </c>
      <c r="O118" s="47">
        <v>0</v>
      </c>
      <c r="P118" s="49">
        <f t="shared" si="118"/>
        <v>0</v>
      </c>
      <c r="Q118" s="49">
        <f t="shared" si="119"/>
        <v>0</v>
      </c>
      <c r="R118" s="49" t="e">
        <f t="shared" si="119"/>
        <v>#DIV/0!</v>
      </c>
      <c r="S118" s="49">
        <f t="shared" si="120"/>
        <v>0</v>
      </c>
      <c r="T118" s="49">
        <f t="shared" si="121"/>
        <v>0</v>
      </c>
      <c r="U118" s="49">
        <f t="shared" si="122"/>
        <v>0</v>
      </c>
      <c r="V118" s="49"/>
      <c r="W118" s="49">
        <f t="shared" si="123"/>
        <v>0</v>
      </c>
      <c r="X118" s="21"/>
    </row>
    <row r="119" spans="1:24" s="56" customFormat="1" ht="37.5" x14ac:dyDescent="0.3">
      <c r="A119" s="52" t="s">
        <v>22</v>
      </c>
      <c r="B119" s="73" t="s">
        <v>237</v>
      </c>
      <c r="C119" s="66"/>
      <c r="D119" s="54">
        <f t="shared" ref="D119:O119" si="125">SUM(D120:D120)</f>
        <v>80000000</v>
      </c>
      <c r="E119" s="54">
        <f t="shared" si="125"/>
        <v>44408000</v>
      </c>
      <c r="F119" s="54">
        <f t="shared" si="125"/>
        <v>28392000</v>
      </c>
      <c r="G119" s="54">
        <f t="shared" si="125"/>
        <v>7200000</v>
      </c>
      <c r="H119" s="54">
        <f t="shared" si="125"/>
        <v>2163337900</v>
      </c>
      <c r="I119" s="54">
        <f t="shared" si="125"/>
        <v>1374792400</v>
      </c>
      <c r="J119" s="54">
        <f t="shared" si="125"/>
        <v>593845000</v>
      </c>
      <c r="K119" s="54">
        <f t="shared" si="125"/>
        <v>194700500</v>
      </c>
      <c r="L119" s="54">
        <f t="shared" si="125"/>
        <v>3640732.2</v>
      </c>
      <c r="M119" s="54">
        <f t="shared" si="125"/>
        <v>0</v>
      </c>
      <c r="N119" s="54">
        <f t="shared" si="125"/>
        <v>0</v>
      </c>
      <c r="O119" s="54">
        <f t="shared" si="125"/>
        <v>3640732.2</v>
      </c>
      <c r="P119" s="49">
        <f t="shared" si="118"/>
        <v>4.5509152500000001</v>
      </c>
      <c r="Q119" s="49">
        <f t="shared" si="119"/>
        <v>0</v>
      </c>
      <c r="R119" s="49">
        <f t="shared" si="119"/>
        <v>0</v>
      </c>
      <c r="S119" s="49">
        <f t="shared" si="120"/>
        <v>50.565725000000008</v>
      </c>
      <c r="T119" s="49">
        <f t="shared" si="121"/>
        <v>0.16829235044603991</v>
      </c>
      <c r="U119" s="49">
        <f t="shared" si="122"/>
        <v>0</v>
      </c>
      <c r="V119" s="49">
        <f t="shared" ref="V119:V165" si="126">N119/J119*100</f>
        <v>0</v>
      </c>
      <c r="W119" s="49">
        <f t="shared" si="123"/>
        <v>1.8699141501947865</v>
      </c>
      <c r="X119" s="55"/>
    </row>
    <row r="120" spans="1:24" s="1" customFormat="1" ht="37.5" x14ac:dyDescent="0.3">
      <c r="A120" s="110" t="s">
        <v>53</v>
      </c>
      <c r="B120" s="62" t="s">
        <v>345</v>
      </c>
      <c r="C120" s="63" t="s">
        <v>150</v>
      </c>
      <c r="D120" s="64">
        <f>SUM(E120:G120)</f>
        <v>80000000</v>
      </c>
      <c r="E120" s="64">
        <v>44408000</v>
      </c>
      <c r="F120" s="64">
        <v>28392000</v>
      </c>
      <c r="G120" s="64">
        <v>7200000</v>
      </c>
      <c r="H120" s="49">
        <f>SUM(I120:K120)</f>
        <v>2163337900</v>
      </c>
      <c r="I120" s="49">
        <v>1374792400</v>
      </c>
      <c r="J120" s="49">
        <v>593845000</v>
      </c>
      <c r="K120" s="49">
        <v>194700500</v>
      </c>
      <c r="L120" s="47">
        <f>SUM(M120:O120)</f>
        <v>3640732.2</v>
      </c>
      <c r="M120" s="19">
        <v>0</v>
      </c>
      <c r="N120" s="19">
        <v>0</v>
      </c>
      <c r="O120" s="47">
        <v>3640732.2</v>
      </c>
      <c r="P120" s="49">
        <f t="shared" si="118"/>
        <v>4.5509152500000001</v>
      </c>
      <c r="Q120" s="49">
        <f t="shared" si="119"/>
        <v>0</v>
      </c>
      <c r="R120" s="49">
        <f t="shared" si="119"/>
        <v>0</v>
      </c>
      <c r="S120" s="49">
        <f t="shared" si="120"/>
        <v>50.565725000000008</v>
      </c>
      <c r="T120" s="49">
        <f t="shared" si="121"/>
        <v>0.16829235044603991</v>
      </c>
      <c r="U120" s="49">
        <f t="shared" si="122"/>
        <v>0</v>
      </c>
      <c r="V120" s="49">
        <f t="shared" si="126"/>
        <v>0</v>
      </c>
      <c r="W120" s="49">
        <f t="shared" si="123"/>
        <v>1.8699141501947865</v>
      </c>
      <c r="X120" s="51"/>
    </row>
    <row r="121" spans="1:24" s="56" customFormat="1" ht="56.25" x14ac:dyDescent="0.3">
      <c r="A121" s="52" t="s">
        <v>37</v>
      </c>
      <c r="B121" s="73" t="s">
        <v>238</v>
      </c>
      <c r="C121" s="66"/>
      <c r="D121" s="53">
        <f t="shared" ref="D121:G121" si="127">SUM(D122:D123)</f>
        <v>0</v>
      </c>
      <c r="E121" s="53">
        <f t="shared" si="127"/>
        <v>0</v>
      </c>
      <c r="F121" s="53">
        <f t="shared" si="127"/>
        <v>0</v>
      </c>
      <c r="G121" s="53">
        <f t="shared" si="127"/>
        <v>0</v>
      </c>
      <c r="H121" s="53">
        <f t="shared" ref="H121:K121" si="128">SUM(H122:H123)</f>
        <v>44656800</v>
      </c>
      <c r="I121" s="53">
        <f t="shared" si="128"/>
        <v>11330300</v>
      </c>
      <c r="J121" s="53">
        <f t="shared" si="128"/>
        <v>32699600</v>
      </c>
      <c r="K121" s="53">
        <f t="shared" si="128"/>
        <v>626900</v>
      </c>
      <c r="L121" s="53">
        <f t="shared" ref="L121:O121" si="129">SUM(L122:L123)</f>
        <v>0</v>
      </c>
      <c r="M121" s="53">
        <f t="shared" si="129"/>
        <v>0</v>
      </c>
      <c r="N121" s="53">
        <f t="shared" si="129"/>
        <v>0</v>
      </c>
      <c r="O121" s="53">
        <f t="shared" si="129"/>
        <v>0</v>
      </c>
      <c r="P121" s="49" t="e">
        <f t="shared" si="118"/>
        <v>#DIV/0!</v>
      </c>
      <c r="Q121" s="49" t="e">
        <f t="shared" si="119"/>
        <v>#DIV/0!</v>
      </c>
      <c r="R121" s="49" t="e">
        <f t="shared" si="119"/>
        <v>#DIV/0!</v>
      </c>
      <c r="S121" s="49" t="e">
        <f t="shared" si="120"/>
        <v>#DIV/0!</v>
      </c>
      <c r="T121" s="49">
        <f t="shared" si="121"/>
        <v>0</v>
      </c>
      <c r="U121" s="49">
        <f t="shared" si="122"/>
        <v>0</v>
      </c>
      <c r="V121" s="49">
        <f t="shared" si="126"/>
        <v>0</v>
      </c>
      <c r="W121" s="49">
        <f t="shared" si="123"/>
        <v>0</v>
      </c>
      <c r="X121" s="55"/>
    </row>
    <row r="122" spans="1:24" s="1" customFormat="1" ht="57.75" customHeight="1" x14ac:dyDescent="0.3">
      <c r="A122" s="110" t="s">
        <v>61</v>
      </c>
      <c r="B122" s="59" t="s">
        <v>239</v>
      </c>
      <c r="C122" s="63" t="s">
        <v>5</v>
      </c>
      <c r="D122" s="64">
        <f>SUM(E122:G122)</f>
        <v>0</v>
      </c>
      <c r="E122" s="64">
        <v>0</v>
      </c>
      <c r="F122" s="64">
        <v>0</v>
      </c>
      <c r="G122" s="64">
        <v>0</v>
      </c>
      <c r="H122" s="49">
        <f>SUM(I122:K122)</f>
        <v>12537500</v>
      </c>
      <c r="I122" s="49">
        <v>11313200</v>
      </c>
      <c r="J122" s="49">
        <v>597400</v>
      </c>
      <c r="K122" s="49">
        <v>626900</v>
      </c>
      <c r="L122" s="19">
        <f>SUM(M122:O122)</f>
        <v>0</v>
      </c>
      <c r="M122" s="19">
        <v>0</v>
      </c>
      <c r="N122" s="19">
        <v>0</v>
      </c>
      <c r="O122" s="19">
        <v>0</v>
      </c>
      <c r="P122" s="49" t="e">
        <f t="shared" si="118"/>
        <v>#DIV/0!</v>
      </c>
      <c r="Q122" s="49" t="e">
        <f t="shared" si="119"/>
        <v>#DIV/0!</v>
      </c>
      <c r="R122" s="49" t="e">
        <f t="shared" si="119"/>
        <v>#DIV/0!</v>
      </c>
      <c r="S122" s="49" t="e">
        <f t="shared" si="120"/>
        <v>#DIV/0!</v>
      </c>
      <c r="T122" s="49">
        <f t="shared" si="121"/>
        <v>0</v>
      </c>
      <c r="U122" s="49">
        <f t="shared" si="122"/>
        <v>0</v>
      </c>
      <c r="V122" s="49">
        <f t="shared" si="126"/>
        <v>0</v>
      </c>
      <c r="W122" s="49">
        <f t="shared" si="123"/>
        <v>0</v>
      </c>
      <c r="X122" s="21"/>
    </row>
    <row r="123" spans="1:24" s="1" customFormat="1" ht="22.5" customHeight="1" x14ac:dyDescent="0.3">
      <c r="A123" s="110" t="s">
        <v>241</v>
      </c>
      <c r="B123" s="59" t="s">
        <v>240</v>
      </c>
      <c r="C123" s="63" t="s">
        <v>3</v>
      </c>
      <c r="D123" s="64">
        <f>SUM(E123:G123)</f>
        <v>0</v>
      </c>
      <c r="E123" s="64">
        <v>0</v>
      </c>
      <c r="F123" s="64">
        <v>0</v>
      </c>
      <c r="G123" s="64">
        <v>0</v>
      </c>
      <c r="H123" s="49">
        <f>SUM(I123:K123)</f>
        <v>32119300</v>
      </c>
      <c r="I123" s="49">
        <v>17100</v>
      </c>
      <c r="J123" s="49">
        <v>32102200</v>
      </c>
      <c r="K123" s="49">
        <v>0</v>
      </c>
      <c r="L123" s="19">
        <f>SUM(M123:O123)</f>
        <v>0</v>
      </c>
      <c r="M123" s="19">
        <v>0</v>
      </c>
      <c r="N123" s="19">
        <v>0</v>
      </c>
      <c r="O123" s="19">
        <v>0</v>
      </c>
      <c r="P123" s="49" t="e">
        <f t="shared" si="118"/>
        <v>#DIV/0!</v>
      </c>
      <c r="Q123" s="49"/>
      <c r="R123" s="49" t="e">
        <f t="shared" si="119"/>
        <v>#DIV/0!</v>
      </c>
      <c r="S123" s="49" t="e">
        <f t="shared" si="120"/>
        <v>#DIV/0!</v>
      </c>
      <c r="T123" s="49">
        <f t="shared" si="121"/>
        <v>0</v>
      </c>
      <c r="U123" s="49">
        <f t="shared" si="122"/>
        <v>0</v>
      </c>
      <c r="V123" s="49">
        <f t="shared" si="126"/>
        <v>0</v>
      </c>
      <c r="W123" s="49"/>
      <c r="X123" s="59"/>
    </row>
    <row r="124" spans="1:24" s="56" customFormat="1" ht="37.5" x14ac:dyDescent="0.3">
      <c r="A124" s="52" t="s">
        <v>242</v>
      </c>
      <c r="B124" s="58" t="s">
        <v>45</v>
      </c>
      <c r="C124" s="54"/>
      <c r="D124" s="54">
        <f t="shared" ref="D124:O124" si="130">SUM(D125:D125)</f>
        <v>26872582</v>
      </c>
      <c r="E124" s="54">
        <f t="shared" si="130"/>
        <v>0</v>
      </c>
      <c r="F124" s="54">
        <f t="shared" si="130"/>
        <v>0</v>
      </c>
      <c r="G124" s="54">
        <f t="shared" si="130"/>
        <v>26872582</v>
      </c>
      <c r="H124" s="54">
        <f t="shared" si="130"/>
        <v>117509500</v>
      </c>
      <c r="I124" s="54">
        <f t="shared" si="130"/>
        <v>0</v>
      </c>
      <c r="J124" s="54">
        <f t="shared" si="130"/>
        <v>0</v>
      </c>
      <c r="K124" s="54">
        <f t="shared" si="130"/>
        <v>117509500</v>
      </c>
      <c r="L124" s="54">
        <f t="shared" si="130"/>
        <v>16931074.09</v>
      </c>
      <c r="M124" s="54">
        <f t="shared" si="130"/>
        <v>0</v>
      </c>
      <c r="N124" s="54">
        <f t="shared" si="130"/>
        <v>0</v>
      </c>
      <c r="O124" s="54">
        <f t="shared" si="130"/>
        <v>16931074.09</v>
      </c>
      <c r="P124" s="49">
        <f t="shared" si="118"/>
        <v>63.005014144156299</v>
      </c>
      <c r="Q124" s="49"/>
      <c r="R124" s="49"/>
      <c r="S124" s="49">
        <f t="shared" si="120"/>
        <v>63.005014144156299</v>
      </c>
      <c r="T124" s="49">
        <f t="shared" si="121"/>
        <v>14.408259834311268</v>
      </c>
      <c r="U124" s="49"/>
      <c r="V124" s="49"/>
      <c r="W124" s="49">
        <f t="shared" si="123"/>
        <v>14.408259834311268</v>
      </c>
      <c r="X124" s="55"/>
    </row>
    <row r="125" spans="1:24" s="1" customFormat="1" ht="26.25" customHeight="1" x14ac:dyDescent="0.3">
      <c r="A125" s="110" t="s">
        <v>243</v>
      </c>
      <c r="B125" s="59" t="s">
        <v>211</v>
      </c>
      <c r="C125" s="63" t="s">
        <v>151</v>
      </c>
      <c r="D125" s="64">
        <f>SUM(E125:G125)</f>
        <v>26872582</v>
      </c>
      <c r="E125" s="64">
        <v>0</v>
      </c>
      <c r="F125" s="64">
        <v>0</v>
      </c>
      <c r="G125" s="64">
        <v>26872582</v>
      </c>
      <c r="H125" s="49">
        <f>SUM(I125:K125)</f>
        <v>117509500</v>
      </c>
      <c r="I125" s="49">
        <v>0</v>
      </c>
      <c r="J125" s="49">
        <v>0</v>
      </c>
      <c r="K125" s="49">
        <v>117509500</v>
      </c>
      <c r="L125" s="19">
        <f>SUM(M125:O125)</f>
        <v>16931074.09</v>
      </c>
      <c r="M125" s="19">
        <v>0</v>
      </c>
      <c r="N125" s="19">
        <v>0</v>
      </c>
      <c r="O125" s="19">
        <v>16931074.09</v>
      </c>
      <c r="P125" s="49">
        <f t="shared" si="118"/>
        <v>63.005014144156299</v>
      </c>
      <c r="Q125" s="49"/>
      <c r="R125" s="49"/>
      <c r="S125" s="49">
        <f t="shared" si="120"/>
        <v>63.005014144156299</v>
      </c>
      <c r="T125" s="49">
        <f t="shared" si="121"/>
        <v>14.408259834311268</v>
      </c>
      <c r="U125" s="49"/>
      <c r="V125" s="49"/>
      <c r="W125" s="49">
        <f t="shared" si="123"/>
        <v>14.408259834311268</v>
      </c>
      <c r="X125" s="21"/>
    </row>
    <row r="126" spans="1:24" s="1" customFormat="1" ht="66" customHeight="1" x14ac:dyDescent="0.3">
      <c r="A126" s="52" t="s">
        <v>82</v>
      </c>
      <c r="B126" s="138" t="s">
        <v>297</v>
      </c>
      <c r="C126" s="138"/>
      <c r="D126" s="53">
        <f t="shared" ref="D126:O126" si="131">D127+D130</f>
        <v>581933</v>
      </c>
      <c r="E126" s="53">
        <f t="shared" si="131"/>
        <v>0</v>
      </c>
      <c r="F126" s="53">
        <f t="shared" si="131"/>
        <v>0</v>
      </c>
      <c r="G126" s="53">
        <f t="shared" si="131"/>
        <v>581933</v>
      </c>
      <c r="H126" s="53">
        <f t="shared" si="131"/>
        <v>3613700</v>
      </c>
      <c r="I126" s="53">
        <f t="shared" si="131"/>
        <v>96400</v>
      </c>
      <c r="J126" s="53">
        <f t="shared" si="131"/>
        <v>0</v>
      </c>
      <c r="K126" s="53">
        <f t="shared" si="131"/>
        <v>3517300</v>
      </c>
      <c r="L126" s="53">
        <f t="shared" si="131"/>
        <v>125887.32</v>
      </c>
      <c r="M126" s="53">
        <f t="shared" si="131"/>
        <v>0</v>
      </c>
      <c r="N126" s="53">
        <f t="shared" si="131"/>
        <v>0</v>
      </c>
      <c r="O126" s="53">
        <f t="shared" si="131"/>
        <v>125887.32</v>
      </c>
      <c r="P126" s="49">
        <f t="shared" si="118"/>
        <v>21.632614063818345</v>
      </c>
      <c r="Q126" s="49"/>
      <c r="R126" s="49"/>
      <c r="S126" s="49">
        <f t="shared" si="120"/>
        <v>21.632614063818345</v>
      </c>
      <c r="T126" s="49">
        <f t="shared" si="121"/>
        <v>3.483612917508371</v>
      </c>
      <c r="U126" s="49">
        <f t="shared" si="122"/>
        <v>0</v>
      </c>
      <c r="V126" s="49"/>
      <c r="W126" s="49">
        <f t="shared" si="123"/>
        <v>3.5790896426236034</v>
      </c>
      <c r="X126" s="50">
        <f>T126/H126*100</f>
        <v>9.6400169286558674E-5</v>
      </c>
    </row>
    <row r="127" spans="1:24" s="56" customFormat="1" ht="27" customHeight="1" x14ac:dyDescent="0.3">
      <c r="A127" s="52" t="s">
        <v>83</v>
      </c>
      <c r="B127" s="73" t="s">
        <v>57</v>
      </c>
      <c r="C127" s="66"/>
      <c r="D127" s="53">
        <f t="shared" ref="D127:O127" si="132">SUM(D128:D129)</f>
        <v>508533</v>
      </c>
      <c r="E127" s="53">
        <f t="shared" si="132"/>
        <v>0</v>
      </c>
      <c r="F127" s="53">
        <f t="shared" si="132"/>
        <v>0</v>
      </c>
      <c r="G127" s="53">
        <f t="shared" si="132"/>
        <v>508533</v>
      </c>
      <c r="H127" s="53">
        <f t="shared" si="132"/>
        <v>3188800</v>
      </c>
      <c r="I127" s="53">
        <f t="shared" si="132"/>
        <v>96400</v>
      </c>
      <c r="J127" s="53">
        <f t="shared" si="132"/>
        <v>0</v>
      </c>
      <c r="K127" s="53">
        <f t="shared" si="132"/>
        <v>3092400</v>
      </c>
      <c r="L127" s="53">
        <f t="shared" si="132"/>
        <v>125887.32</v>
      </c>
      <c r="M127" s="53">
        <f t="shared" si="132"/>
        <v>0</v>
      </c>
      <c r="N127" s="53">
        <f t="shared" si="132"/>
        <v>0</v>
      </c>
      <c r="O127" s="53">
        <f t="shared" si="132"/>
        <v>125887.32</v>
      </c>
      <c r="P127" s="49">
        <f t="shared" si="118"/>
        <v>24.754995251045656</v>
      </c>
      <c r="Q127" s="49"/>
      <c r="R127" s="49"/>
      <c r="S127" s="49">
        <f t="shared" si="120"/>
        <v>24.754995251045656</v>
      </c>
      <c r="T127" s="49">
        <f t="shared" si="121"/>
        <v>3.9477960361264426</v>
      </c>
      <c r="U127" s="49">
        <f t="shared" si="122"/>
        <v>0</v>
      </c>
      <c r="V127" s="49"/>
      <c r="W127" s="49">
        <f t="shared" si="123"/>
        <v>4.0708614668218859</v>
      </c>
      <c r="X127" s="55"/>
    </row>
    <row r="128" spans="1:24" s="1" customFormat="1" ht="24.75" customHeight="1" x14ac:dyDescent="0.3">
      <c r="A128" s="110" t="s">
        <v>156</v>
      </c>
      <c r="B128" s="62" t="s">
        <v>137</v>
      </c>
      <c r="C128" s="63" t="s">
        <v>28</v>
      </c>
      <c r="D128" s="64">
        <f>SUM(E128:G128)</f>
        <v>0</v>
      </c>
      <c r="E128" s="64">
        <v>0</v>
      </c>
      <c r="F128" s="64">
        <v>0</v>
      </c>
      <c r="G128" s="64">
        <v>0</v>
      </c>
      <c r="H128" s="49">
        <f>SUM(I128:K128)</f>
        <v>137800</v>
      </c>
      <c r="I128" s="49">
        <v>96400</v>
      </c>
      <c r="J128" s="49">
        <v>0</v>
      </c>
      <c r="K128" s="49">
        <v>41400</v>
      </c>
      <c r="L128" s="50">
        <f>SUM(M128:O128)</f>
        <v>0</v>
      </c>
      <c r="M128" s="50">
        <v>0</v>
      </c>
      <c r="N128" s="50">
        <v>0</v>
      </c>
      <c r="O128" s="50">
        <v>0</v>
      </c>
      <c r="P128" s="49"/>
      <c r="Q128" s="49"/>
      <c r="R128" s="49"/>
      <c r="S128" s="49"/>
      <c r="T128" s="49">
        <f t="shared" si="121"/>
        <v>0</v>
      </c>
      <c r="U128" s="49">
        <f t="shared" si="122"/>
        <v>0</v>
      </c>
      <c r="V128" s="49"/>
      <c r="W128" s="49">
        <f t="shared" si="123"/>
        <v>0</v>
      </c>
      <c r="X128" s="59"/>
    </row>
    <row r="129" spans="1:25" s="1" customFormat="1" ht="116.25" customHeight="1" x14ac:dyDescent="0.3">
      <c r="A129" s="121" t="s">
        <v>84</v>
      </c>
      <c r="B129" s="112" t="s">
        <v>188</v>
      </c>
      <c r="C129" s="63" t="s">
        <v>3</v>
      </c>
      <c r="D129" s="64">
        <f>SUM(E129:G129)</f>
        <v>508533</v>
      </c>
      <c r="E129" s="64">
        <v>0</v>
      </c>
      <c r="F129" s="64">
        <v>0</v>
      </c>
      <c r="G129" s="64">
        <v>508533</v>
      </c>
      <c r="H129" s="49">
        <f>SUM(I129:K129)</f>
        <v>3051000</v>
      </c>
      <c r="I129" s="49">
        <v>0</v>
      </c>
      <c r="J129" s="49">
        <v>0</v>
      </c>
      <c r="K129" s="49">
        <v>3051000</v>
      </c>
      <c r="L129" s="50">
        <f>SUM(M129:O129)</f>
        <v>125887.32</v>
      </c>
      <c r="M129" s="50">
        <v>0</v>
      </c>
      <c r="N129" s="50">
        <v>0</v>
      </c>
      <c r="O129" s="50">
        <v>125887.32</v>
      </c>
      <c r="P129" s="49">
        <f t="shared" si="118"/>
        <v>24.754995251045656</v>
      </c>
      <c r="Q129" s="49"/>
      <c r="R129" s="49"/>
      <c r="S129" s="49">
        <f t="shared" si="120"/>
        <v>24.754995251045656</v>
      </c>
      <c r="T129" s="49">
        <f t="shared" si="121"/>
        <v>4.1261002949852505</v>
      </c>
      <c r="U129" s="49"/>
      <c r="V129" s="49"/>
      <c r="W129" s="49">
        <f t="shared" si="123"/>
        <v>4.1261002949852505</v>
      </c>
      <c r="X129" s="59"/>
      <c r="Y129" s="85"/>
    </row>
    <row r="130" spans="1:25" s="56" customFormat="1" ht="56.25" x14ac:dyDescent="0.3">
      <c r="A130" s="86" t="s">
        <v>288</v>
      </c>
      <c r="B130" s="87" t="s">
        <v>287</v>
      </c>
      <c r="C130" s="66"/>
      <c r="D130" s="53">
        <f>D131+D132+D133</f>
        <v>73400</v>
      </c>
      <c r="E130" s="53">
        <f t="shared" ref="E130:O130" si="133">E131+E132+E133</f>
        <v>0</v>
      </c>
      <c r="F130" s="53">
        <f t="shared" si="133"/>
        <v>0</v>
      </c>
      <c r="G130" s="53">
        <f t="shared" si="133"/>
        <v>73400</v>
      </c>
      <c r="H130" s="53">
        <f t="shared" si="133"/>
        <v>424900</v>
      </c>
      <c r="I130" s="53">
        <f t="shared" si="133"/>
        <v>0</v>
      </c>
      <c r="J130" s="53">
        <f t="shared" si="133"/>
        <v>0</v>
      </c>
      <c r="K130" s="53">
        <f t="shared" si="133"/>
        <v>424900</v>
      </c>
      <c r="L130" s="53">
        <f t="shared" si="133"/>
        <v>0</v>
      </c>
      <c r="M130" s="53">
        <f t="shared" si="133"/>
        <v>0</v>
      </c>
      <c r="N130" s="53">
        <f t="shared" si="133"/>
        <v>0</v>
      </c>
      <c r="O130" s="53">
        <f t="shared" si="133"/>
        <v>0</v>
      </c>
      <c r="P130" s="49">
        <f t="shared" si="118"/>
        <v>0</v>
      </c>
      <c r="Q130" s="49"/>
      <c r="R130" s="49"/>
      <c r="S130" s="49">
        <f t="shared" si="120"/>
        <v>0</v>
      </c>
      <c r="T130" s="49">
        <f t="shared" si="121"/>
        <v>0</v>
      </c>
      <c r="U130" s="49"/>
      <c r="V130" s="49"/>
      <c r="W130" s="49">
        <f t="shared" si="123"/>
        <v>0</v>
      </c>
      <c r="X130" s="58"/>
      <c r="Y130" s="88"/>
    </row>
    <row r="131" spans="1:25" s="1" customFormat="1" ht="37.5" customHeight="1" x14ac:dyDescent="0.3">
      <c r="A131" s="121" t="s">
        <v>290</v>
      </c>
      <c r="B131" s="119" t="s">
        <v>346</v>
      </c>
      <c r="C131" s="63" t="s">
        <v>28</v>
      </c>
      <c r="D131" s="64">
        <f>SUM(E131:G131)</f>
        <v>73400</v>
      </c>
      <c r="E131" s="64">
        <v>0</v>
      </c>
      <c r="F131" s="64">
        <v>0</v>
      </c>
      <c r="G131" s="64">
        <v>73400</v>
      </c>
      <c r="H131" s="49">
        <f>SUM(I131:K131)</f>
        <v>177200</v>
      </c>
      <c r="I131" s="49">
        <v>0</v>
      </c>
      <c r="J131" s="49">
        <v>0</v>
      </c>
      <c r="K131" s="49">
        <v>177200</v>
      </c>
      <c r="L131" s="50">
        <f>SUM(M131:O131)</f>
        <v>0</v>
      </c>
      <c r="M131" s="50">
        <v>0</v>
      </c>
      <c r="N131" s="50">
        <v>0</v>
      </c>
      <c r="O131" s="50">
        <v>0</v>
      </c>
      <c r="P131" s="49">
        <f t="shared" si="118"/>
        <v>0</v>
      </c>
      <c r="Q131" s="49"/>
      <c r="R131" s="49"/>
      <c r="S131" s="49">
        <f t="shared" si="120"/>
        <v>0</v>
      </c>
      <c r="T131" s="49">
        <f t="shared" si="121"/>
        <v>0</v>
      </c>
      <c r="U131" s="49"/>
      <c r="V131" s="49"/>
      <c r="W131" s="49">
        <f t="shared" si="123"/>
        <v>0</v>
      </c>
      <c r="X131" s="59"/>
      <c r="Y131" s="85"/>
    </row>
    <row r="132" spans="1:25" s="1" customFormat="1" ht="37.5" x14ac:dyDescent="0.3">
      <c r="A132" s="121" t="s">
        <v>348</v>
      </c>
      <c r="B132" s="119" t="s">
        <v>289</v>
      </c>
      <c r="C132" s="63" t="s">
        <v>6</v>
      </c>
      <c r="D132" s="64">
        <f t="shared" ref="D132:D133" si="134">SUM(E132:G132)</f>
        <v>0</v>
      </c>
      <c r="E132" s="64">
        <v>0</v>
      </c>
      <c r="F132" s="64">
        <v>0</v>
      </c>
      <c r="G132" s="64">
        <v>0</v>
      </c>
      <c r="H132" s="49">
        <f t="shared" ref="H132:H133" si="135">SUM(I132:K132)</f>
        <v>126443</v>
      </c>
      <c r="I132" s="49">
        <v>0</v>
      </c>
      <c r="J132" s="49">
        <v>0</v>
      </c>
      <c r="K132" s="49">
        <v>126443</v>
      </c>
      <c r="L132" s="50">
        <f>SUM(M132:O132)</f>
        <v>0</v>
      </c>
      <c r="M132" s="50">
        <v>0</v>
      </c>
      <c r="N132" s="50">
        <v>0</v>
      </c>
      <c r="O132" s="50">
        <v>0</v>
      </c>
      <c r="P132" s="49"/>
      <c r="Q132" s="49"/>
      <c r="R132" s="49"/>
      <c r="S132" s="49"/>
      <c r="T132" s="49">
        <f t="shared" si="121"/>
        <v>0</v>
      </c>
      <c r="U132" s="49"/>
      <c r="V132" s="49"/>
      <c r="W132" s="49">
        <f t="shared" si="123"/>
        <v>0</v>
      </c>
      <c r="X132" s="59"/>
      <c r="Y132" s="85"/>
    </row>
    <row r="133" spans="1:25" s="1" customFormat="1" ht="56.25" x14ac:dyDescent="0.3">
      <c r="A133" s="121" t="s">
        <v>349</v>
      </c>
      <c r="B133" s="119" t="s">
        <v>347</v>
      </c>
      <c r="C133" s="63" t="s">
        <v>28</v>
      </c>
      <c r="D133" s="64">
        <f t="shared" si="134"/>
        <v>0</v>
      </c>
      <c r="E133" s="64">
        <v>0</v>
      </c>
      <c r="F133" s="64">
        <v>0</v>
      </c>
      <c r="G133" s="64">
        <v>0</v>
      </c>
      <c r="H133" s="49">
        <f t="shared" si="135"/>
        <v>121257</v>
      </c>
      <c r="I133" s="49">
        <v>0</v>
      </c>
      <c r="J133" s="49">
        <v>0</v>
      </c>
      <c r="K133" s="49">
        <v>121257</v>
      </c>
      <c r="L133" s="50">
        <f>SUM(M133:O133)</f>
        <v>0</v>
      </c>
      <c r="M133" s="50">
        <v>0</v>
      </c>
      <c r="N133" s="50">
        <v>0</v>
      </c>
      <c r="O133" s="50">
        <v>0</v>
      </c>
      <c r="P133" s="49"/>
      <c r="Q133" s="49"/>
      <c r="R133" s="49"/>
      <c r="S133" s="49"/>
      <c r="T133" s="49">
        <f t="shared" si="121"/>
        <v>0</v>
      </c>
      <c r="U133" s="49"/>
      <c r="V133" s="49"/>
      <c r="W133" s="49">
        <f t="shared" si="123"/>
        <v>0</v>
      </c>
      <c r="X133" s="59"/>
      <c r="Y133" s="85"/>
    </row>
    <row r="134" spans="1:25" s="1" customFormat="1" ht="45.75" customHeight="1" x14ac:dyDescent="0.3">
      <c r="A134" s="52" t="s">
        <v>85</v>
      </c>
      <c r="B134" s="182" t="s">
        <v>246</v>
      </c>
      <c r="C134" s="182"/>
      <c r="D134" s="53">
        <f t="shared" ref="D134:O134" si="136">D135+D139</f>
        <v>238500</v>
      </c>
      <c r="E134" s="53">
        <f t="shared" si="136"/>
        <v>33600</v>
      </c>
      <c r="F134" s="53">
        <f t="shared" si="136"/>
        <v>0</v>
      </c>
      <c r="G134" s="53">
        <f t="shared" si="136"/>
        <v>204900</v>
      </c>
      <c r="H134" s="53">
        <f t="shared" si="136"/>
        <v>660000</v>
      </c>
      <c r="I134" s="53">
        <f t="shared" si="136"/>
        <v>106700</v>
      </c>
      <c r="J134" s="53">
        <f t="shared" si="136"/>
        <v>0</v>
      </c>
      <c r="K134" s="53">
        <f t="shared" si="136"/>
        <v>553300</v>
      </c>
      <c r="L134" s="53">
        <f t="shared" si="136"/>
        <v>0</v>
      </c>
      <c r="M134" s="53">
        <f t="shared" si="136"/>
        <v>0</v>
      </c>
      <c r="N134" s="53">
        <f t="shared" si="136"/>
        <v>0</v>
      </c>
      <c r="O134" s="53">
        <f t="shared" si="136"/>
        <v>0</v>
      </c>
      <c r="P134" s="49">
        <f t="shared" si="118"/>
        <v>0</v>
      </c>
      <c r="Q134" s="49">
        <f t="shared" si="119"/>
        <v>0</v>
      </c>
      <c r="R134" s="49"/>
      <c r="S134" s="49">
        <f t="shared" si="120"/>
        <v>0</v>
      </c>
      <c r="T134" s="49">
        <f t="shared" si="121"/>
        <v>0</v>
      </c>
      <c r="U134" s="49">
        <f t="shared" si="122"/>
        <v>0</v>
      </c>
      <c r="V134" s="49"/>
      <c r="W134" s="49">
        <f t="shared" si="123"/>
        <v>0</v>
      </c>
      <c r="X134" s="21"/>
    </row>
    <row r="135" spans="1:25" s="1" customFormat="1" ht="138" customHeight="1" x14ac:dyDescent="0.3">
      <c r="A135" s="86" t="s">
        <v>86</v>
      </c>
      <c r="B135" s="89" t="s">
        <v>306</v>
      </c>
      <c r="C135" s="127"/>
      <c r="D135" s="53">
        <f t="shared" ref="D135:O135" si="137">SUM(D136:D138)</f>
        <v>104500</v>
      </c>
      <c r="E135" s="53">
        <f t="shared" si="137"/>
        <v>0</v>
      </c>
      <c r="F135" s="53">
        <f t="shared" si="137"/>
        <v>0</v>
      </c>
      <c r="G135" s="53">
        <f t="shared" si="137"/>
        <v>104500</v>
      </c>
      <c r="H135" s="53">
        <f t="shared" si="137"/>
        <v>260150</v>
      </c>
      <c r="I135" s="53">
        <f t="shared" si="137"/>
        <v>26700</v>
      </c>
      <c r="J135" s="53">
        <f t="shared" si="137"/>
        <v>0</v>
      </c>
      <c r="K135" s="53">
        <f t="shared" si="137"/>
        <v>233450</v>
      </c>
      <c r="L135" s="53">
        <f t="shared" si="137"/>
        <v>0</v>
      </c>
      <c r="M135" s="53">
        <f t="shared" si="137"/>
        <v>0</v>
      </c>
      <c r="N135" s="53">
        <f t="shared" si="137"/>
        <v>0</v>
      </c>
      <c r="O135" s="53">
        <f t="shared" si="137"/>
        <v>0</v>
      </c>
      <c r="P135" s="49">
        <f t="shared" si="118"/>
        <v>0</v>
      </c>
      <c r="Q135" s="49"/>
      <c r="R135" s="49"/>
      <c r="S135" s="49">
        <f t="shared" si="120"/>
        <v>0</v>
      </c>
      <c r="T135" s="49">
        <f t="shared" si="121"/>
        <v>0</v>
      </c>
      <c r="U135" s="49">
        <f t="shared" si="122"/>
        <v>0</v>
      </c>
      <c r="V135" s="49"/>
      <c r="W135" s="49">
        <f t="shared" si="123"/>
        <v>0</v>
      </c>
      <c r="X135" s="21"/>
    </row>
    <row r="136" spans="1:25" s="1" customFormat="1" ht="42.75" customHeight="1" x14ac:dyDescent="0.3">
      <c r="A136" s="121" t="s">
        <v>308</v>
      </c>
      <c r="B136" s="90" t="s">
        <v>307</v>
      </c>
      <c r="C136" s="91" t="s">
        <v>5</v>
      </c>
      <c r="D136" s="49">
        <f>SUM(E136:G136)</f>
        <v>0</v>
      </c>
      <c r="E136" s="49">
        <v>0</v>
      </c>
      <c r="F136" s="49">
        <v>0</v>
      </c>
      <c r="G136" s="49">
        <v>0</v>
      </c>
      <c r="H136" s="49">
        <f>SUM(I136:K136)</f>
        <v>66750</v>
      </c>
      <c r="I136" s="49">
        <v>26700</v>
      </c>
      <c r="J136" s="49">
        <v>0</v>
      </c>
      <c r="K136" s="49">
        <v>40050</v>
      </c>
      <c r="L136" s="49">
        <f>SUM(M136:O136)</f>
        <v>0</v>
      </c>
      <c r="M136" s="49">
        <v>0</v>
      </c>
      <c r="N136" s="49">
        <v>0</v>
      </c>
      <c r="O136" s="49">
        <v>0</v>
      </c>
      <c r="P136" s="49"/>
      <c r="Q136" s="49"/>
      <c r="R136" s="49"/>
      <c r="S136" s="49"/>
      <c r="T136" s="49">
        <f t="shared" si="121"/>
        <v>0</v>
      </c>
      <c r="U136" s="49">
        <f t="shared" si="122"/>
        <v>0</v>
      </c>
      <c r="V136" s="49"/>
      <c r="W136" s="49">
        <f t="shared" si="123"/>
        <v>0</v>
      </c>
      <c r="X136" s="21"/>
    </row>
    <row r="137" spans="1:25" s="1" customFormat="1" ht="23.25" customHeight="1" x14ac:dyDescent="0.3">
      <c r="A137" s="110" t="s">
        <v>310</v>
      </c>
      <c r="B137" s="62" t="s">
        <v>309</v>
      </c>
      <c r="C137" s="18" t="s">
        <v>157</v>
      </c>
      <c r="D137" s="45">
        <f>SUM(E137:G137)</f>
        <v>0</v>
      </c>
      <c r="E137" s="45">
        <v>0</v>
      </c>
      <c r="F137" s="45">
        <v>0</v>
      </c>
      <c r="G137" s="45">
        <v>0</v>
      </c>
      <c r="H137" s="19">
        <f>SUM(I137:K137)</f>
        <v>88900</v>
      </c>
      <c r="I137" s="19">
        <v>0</v>
      </c>
      <c r="J137" s="19">
        <v>0</v>
      </c>
      <c r="K137" s="19">
        <v>88900</v>
      </c>
      <c r="L137" s="49">
        <f>SUM(M137:O137)</f>
        <v>0</v>
      </c>
      <c r="M137" s="49">
        <v>0</v>
      </c>
      <c r="N137" s="49">
        <v>0</v>
      </c>
      <c r="O137" s="49">
        <v>0</v>
      </c>
      <c r="P137" s="49"/>
      <c r="Q137" s="49"/>
      <c r="R137" s="49"/>
      <c r="S137" s="49"/>
      <c r="T137" s="49">
        <f t="shared" si="121"/>
        <v>0</v>
      </c>
      <c r="U137" s="49"/>
      <c r="V137" s="49"/>
      <c r="W137" s="49">
        <f t="shared" si="123"/>
        <v>0</v>
      </c>
      <c r="X137" s="21"/>
    </row>
    <row r="138" spans="1:25" s="1" customFormat="1" ht="37.5" x14ac:dyDescent="0.3">
      <c r="A138" s="110" t="s">
        <v>311</v>
      </c>
      <c r="B138" s="120" t="s">
        <v>312</v>
      </c>
      <c r="C138" s="63" t="s">
        <v>28</v>
      </c>
      <c r="D138" s="45">
        <f>SUM(E138:G138)</f>
        <v>104500</v>
      </c>
      <c r="E138" s="45">
        <v>0</v>
      </c>
      <c r="F138" s="45">
        <v>0</v>
      </c>
      <c r="G138" s="45">
        <v>104500</v>
      </c>
      <c r="H138" s="19">
        <f>SUM(I138:K138)</f>
        <v>104500</v>
      </c>
      <c r="I138" s="19">
        <v>0</v>
      </c>
      <c r="J138" s="19">
        <v>0</v>
      </c>
      <c r="K138" s="19">
        <v>104500</v>
      </c>
      <c r="L138" s="49">
        <f>SUM(M138:O138)</f>
        <v>0</v>
      </c>
      <c r="M138" s="49">
        <v>0</v>
      </c>
      <c r="N138" s="49">
        <v>0</v>
      </c>
      <c r="O138" s="49">
        <v>0</v>
      </c>
      <c r="P138" s="49">
        <f t="shared" si="118"/>
        <v>0</v>
      </c>
      <c r="Q138" s="49"/>
      <c r="R138" s="49"/>
      <c r="S138" s="49">
        <f t="shared" si="120"/>
        <v>0</v>
      </c>
      <c r="T138" s="49">
        <f t="shared" si="121"/>
        <v>0</v>
      </c>
      <c r="U138" s="49"/>
      <c r="V138" s="49"/>
      <c r="W138" s="49">
        <f t="shared" si="123"/>
        <v>0</v>
      </c>
      <c r="X138" s="21"/>
    </row>
    <row r="139" spans="1:25" s="56" customFormat="1" ht="56.25" x14ac:dyDescent="0.3">
      <c r="A139" s="92" t="s">
        <v>267</v>
      </c>
      <c r="B139" s="93" t="s">
        <v>314</v>
      </c>
      <c r="C139" s="66"/>
      <c r="D139" s="78">
        <f t="shared" ref="D139:O139" si="138">SUM(D140:D143)</f>
        <v>134000</v>
      </c>
      <c r="E139" s="78">
        <f t="shared" si="138"/>
        <v>33600</v>
      </c>
      <c r="F139" s="78">
        <f t="shared" si="138"/>
        <v>0</v>
      </c>
      <c r="G139" s="78">
        <f t="shared" si="138"/>
        <v>100400</v>
      </c>
      <c r="H139" s="54">
        <f t="shared" si="138"/>
        <v>399850</v>
      </c>
      <c r="I139" s="54">
        <f t="shared" si="138"/>
        <v>80000</v>
      </c>
      <c r="J139" s="54">
        <f t="shared" si="138"/>
        <v>0</v>
      </c>
      <c r="K139" s="54">
        <f t="shared" si="138"/>
        <v>319850</v>
      </c>
      <c r="L139" s="53">
        <f t="shared" si="138"/>
        <v>0</v>
      </c>
      <c r="M139" s="53">
        <f t="shared" si="138"/>
        <v>0</v>
      </c>
      <c r="N139" s="53">
        <f t="shared" si="138"/>
        <v>0</v>
      </c>
      <c r="O139" s="53">
        <f t="shared" si="138"/>
        <v>0</v>
      </c>
      <c r="P139" s="49">
        <f t="shared" si="118"/>
        <v>0</v>
      </c>
      <c r="Q139" s="49">
        <f t="shared" si="119"/>
        <v>0</v>
      </c>
      <c r="R139" s="49"/>
      <c r="S139" s="49">
        <f t="shared" si="120"/>
        <v>0</v>
      </c>
      <c r="T139" s="49">
        <f t="shared" si="121"/>
        <v>0</v>
      </c>
      <c r="U139" s="49">
        <f t="shared" si="122"/>
        <v>0</v>
      </c>
      <c r="V139" s="49"/>
      <c r="W139" s="49">
        <f t="shared" si="123"/>
        <v>0</v>
      </c>
      <c r="X139" s="55"/>
    </row>
    <row r="140" spans="1:25" s="1" customFormat="1" ht="99" customHeight="1" x14ac:dyDescent="0.3">
      <c r="A140" s="122" t="s">
        <v>315</v>
      </c>
      <c r="B140" s="120" t="s">
        <v>313</v>
      </c>
      <c r="C140" s="18" t="s">
        <v>5</v>
      </c>
      <c r="D140" s="45">
        <f t="shared" ref="D140" si="139">SUM(E140:G140)</f>
        <v>0</v>
      </c>
      <c r="E140" s="45">
        <v>0</v>
      </c>
      <c r="F140" s="45">
        <v>0</v>
      </c>
      <c r="G140" s="45">
        <v>0</v>
      </c>
      <c r="H140" s="19">
        <f>SUM(I140:K140)</f>
        <v>149850</v>
      </c>
      <c r="I140" s="19">
        <v>0</v>
      </c>
      <c r="J140" s="19">
        <v>0</v>
      </c>
      <c r="K140" s="19">
        <v>149850</v>
      </c>
      <c r="L140" s="49">
        <f>SUM(M140:O140)</f>
        <v>0</v>
      </c>
      <c r="M140" s="49">
        <v>0</v>
      </c>
      <c r="N140" s="49">
        <v>0</v>
      </c>
      <c r="O140" s="49">
        <v>0</v>
      </c>
      <c r="P140" s="49"/>
      <c r="Q140" s="49"/>
      <c r="R140" s="49"/>
      <c r="S140" s="49"/>
      <c r="T140" s="49">
        <f t="shared" si="121"/>
        <v>0</v>
      </c>
      <c r="U140" s="49"/>
      <c r="V140" s="49"/>
      <c r="W140" s="49">
        <f t="shared" si="123"/>
        <v>0</v>
      </c>
      <c r="X140" s="21"/>
    </row>
    <row r="141" spans="1:25" s="1" customFormat="1" ht="112.5" x14ac:dyDescent="0.3">
      <c r="A141" s="122" t="s">
        <v>316</v>
      </c>
      <c r="B141" s="120" t="s">
        <v>350</v>
      </c>
      <c r="C141" s="18" t="s">
        <v>5</v>
      </c>
      <c r="D141" s="45">
        <f>SUM(E141:G141)</f>
        <v>84000</v>
      </c>
      <c r="E141" s="45">
        <v>33600</v>
      </c>
      <c r="F141" s="45">
        <v>0</v>
      </c>
      <c r="G141" s="45">
        <v>50400</v>
      </c>
      <c r="H141" s="19">
        <f>SUM(I141:K141)</f>
        <v>150000</v>
      </c>
      <c r="I141" s="19">
        <v>60000</v>
      </c>
      <c r="J141" s="19">
        <v>0</v>
      </c>
      <c r="K141" s="19">
        <v>90000</v>
      </c>
      <c r="L141" s="49">
        <f>SUM(M141:O141)</f>
        <v>0</v>
      </c>
      <c r="M141" s="49">
        <v>0</v>
      </c>
      <c r="N141" s="49">
        <v>0</v>
      </c>
      <c r="O141" s="49">
        <v>0</v>
      </c>
      <c r="P141" s="49">
        <f t="shared" si="118"/>
        <v>0</v>
      </c>
      <c r="Q141" s="49">
        <f t="shared" si="119"/>
        <v>0</v>
      </c>
      <c r="R141" s="49"/>
      <c r="S141" s="49">
        <f t="shared" si="120"/>
        <v>0</v>
      </c>
      <c r="T141" s="49">
        <f t="shared" si="121"/>
        <v>0</v>
      </c>
      <c r="U141" s="49">
        <f t="shared" si="122"/>
        <v>0</v>
      </c>
      <c r="V141" s="49"/>
      <c r="W141" s="49">
        <f t="shared" si="123"/>
        <v>0</v>
      </c>
      <c r="X141" s="21"/>
    </row>
    <row r="142" spans="1:25" s="1" customFormat="1" ht="78.75" customHeight="1" x14ac:dyDescent="0.3">
      <c r="A142" s="122" t="s">
        <v>317</v>
      </c>
      <c r="B142" s="120" t="s">
        <v>247</v>
      </c>
      <c r="C142" s="18" t="s">
        <v>5</v>
      </c>
      <c r="D142" s="45">
        <f>SUM(E142:G142)</f>
        <v>50000</v>
      </c>
      <c r="E142" s="45">
        <v>0</v>
      </c>
      <c r="F142" s="45">
        <v>0</v>
      </c>
      <c r="G142" s="45">
        <v>50000</v>
      </c>
      <c r="H142" s="19">
        <f t="shared" ref="H142:H143" si="140">SUM(I142:K142)</f>
        <v>50000</v>
      </c>
      <c r="I142" s="19">
        <v>0</v>
      </c>
      <c r="J142" s="19">
        <v>0</v>
      </c>
      <c r="K142" s="19">
        <v>50000</v>
      </c>
      <c r="L142" s="49">
        <f>SUM(M142:O142)</f>
        <v>0</v>
      </c>
      <c r="M142" s="49">
        <v>0</v>
      </c>
      <c r="N142" s="49">
        <v>0</v>
      </c>
      <c r="O142" s="49">
        <v>0</v>
      </c>
      <c r="P142" s="49">
        <f t="shared" si="118"/>
        <v>0</v>
      </c>
      <c r="Q142" s="49"/>
      <c r="R142" s="49"/>
      <c r="S142" s="49">
        <f t="shared" si="120"/>
        <v>0</v>
      </c>
      <c r="T142" s="49">
        <f t="shared" si="121"/>
        <v>0</v>
      </c>
      <c r="U142" s="49"/>
      <c r="V142" s="49"/>
      <c r="W142" s="49">
        <f t="shared" si="123"/>
        <v>0</v>
      </c>
      <c r="X142" s="59"/>
    </row>
    <row r="143" spans="1:25" s="1" customFormat="1" ht="76.5" customHeight="1" x14ac:dyDescent="0.3">
      <c r="A143" s="122" t="s">
        <v>318</v>
      </c>
      <c r="B143" s="120" t="s">
        <v>248</v>
      </c>
      <c r="C143" s="18" t="s">
        <v>5</v>
      </c>
      <c r="D143" s="45">
        <f>SUM(E143:G143)</f>
        <v>0</v>
      </c>
      <c r="E143" s="45">
        <v>0</v>
      </c>
      <c r="F143" s="45">
        <v>0</v>
      </c>
      <c r="G143" s="45">
        <v>0</v>
      </c>
      <c r="H143" s="19">
        <f t="shared" si="140"/>
        <v>50000</v>
      </c>
      <c r="I143" s="19">
        <v>20000</v>
      </c>
      <c r="J143" s="19">
        <v>0</v>
      </c>
      <c r="K143" s="19">
        <v>30000</v>
      </c>
      <c r="L143" s="49">
        <f>SUM(M143:O143)</f>
        <v>0</v>
      </c>
      <c r="M143" s="49">
        <v>0</v>
      </c>
      <c r="N143" s="49">
        <v>0</v>
      </c>
      <c r="O143" s="49">
        <v>0</v>
      </c>
      <c r="P143" s="49"/>
      <c r="Q143" s="49"/>
      <c r="R143" s="49"/>
      <c r="S143" s="49"/>
      <c r="T143" s="49">
        <f t="shared" si="121"/>
        <v>0</v>
      </c>
      <c r="U143" s="49">
        <f t="shared" si="122"/>
        <v>0</v>
      </c>
      <c r="V143" s="49"/>
      <c r="W143" s="49">
        <f t="shared" si="123"/>
        <v>0</v>
      </c>
      <c r="X143" s="59"/>
    </row>
    <row r="144" spans="1:25" s="1" customFormat="1" ht="66" customHeight="1" x14ac:dyDescent="0.3">
      <c r="A144" s="52" t="s">
        <v>87</v>
      </c>
      <c r="B144" s="138" t="s">
        <v>244</v>
      </c>
      <c r="C144" s="138"/>
      <c r="D144" s="53">
        <f t="shared" ref="D144:O144" si="141">D145+D147</f>
        <v>1672274</v>
      </c>
      <c r="E144" s="53">
        <f t="shared" si="141"/>
        <v>0</v>
      </c>
      <c r="F144" s="53">
        <f t="shared" si="141"/>
        <v>0</v>
      </c>
      <c r="G144" s="53">
        <f t="shared" si="141"/>
        <v>1672274</v>
      </c>
      <c r="H144" s="53">
        <f t="shared" si="141"/>
        <v>13063360</v>
      </c>
      <c r="I144" s="53">
        <f t="shared" si="141"/>
        <v>0</v>
      </c>
      <c r="J144" s="53">
        <f t="shared" si="141"/>
        <v>0</v>
      </c>
      <c r="K144" s="53">
        <f t="shared" si="141"/>
        <v>13063360</v>
      </c>
      <c r="L144" s="53">
        <f t="shared" si="141"/>
        <v>632426.36</v>
      </c>
      <c r="M144" s="53">
        <f t="shared" si="141"/>
        <v>0</v>
      </c>
      <c r="N144" s="53">
        <f t="shared" si="141"/>
        <v>0</v>
      </c>
      <c r="O144" s="53">
        <f t="shared" si="141"/>
        <v>632426.36</v>
      </c>
      <c r="P144" s="49">
        <f t="shared" si="118"/>
        <v>37.818345558203973</v>
      </c>
      <c r="Q144" s="49"/>
      <c r="R144" s="49"/>
      <c r="S144" s="49">
        <f t="shared" si="120"/>
        <v>37.818345558203973</v>
      </c>
      <c r="T144" s="49">
        <f t="shared" si="121"/>
        <v>4.8412227788256619</v>
      </c>
      <c r="U144" s="49"/>
      <c r="V144" s="49"/>
      <c r="W144" s="49">
        <f t="shared" si="123"/>
        <v>4.8412227788256619</v>
      </c>
      <c r="X144" s="59"/>
    </row>
    <row r="145" spans="1:24" s="1" customFormat="1" ht="56.25" x14ac:dyDescent="0.3">
      <c r="A145" s="52" t="s">
        <v>88</v>
      </c>
      <c r="B145" s="73" t="s">
        <v>245</v>
      </c>
      <c r="C145" s="124"/>
      <c r="D145" s="53">
        <f>D146</f>
        <v>60000</v>
      </c>
      <c r="E145" s="53">
        <f t="shared" ref="E145:O145" si="142">E146</f>
        <v>0</v>
      </c>
      <c r="F145" s="53">
        <f t="shared" si="142"/>
        <v>0</v>
      </c>
      <c r="G145" s="53">
        <f t="shared" si="142"/>
        <v>60000</v>
      </c>
      <c r="H145" s="53">
        <f t="shared" si="142"/>
        <v>259400</v>
      </c>
      <c r="I145" s="53">
        <f t="shared" si="142"/>
        <v>0</v>
      </c>
      <c r="J145" s="53">
        <f t="shared" si="142"/>
        <v>0</v>
      </c>
      <c r="K145" s="53">
        <f t="shared" si="142"/>
        <v>259400</v>
      </c>
      <c r="L145" s="53">
        <f t="shared" si="142"/>
        <v>0</v>
      </c>
      <c r="M145" s="53">
        <f t="shared" si="142"/>
        <v>0</v>
      </c>
      <c r="N145" s="53">
        <f t="shared" si="142"/>
        <v>0</v>
      </c>
      <c r="O145" s="53">
        <f t="shared" si="142"/>
        <v>0</v>
      </c>
      <c r="P145" s="49">
        <f t="shared" si="118"/>
        <v>0</v>
      </c>
      <c r="Q145" s="49"/>
      <c r="R145" s="49"/>
      <c r="S145" s="49">
        <f t="shared" si="120"/>
        <v>0</v>
      </c>
      <c r="T145" s="49">
        <f t="shared" si="121"/>
        <v>0</v>
      </c>
      <c r="U145" s="49"/>
      <c r="V145" s="49"/>
      <c r="W145" s="49">
        <f t="shared" si="123"/>
        <v>0</v>
      </c>
      <c r="X145" s="59"/>
    </row>
    <row r="146" spans="1:24" s="1" customFormat="1" ht="40.5" customHeight="1" x14ac:dyDescent="0.3">
      <c r="A146" s="121" t="s">
        <v>89</v>
      </c>
      <c r="B146" s="112" t="s">
        <v>138</v>
      </c>
      <c r="C146" s="18" t="s">
        <v>28</v>
      </c>
      <c r="D146" s="49">
        <f>SUM(E146:G146)</f>
        <v>60000</v>
      </c>
      <c r="E146" s="49">
        <v>0</v>
      </c>
      <c r="F146" s="49">
        <v>0</v>
      </c>
      <c r="G146" s="49">
        <v>60000</v>
      </c>
      <c r="H146" s="49">
        <f>SUM(I146:K146)</f>
        <v>259400</v>
      </c>
      <c r="I146" s="49">
        <v>0</v>
      </c>
      <c r="J146" s="49">
        <v>0</v>
      </c>
      <c r="K146" s="49">
        <v>259400</v>
      </c>
      <c r="L146" s="49">
        <f>SUM(M146:O146)</f>
        <v>0</v>
      </c>
      <c r="M146" s="49">
        <v>0</v>
      </c>
      <c r="N146" s="49">
        <v>0</v>
      </c>
      <c r="O146" s="49">
        <v>0</v>
      </c>
      <c r="P146" s="49">
        <f t="shared" si="118"/>
        <v>0</v>
      </c>
      <c r="Q146" s="49"/>
      <c r="R146" s="49"/>
      <c r="S146" s="49">
        <f t="shared" si="120"/>
        <v>0</v>
      </c>
      <c r="T146" s="49">
        <f t="shared" si="121"/>
        <v>0</v>
      </c>
      <c r="U146" s="49"/>
      <c r="V146" s="49"/>
      <c r="W146" s="49">
        <f t="shared" si="123"/>
        <v>0</v>
      </c>
      <c r="X146" s="59"/>
    </row>
    <row r="147" spans="1:24" s="56" customFormat="1" ht="37.5" x14ac:dyDescent="0.3">
      <c r="A147" s="52" t="s">
        <v>90</v>
      </c>
      <c r="B147" s="58" t="s">
        <v>58</v>
      </c>
      <c r="C147" s="132"/>
      <c r="D147" s="54">
        <f>SUM(D148:D154)</f>
        <v>1612274</v>
      </c>
      <c r="E147" s="54">
        <f t="shared" ref="E147:O147" si="143">SUM(E148:E154)</f>
        <v>0</v>
      </c>
      <c r="F147" s="54">
        <f t="shared" si="143"/>
        <v>0</v>
      </c>
      <c r="G147" s="54">
        <f t="shared" si="143"/>
        <v>1612274</v>
      </c>
      <c r="H147" s="54">
        <f t="shared" si="143"/>
        <v>12803960</v>
      </c>
      <c r="I147" s="54">
        <f t="shared" si="143"/>
        <v>0</v>
      </c>
      <c r="J147" s="54">
        <f t="shared" si="143"/>
        <v>0</v>
      </c>
      <c r="K147" s="54">
        <f t="shared" si="143"/>
        <v>12803960</v>
      </c>
      <c r="L147" s="54">
        <f t="shared" si="143"/>
        <v>632426.36</v>
      </c>
      <c r="M147" s="54">
        <f t="shared" si="143"/>
        <v>0</v>
      </c>
      <c r="N147" s="54">
        <f t="shared" si="143"/>
        <v>0</v>
      </c>
      <c r="O147" s="54">
        <f t="shared" si="143"/>
        <v>632426.36</v>
      </c>
      <c r="P147" s="49">
        <f t="shared" si="118"/>
        <v>39.225737064543623</v>
      </c>
      <c r="Q147" s="49"/>
      <c r="R147" s="49"/>
      <c r="S147" s="49">
        <f t="shared" si="120"/>
        <v>39.225737064543623</v>
      </c>
      <c r="T147" s="49">
        <f t="shared" si="121"/>
        <v>4.9393028406836637</v>
      </c>
      <c r="U147" s="49"/>
      <c r="V147" s="49"/>
      <c r="W147" s="49">
        <f t="shared" si="123"/>
        <v>4.9393028406836637</v>
      </c>
      <c r="X147" s="58"/>
    </row>
    <row r="148" spans="1:24" s="1" customFormat="1" x14ac:dyDescent="0.3">
      <c r="A148" s="134" t="s">
        <v>304</v>
      </c>
      <c r="B148" s="150" t="s">
        <v>139</v>
      </c>
      <c r="C148" s="18" t="s">
        <v>151</v>
      </c>
      <c r="D148" s="45">
        <f>SUM(E148:G148)</f>
        <v>29320</v>
      </c>
      <c r="E148" s="45">
        <v>0</v>
      </c>
      <c r="F148" s="45">
        <v>0</v>
      </c>
      <c r="G148" s="45">
        <v>29320</v>
      </c>
      <c r="H148" s="19">
        <f>SUM(I148:K148)</f>
        <v>172800</v>
      </c>
      <c r="I148" s="19">
        <v>0</v>
      </c>
      <c r="J148" s="19">
        <v>0</v>
      </c>
      <c r="K148" s="19">
        <v>172800</v>
      </c>
      <c r="L148" s="50">
        <f>M148+O148</f>
        <v>8000</v>
      </c>
      <c r="M148" s="50">
        <v>0</v>
      </c>
      <c r="N148" s="50">
        <v>0</v>
      </c>
      <c r="O148" s="50">
        <v>8000</v>
      </c>
      <c r="P148" s="49">
        <f t="shared" si="118"/>
        <v>27.285129604365622</v>
      </c>
      <c r="Q148" s="49"/>
      <c r="R148" s="49"/>
      <c r="S148" s="49">
        <f t="shared" si="120"/>
        <v>27.285129604365622</v>
      </c>
      <c r="T148" s="49">
        <f t="shared" si="121"/>
        <v>4.6296296296296298</v>
      </c>
      <c r="U148" s="49"/>
      <c r="V148" s="49"/>
      <c r="W148" s="49">
        <f t="shared" si="123"/>
        <v>4.6296296296296298</v>
      </c>
      <c r="X148" s="65"/>
    </row>
    <row r="149" spans="1:24" s="1" customFormat="1" x14ac:dyDescent="0.3">
      <c r="A149" s="152"/>
      <c r="B149" s="151"/>
      <c r="C149" s="18" t="s">
        <v>28</v>
      </c>
      <c r="D149" s="45">
        <f t="shared" ref="D149:D153" si="144">SUM(E149:G149)</f>
        <v>26400</v>
      </c>
      <c r="E149" s="45">
        <v>0</v>
      </c>
      <c r="F149" s="45">
        <v>0</v>
      </c>
      <c r="G149" s="45">
        <v>26400</v>
      </c>
      <c r="H149" s="19">
        <f t="shared" ref="H149:H154" si="145">SUM(I149:K149)</f>
        <v>176300</v>
      </c>
      <c r="I149" s="19">
        <v>0</v>
      </c>
      <c r="J149" s="19">
        <v>0</v>
      </c>
      <c r="K149" s="19">
        <v>176300</v>
      </c>
      <c r="L149" s="50">
        <f>M149+O149</f>
        <v>0</v>
      </c>
      <c r="M149" s="19">
        <v>0</v>
      </c>
      <c r="N149" s="19">
        <v>0</v>
      </c>
      <c r="O149" s="19">
        <v>0</v>
      </c>
      <c r="P149" s="49">
        <f t="shared" si="118"/>
        <v>0</v>
      </c>
      <c r="Q149" s="49"/>
      <c r="R149" s="49"/>
      <c r="S149" s="49">
        <f t="shared" si="120"/>
        <v>0</v>
      </c>
      <c r="T149" s="49">
        <f t="shared" si="121"/>
        <v>0</v>
      </c>
      <c r="U149" s="49"/>
      <c r="V149" s="49"/>
      <c r="W149" s="49">
        <f t="shared" si="123"/>
        <v>0</v>
      </c>
      <c r="X149" s="59"/>
    </row>
    <row r="150" spans="1:24" s="1" customFormat="1" x14ac:dyDescent="0.3">
      <c r="A150" s="152"/>
      <c r="B150" s="151"/>
      <c r="C150" s="18" t="s">
        <v>3</v>
      </c>
      <c r="D150" s="45">
        <f t="shared" si="144"/>
        <v>55866</v>
      </c>
      <c r="E150" s="45">
        <v>0</v>
      </c>
      <c r="F150" s="45">
        <v>0</v>
      </c>
      <c r="G150" s="45">
        <v>55866</v>
      </c>
      <c r="H150" s="19">
        <f>SUM(I150:K150)</f>
        <v>515800</v>
      </c>
      <c r="I150" s="19">
        <v>0</v>
      </c>
      <c r="J150" s="19">
        <v>0</v>
      </c>
      <c r="K150" s="19">
        <v>515800</v>
      </c>
      <c r="L150" s="50">
        <f>SUM(M150:O150)</f>
        <v>3000</v>
      </c>
      <c r="M150" s="50">
        <v>0</v>
      </c>
      <c r="N150" s="50">
        <v>0</v>
      </c>
      <c r="O150" s="50">
        <v>3000</v>
      </c>
      <c r="P150" s="49">
        <f t="shared" si="118"/>
        <v>5.3699924820105247</v>
      </c>
      <c r="Q150" s="49"/>
      <c r="R150" s="49"/>
      <c r="S150" s="49">
        <f t="shared" si="120"/>
        <v>5.3699924820105247</v>
      </c>
      <c r="T150" s="49">
        <f t="shared" si="121"/>
        <v>0.58162078324932143</v>
      </c>
      <c r="U150" s="49"/>
      <c r="V150" s="49"/>
      <c r="W150" s="49">
        <f t="shared" si="123"/>
        <v>0.58162078324932143</v>
      </c>
      <c r="X150" s="59"/>
    </row>
    <row r="151" spans="1:24" s="1" customFormat="1" x14ac:dyDescent="0.3">
      <c r="A151" s="152"/>
      <c r="B151" s="151"/>
      <c r="C151" s="18" t="s">
        <v>150</v>
      </c>
      <c r="D151" s="45">
        <f>SUM(E151:G151)</f>
        <v>23300</v>
      </c>
      <c r="E151" s="45">
        <v>0</v>
      </c>
      <c r="F151" s="45">
        <v>0</v>
      </c>
      <c r="G151" s="45">
        <v>23300</v>
      </c>
      <c r="H151" s="19">
        <f>SUM(I151:K151)</f>
        <v>139700</v>
      </c>
      <c r="I151" s="19">
        <v>0</v>
      </c>
      <c r="J151" s="19">
        <v>0</v>
      </c>
      <c r="K151" s="19">
        <v>139700</v>
      </c>
      <c r="L151" s="50">
        <f>SUM(M151:O151)</f>
        <v>0</v>
      </c>
      <c r="M151" s="50">
        <v>0</v>
      </c>
      <c r="N151" s="50">
        <v>0</v>
      </c>
      <c r="O151" s="50">
        <v>0</v>
      </c>
      <c r="P151" s="49">
        <f t="shared" si="118"/>
        <v>0</v>
      </c>
      <c r="Q151" s="49"/>
      <c r="R151" s="49"/>
      <c r="S151" s="49">
        <f t="shared" si="120"/>
        <v>0</v>
      </c>
      <c r="T151" s="49">
        <f t="shared" si="121"/>
        <v>0</v>
      </c>
      <c r="U151" s="49"/>
      <c r="V151" s="49"/>
      <c r="W151" s="49">
        <f t="shared" si="123"/>
        <v>0</v>
      </c>
      <c r="X151" s="51"/>
    </row>
    <row r="152" spans="1:24" s="1" customFormat="1" x14ac:dyDescent="0.3">
      <c r="A152" s="152"/>
      <c r="B152" s="151"/>
      <c r="C152" s="63" t="s">
        <v>5</v>
      </c>
      <c r="D152" s="45">
        <f t="shared" si="144"/>
        <v>1048662</v>
      </c>
      <c r="E152" s="64">
        <v>0</v>
      </c>
      <c r="F152" s="64">
        <v>0</v>
      </c>
      <c r="G152" s="64">
        <v>1048662</v>
      </c>
      <c r="H152" s="19">
        <f t="shared" si="145"/>
        <v>9276000</v>
      </c>
      <c r="I152" s="49">
        <v>0</v>
      </c>
      <c r="J152" s="49">
        <v>0</v>
      </c>
      <c r="K152" s="49">
        <v>9276000</v>
      </c>
      <c r="L152" s="50">
        <f>M152+O152</f>
        <v>454717.87</v>
      </c>
      <c r="M152" s="50">
        <v>0</v>
      </c>
      <c r="N152" s="50">
        <v>0</v>
      </c>
      <c r="O152" s="50">
        <v>454717.87</v>
      </c>
      <c r="P152" s="49">
        <f t="shared" si="118"/>
        <v>43.361719028628862</v>
      </c>
      <c r="Q152" s="49"/>
      <c r="R152" s="49"/>
      <c r="S152" s="49">
        <f t="shared" si="120"/>
        <v>43.361719028628862</v>
      </c>
      <c r="T152" s="49">
        <f t="shared" si="121"/>
        <v>4.9020900172488142</v>
      </c>
      <c r="U152" s="49"/>
      <c r="V152" s="49"/>
      <c r="W152" s="49">
        <f t="shared" si="123"/>
        <v>4.9020900172488142</v>
      </c>
      <c r="X152" s="59"/>
    </row>
    <row r="153" spans="1:24" s="1" customFormat="1" x14ac:dyDescent="0.3">
      <c r="A153" s="152"/>
      <c r="B153" s="151"/>
      <c r="C153" s="18" t="s">
        <v>157</v>
      </c>
      <c r="D153" s="45">
        <f t="shared" si="144"/>
        <v>249202</v>
      </c>
      <c r="E153" s="45">
        <v>0</v>
      </c>
      <c r="F153" s="45">
        <v>0</v>
      </c>
      <c r="G153" s="45">
        <v>249202</v>
      </c>
      <c r="H153" s="19">
        <f t="shared" si="145"/>
        <v>1150160</v>
      </c>
      <c r="I153" s="19">
        <v>0</v>
      </c>
      <c r="J153" s="19">
        <v>0</v>
      </c>
      <c r="K153" s="19">
        <v>1150160</v>
      </c>
      <c r="L153" s="50">
        <f>SUM(M153:O153)</f>
        <v>76634.320000000007</v>
      </c>
      <c r="M153" s="50">
        <v>0</v>
      </c>
      <c r="N153" s="50">
        <v>0</v>
      </c>
      <c r="O153" s="50">
        <v>76634.320000000007</v>
      </c>
      <c r="P153" s="49">
        <f t="shared" si="118"/>
        <v>30.751888026580847</v>
      </c>
      <c r="Q153" s="49"/>
      <c r="R153" s="49"/>
      <c r="S153" s="49">
        <f t="shared" si="120"/>
        <v>30.751888026580847</v>
      </c>
      <c r="T153" s="49">
        <f t="shared" si="121"/>
        <v>6.662926897127357</v>
      </c>
      <c r="U153" s="49"/>
      <c r="V153" s="49"/>
      <c r="W153" s="49">
        <f t="shared" si="123"/>
        <v>6.662926897127357</v>
      </c>
      <c r="X153" s="59"/>
    </row>
    <row r="154" spans="1:24" s="1" customFormat="1" x14ac:dyDescent="0.3">
      <c r="A154" s="152"/>
      <c r="B154" s="151"/>
      <c r="C154" s="18" t="s">
        <v>6</v>
      </c>
      <c r="D154" s="45">
        <f>SUM(E154:G154)</f>
        <v>179524</v>
      </c>
      <c r="E154" s="45">
        <v>0</v>
      </c>
      <c r="F154" s="45">
        <v>0</v>
      </c>
      <c r="G154" s="45">
        <v>179524</v>
      </c>
      <c r="H154" s="19">
        <f t="shared" si="145"/>
        <v>1373200</v>
      </c>
      <c r="I154" s="19">
        <v>0</v>
      </c>
      <c r="J154" s="19">
        <v>0</v>
      </c>
      <c r="K154" s="19">
        <v>1373200</v>
      </c>
      <c r="L154" s="50">
        <f>SUM(M154:O154)</f>
        <v>90074.17</v>
      </c>
      <c r="M154" s="50">
        <v>0</v>
      </c>
      <c r="N154" s="50">
        <v>0</v>
      </c>
      <c r="O154" s="50">
        <v>90074.17</v>
      </c>
      <c r="P154" s="49">
        <f t="shared" si="118"/>
        <v>50.173887613912349</v>
      </c>
      <c r="Q154" s="49"/>
      <c r="R154" s="49"/>
      <c r="S154" s="49">
        <f t="shared" si="120"/>
        <v>50.173887613912349</v>
      </c>
      <c r="T154" s="49">
        <f t="shared" si="121"/>
        <v>6.5594356248179428</v>
      </c>
      <c r="U154" s="49"/>
      <c r="V154" s="49"/>
      <c r="W154" s="49">
        <f t="shared" si="123"/>
        <v>6.5594356248179428</v>
      </c>
      <c r="X154" s="65"/>
    </row>
    <row r="155" spans="1:24" s="1" customFormat="1" ht="47.25" customHeight="1" x14ac:dyDescent="0.3">
      <c r="A155" s="52" t="s">
        <v>91</v>
      </c>
      <c r="B155" s="144" t="s">
        <v>249</v>
      </c>
      <c r="C155" s="144"/>
      <c r="D155" s="94">
        <f t="shared" ref="D155:O155" si="146">D156+D157</f>
        <v>523700</v>
      </c>
      <c r="E155" s="94">
        <f t="shared" si="146"/>
        <v>0</v>
      </c>
      <c r="F155" s="94">
        <f t="shared" si="146"/>
        <v>0</v>
      </c>
      <c r="G155" s="94">
        <f t="shared" si="146"/>
        <v>523700</v>
      </c>
      <c r="H155" s="94">
        <f t="shared" si="146"/>
        <v>4414200</v>
      </c>
      <c r="I155" s="94">
        <f t="shared" si="146"/>
        <v>0</v>
      </c>
      <c r="J155" s="94">
        <f t="shared" si="146"/>
        <v>0</v>
      </c>
      <c r="K155" s="94">
        <f t="shared" si="146"/>
        <v>4414200</v>
      </c>
      <c r="L155" s="94">
        <f t="shared" si="146"/>
        <v>192386.52</v>
      </c>
      <c r="M155" s="94">
        <f t="shared" si="146"/>
        <v>0</v>
      </c>
      <c r="N155" s="94">
        <f t="shared" si="146"/>
        <v>0</v>
      </c>
      <c r="O155" s="94">
        <f t="shared" si="146"/>
        <v>192386.52</v>
      </c>
      <c r="P155" s="49">
        <f t="shared" si="118"/>
        <v>36.736016803513458</v>
      </c>
      <c r="Q155" s="49"/>
      <c r="R155" s="49"/>
      <c r="S155" s="49">
        <f t="shared" si="120"/>
        <v>36.736016803513458</v>
      </c>
      <c r="T155" s="49">
        <f t="shared" si="121"/>
        <v>4.3583553078700561</v>
      </c>
      <c r="U155" s="49"/>
      <c r="V155" s="49"/>
      <c r="W155" s="49">
        <f t="shared" si="123"/>
        <v>4.3583553078700561</v>
      </c>
      <c r="X155" s="21"/>
    </row>
    <row r="156" spans="1:24" s="1" customFormat="1" ht="22.5" customHeight="1" x14ac:dyDescent="0.3">
      <c r="A156" s="134" t="s">
        <v>352</v>
      </c>
      <c r="B156" s="148" t="s">
        <v>351</v>
      </c>
      <c r="C156" s="95" t="s">
        <v>5</v>
      </c>
      <c r="D156" s="96">
        <f>SUM(E156:G156)</f>
        <v>523700</v>
      </c>
      <c r="E156" s="96">
        <v>0</v>
      </c>
      <c r="F156" s="96">
        <v>0</v>
      </c>
      <c r="G156" s="96">
        <v>523700</v>
      </c>
      <c r="H156" s="97">
        <f>SUM(I156:K156)</f>
        <v>1464200</v>
      </c>
      <c r="I156" s="97">
        <v>0</v>
      </c>
      <c r="J156" s="97">
        <v>0</v>
      </c>
      <c r="K156" s="97">
        <v>1464200</v>
      </c>
      <c r="L156" s="19">
        <f>SUM(M156:O156)</f>
        <v>192386.52</v>
      </c>
      <c r="M156" s="97">
        <v>0</v>
      </c>
      <c r="N156" s="97">
        <v>0</v>
      </c>
      <c r="O156" s="97">
        <v>192386.52</v>
      </c>
      <c r="P156" s="49">
        <f t="shared" si="118"/>
        <v>36.736016803513458</v>
      </c>
      <c r="Q156" s="49"/>
      <c r="R156" s="49"/>
      <c r="S156" s="49">
        <f t="shared" si="120"/>
        <v>36.736016803513458</v>
      </c>
      <c r="T156" s="49">
        <f t="shared" si="121"/>
        <v>13.139360743067884</v>
      </c>
      <c r="U156" s="49"/>
      <c r="V156" s="49"/>
      <c r="W156" s="49">
        <f t="shared" si="123"/>
        <v>13.139360743067884</v>
      </c>
      <c r="X156" s="21"/>
    </row>
    <row r="157" spans="1:24" s="1" customFormat="1" x14ac:dyDescent="0.3">
      <c r="A157" s="135"/>
      <c r="B157" s="149"/>
      <c r="C157" s="18" t="s">
        <v>28</v>
      </c>
      <c r="D157" s="96">
        <f>SUM(E157:G157)</f>
        <v>0</v>
      </c>
      <c r="E157" s="45">
        <v>0</v>
      </c>
      <c r="F157" s="45">
        <v>0</v>
      </c>
      <c r="G157" s="45">
        <v>0</v>
      </c>
      <c r="H157" s="97">
        <f>SUM(I157:K157)</f>
        <v>2950000</v>
      </c>
      <c r="I157" s="19">
        <v>0</v>
      </c>
      <c r="J157" s="19">
        <v>0</v>
      </c>
      <c r="K157" s="19">
        <v>2950000</v>
      </c>
      <c r="L157" s="19">
        <f>SUM(M157:O157)</f>
        <v>0</v>
      </c>
      <c r="M157" s="19">
        <v>0</v>
      </c>
      <c r="N157" s="19">
        <v>0</v>
      </c>
      <c r="O157" s="19">
        <v>0</v>
      </c>
      <c r="P157" s="49"/>
      <c r="Q157" s="49"/>
      <c r="R157" s="49"/>
      <c r="S157" s="49"/>
      <c r="T157" s="49">
        <f t="shared" si="121"/>
        <v>0</v>
      </c>
      <c r="U157" s="49"/>
      <c r="V157" s="49"/>
      <c r="W157" s="49">
        <f t="shared" si="123"/>
        <v>0</v>
      </c>
      <c r="X157" s="59"/>
    </row>
    <row r="158" spans="1:24" s="1" customFormat="1" ht="28.5" customHeight="1" x14ac:dyDescent="0.3">
      <c r="A158" s="52" t="s">
        <v>92</v>
      </c>
      <c r="B158" s="144" t="s">
        <v>251</v>
      </c>
      <c r="C158" s="144"/>
      <c r="D158" s="94">
        <f t="shared" ref="D158:O158" si="147">D159+D163+D167+D169</f>
        <v>93624608</v>
      </c>
      <c r="E158" s="94">
        <f t="shared" si="147"/>
        <v>14208700</v>
      </c>
      <c r="F158" s="94">
        <f t="shared" si="147"/>
        <v>1850000</v>
      </c>
      <c r="G158" s="94">
        <f t="shared" si="147"/>
        <v>77565908</v>
      </c>
      <c r="H158" s="94">
        <f t="shared" si="147"/>
        <v>464186000</v>
      </c>
      <c r="I158" s="94">
        <f t="shared" si="147"/>
        <v>94086800</v>
      </c>
      <c r="J158" s="94">
        <f t="shared" si="147"/>
        <v>7880600</v>
      </c>
      <c r="K158" s="94">
        <f t="shared" si="147"/>
        <v>362218600</v>
      </c>
      <c r="L158" s="94">
        <f t="shared" si="147"/>
        <v>49305199.310000002</v>
      </c>
      <c r="M158" s="94">
        <f t="shared" si="147"/>
        <v>2781568.74</v>
      </c>
      <c r="N158" s="94">
        <f t="shared" si="147"/>
        <v>1661129.87</v>
      </c>
      <c r="O158" s="94">
        <f t="shared" si="147"/>
        <v>44862500.700000003</v>
      </c>
      <c r="P158" s="49">
        <f t="shared" si="118"/>
        <v>52.66264966364399</v>
      </c>
      <c r="Q158" s="49">
        <f t="shared" si="119"/>
        <v>19.57651818955992</v>
      </c>
      <c r="R158" s="49">
        <f t="shared" ref="R158:R164" si="148">N158/F158*100</f>
        <v>89.790803783783787</v>
      </c>
      <c r="S158" s="49">
        <f t="shared" si="120"/>
        <v>57.837910825462139</v>
      </c>
      <c r="T158" s="49">
        <f t="shared" si="121"/>
        <v>10.621862639114493</v>
      </c>
      <c r="U158" s="49">
        <f t="shared" si="122"/>
        <v>2.9563857416768347</v>
      </c>
      <c r="V158" s="49">
        <f t="shared" si="126"/>
        <v>21.078723320559352</v>
      </c>
      <c r="W158" s="49">
        <f t="shared" si="123"/>
        <v>12.385476808755818</v>
      </c>
      <c r="X158" s="21"/>
    </row>
    <row r="159" spans="1:24" s="1" customFormat="1" ht="37.5" x14ac:dyDescent="0.3">
      <c r="A159" s="52" t="s">
        <v>23</v>
      </c>
      <c r="B159" s="98" t="s">
        <v>59</v>
      </c>
      <c r="C159" s="123"/>
      <c r="D159" s="94">
        <f t="shared" ref="D159:O159" si="149">SUM(D160:D162)</f>
        <v>68898308</v>
      </c>
      <c r="E159" s="94">
        <f t="shared" si="149"/>
        <v>0</v>
      </c>
      <c r="F159" s="94">
        <f t="shared" si="149"/>
        <v>0</v>
      </c>
      <c r="G159" s="94">
        <f t="shared" si="149"/>
        <v>68898308</v>
      </c>
      <c r="H159" s="94">
        <f t="shared" si="149"/>
        <v>310926800</v>
      </c>
      <c r="I159" s="94">
        <f t="shared" si="149"/>
        <v>0</v>
      </c>
      <c r="J159" s="94">
        <f t="shared" si="149"/>
        <v>0</v>
      </c>
      <c r="K159" s="94">
        <f t="shared" si="149"/>
        <v>310926800</v>
      </c>
      <c r="L159" s="94">
        <f t="shared" si="149"/>
        <v>40786572.700000003</v>
      </c>
      <c r="M159" s="94">
        <f t="shared" si="149"/>
        <v>0</v>
      </c>
      <c r="N159" s="94">
        <f t="shared" si="149"/>
        <v>0</v>
      </c>
      <c r="O159" s="94">
        <f t="shared" si="149"/>
        <v>40786572.700000003</v>
      </c>
      <c r="P159" s="49">
        <f t="shared" si="118"/>
        <v>59.198221094195816</v>
      </c>
      <c r="Q159" s="49"/>
      <c r="R159" s="49"/>
      <c r="S159" s="49">
        <f t="shared" si="120"/>
        <v>59.198221094195816</v>
      </c>
      <c r="T159" s="49">
        <f t="shared" si="121"/>
        <v>13.117741121061293</v>
      </c>
      <c r="U159" s="49"/>
      <c r="V159" s="49"/>
      <c r="W159" s="49">
        <f t="shared" si="123"/>
        <v>13.117741121061293</v>
      </c>
      <c r="X159" s="21"/>
    </row>
    <row r="160" spans="1:24" s="1" customFormat="1" ht="26.25" customHeight="1" x14ac:dyDescent="0.3">
      <c r="A160" s="110" t="s">
        <v>353</v>
      </c>
      <c r="B160" s="76" t="s">
        <v>361</v>
      </c>
      <c r="C160" s="18" t="s">
        <v>28</v>
      </c>
      <c r="D160" s="45">
        <f>SUM(E160:G160)</f>
        <v>68898308</v>
      </c>
      <c r="E160" s="45">
        <v>0</v>
      </c>
      <c r="F160" s="45">
        <v>0</v>
      </c>
      <c r="G160" s="45">
        <v>68898308</v>
      </c>
      <c r="H160" s="19">
        <f>SUM(I160:K160)</f>
        <v>308246300</v>
      </c>
      <c r="I160" s="19">
        <v>0</v>
      </c>
      <c r="J160" s="19">
        <v>0</v>
      </c>
      <c r="K160" s="19">
        <v>308246300</v>
      </c>
      <c r="L160" s="19">
        <f>SUM(M160:O160)</f>
        <v>40786572.700000003</v>
      </c>
      <c r="M160" s="19">
        <v>0</v>
      </c>
      <c r="N160" s="19">
        <v>0</v>
      </c>
      <c r="O160" s="19">
        <v>40786572.700000003</v>
      </c>
      <c r="P160" s="49">
        <f t="shared" si="118"/>
        <v>59.198221094195816</v>
      </c>
      <c r="Q160" s="49"/>
      <c r="R160" s="49"/>
      <c r="S160" s="49">
        <f t="shared" si="120"/>
        <v>59.198221094195816</v>
      </c>
      <c r="T160" s="49">
        <f t="shared" si="121"/>
        <v>13.231812579745483</v>
      </c>
      <c r="U160" s="49"/>
      <c r="V160" s="49"/>
      <c r="W160" s="49">
        <f t="shared" si="123"/>
        <v>13.231812579745483</v>
      </c>
      <c r="X160" s="21"/>
    </row>
    <row r="161" spans="1:24" s="1" customFormat="1" ht="42" customHeight="1" x14ac:dyDescent="0.3">
      <c r="A161" s="110" t="s">
        <v>354</v>
      </c>
      <c r="B161" s="76" t="s">
        <v>362</v>
      </c>
      <c r="C161" s="18" t="s">
        <v>28</v>
      </c>
      <c r="D161" s="45">
        <f t="shared" ref="D161" si="150">SUM(E161:G161)</f>
        <v>0</v>
      </c>
      <c r="E161" s="45">
        <v>0</v>
      </c>
      <c r="F161" s="45">
        <v>0</v>
      </c>
      <c r="G161" s="45">
        <v>0</v>
      </c>
      <c r="H161" s="19">
        <f t="shared" ref="H161:H162" si="151">SUM(I161:K161)</f>
        <v>1380500</v>
      </c>
      <c r="I161" s="19">
        <v>0</v>
      </c>
      <c r="J161" s="19">
        <v>0</v>
      </c>
      <c r="K161" s="19">
        <v>1380500</v>
      </c>
      <c r="L161" s="19">
        <f>M161+O161</f>
        <v>0</v>
      </c>
      <c r="M161" s="19">
        <v>0</v>
      </c>
      <c r="N161" s="19">
        <v>0</v>
      </c>
      <c r="O161" s="19">
        <v>0</v>
      </c>
      <c r="P161" s="49"/>
      <c r="Q161" s="49"/>
      <c r="R161" s="49"/>
      <c r="S161" s="49"/>
      <c r="T161" s="49">
        <f t="shared" si="121"/>
        <v>0</v>
      </c>
      <c r="U161" s="49"/>
      <c r="V161" s="49"/>
      <c r="W161" s="49">
        <f t="shared" si="123"/>
        <v>0</v>
      </c>
      <c r="X161" s="21"/>
    </row>
    <row r="162" spans="1:24" s="1" customFormat="1" ht="28.5" customHeight="1" x14ac:dyDescent="0.3">
      <c r="A162" s="110" t="s">
        <v>366</v>
      </c>
      <c r="B162" s="76" t="s">
        <v>301</v>
      </c>
      <c r="C162" s="18" t="s">
        <v>151</v>
      </c>
      <c r="D162" s="45">
        <f>SUM(E162:G162)</f>
        <v>0</v>
      </c>
      <c r="E162" s="45">
        <v>0</v>
      </c>
      <c r="F162" s="45">
        <v>0</v>
      </c>
      <c r="G162" s="45">
        <v>0</v>
      </c>
      <c r="H162" s="19">
        <f t="shared" si="151"/>
        <v>1300000</v>
      </c>
      <c r="I162" s="19">
        <v>0</v>
      </c>
      <c r="J162" s="19">
        <v>0</v>
      </c>
      <c r="K162" s="19">
        <v>1300000</v>
      </c>
      <c r="L162" s="19">
        <f>SUM(M162:O162)</f>
        <v>0</v>
      </c>
      <c r="M162" s="19">
        <v>0</v>
      </c>
      <c r="N162" s="19">
        <v>0</v>
      </c>
      <c r="O162" s="19">
        <v>0</v>
      </c>
      <c r="P162" s="49"/>
      <c r="Q162" s="49"/>
      <c r="R162" s="49"/>
      <c r="S162" s="49"/>
      <c r="T162" s="49">
        <f t="shared" si="121"/>
        <v>0</v>
      </c>
      <c r="U162" s="49"/>
      <c r="V162" s="49"/>
      <c r="W162" s="49">
        <f t="shared" si="123"/>
        <v>0</v>
      </c>
      <c r="X162" s="21"/>
    </row>
    <row r="163" spans="1:24" s="1" customFormat="1" ht="37.5" x14ac:dyDescent="0.3">
      <c r="A163" s="52" t="s">
        <v>250</v>
      </c>
      <c r="B163" s="98" t="s">
        <v>140</v>
      </c>
      <c r="C163" s="132"/>
      <c r="D163" s="54">
        <f t="shared" ref="D163:O163" si="152">SUM(D164:D166)</f>
        <v>16212700</v>
      </c>
      <c r="E163" s="54">
        <f t="shared" si="152"/>
        <v>14208700</v>
      </c>
      <c r="F163" s="54">
        <f t="shared" si="152"/>
        <v>1850000</v>
      </c>
      <c r="G163" s="54">
        <f t="shared" si="152"/>
        <v>154000</v>
      </c>
      <c r="H163" s="54">
        <f t="shared" si="152"/>
        <v>98884300</v>
      </c>
      <c r="I163" s="54">
        <f t="shared" si="152"/>
        <v>90079700</v>
      </c>
      <c r="J163" s="54">
        <f t="shared" si="152"/>
        <v>7880600</v>
      </c>
      <c r="K163" s="54">
        <f t="shared" si="152"/>
        <v>924000</v>
      </c>
      <c r="L163" s="54">
        <f t="shared" si="152"/>
        <v>4442698.6100000003</v>
      </c>
      <c r="M163" s="54">
        <f t="shared" si="152"/>
        <v>2781568.74</v>
      </c>
      <c r="N163" s="54">
        <f t="shared" si="152"/>
        <v>1661129.87</v>
      </c>
      <c r="O163" s="54">
        <f t="shared" si="152"/>
        <v>0</v>
      </c>
      <c r="P163" s="49">
        <f t="shared" si="118"/>
        <v>27.402583221795261</v>
      </c>
      <c r="Q163" s="49">
        <f t="shared" si="119"/>
        <v>19.57651818955992</v>
      </c>
      <c r="R163" s="49">
        <f t="shared" si="148"/>
        <v>89.790803783783787</v>
      </c>
      <c r="S163" s="49">
        <f t="shared" si="120"/>
        <v>0</v>
      </c>
      <c r="T163" s="49">
        <f t="shared" si="121"/>
        <v>4.4928250591853311</v>
      </c>
      <c r="U163" s="49">
        <f t="shared" si="122"/>
        <v>3.0878974286104417</v>
      </c>
      <c r="V163" s="49">
        <f t="shared" si="126"/>
        <v>21.078723320559352</v>
      </c>
      <c r="W163" s="49">
        <f t="shared" si="123"/>
        <v>0</v>
      </c>
      <c r="X163" s="21"/>
    </row>
    <row r="164" spans="1:24" s="1" customFormat="1" ht="60" customHeight="1" x14ac:dyDescent="0.3">
      <c r="A164" s="110" t="s">
        <v>355</v>
      </c>
      <c r="B164" s="76" t="s">
        <v>363</v>
      </c>
      <c r="C164" s="18" t="s">
        <v>28</v>
      </c>
      <c r="D164" s="45">
        <f>SUM(E164:G164)</f>
        <v>7137100</v>
      </c>
      <c r="E164" s="45">
        <v>5133100</v>
      </c>
      <c r="F164" s="45">
        <v>1850000</v>
      </c>
      <c r="G164" s="45">
        <v>154000</v>
      </c>
      <c r="H164" s="19">
        <f>SUM(I164:K164)</f>
        <v>35740400</v>
      </c>
      <c r="I164" s="19">
        <v>26945500</v>
      </c>
      <c r="J164" s="19">
        <v>7870900</v>
      </c>
      <c r="K164" s="19">
        <v>924000</v>
      </c>
      <c r="L164" s="19">
        <f>SUM(M164:O164)</f>
        <v>4442698.6100000003</v>
      </c>
      <c r="M164" s="19">
        <v>2781568.74</v>
      </c>
      <c r="N164" s="19">
        <v>1661129.87</v>
      </c>
      <c r="O164" s="19">
        <v>0</v>
      </c>
      <c r="P164" s="49">
        <f t="shared" si="118"/>
        <v>62.247952389626036</v>
      </c>
      <c r="Q164" s="49">
        <f t="shared" si="119"/>
        <v>54.188867156299317</v>
      </c>
      <c r="R164" s="49">
        <f t="shared" si="148"/>
        <v>89.790803783783787</v>
      </c>
      <c r="S164" s="49">
        <f t="shared" si="120"/>
        <v>0</v>
      </c>
      <c r="T164" s="49">
        <f t="shared" si="121"/>
        <v>12.430466950565746</v>
      </c>
      <c r="U164" s="49">
        <f t="shared" si="122"/>
        <v>10.322943497058878</v>
      </c>
      <c r="V164" s="49">
        <f t="shared" si="126"/>
        <v>21.104700478979531</v>
      </c>
      <c r="W164" s="49">
        <f t="shared" si="123"/>
        <v>0</v>
      </c>
      <c r="X164" s="59"/>
    </row>
    <row r="165" spans="1:24" s="1" customFormat="1" ht="56.25" x14ac:dyDescent="0.3">
      <c r="A165" s="110" t="s">
        <v>356</v>
      </c>
      <c r="B165" s="76" t="s">
        <v>364</v>
      </c>
      <c r="C165" s="18" t="s">
        <v>28</v>
      </c>
      <c r="D165" s="45">
        <f t="shared" ref="D165:D166" si="153">SUM(E165:G165)</f>
        <v>0</v>
      </c>
      <c r="E165" s="45">
        <v>0</v>
      </c>
      <c r="F165" s="45">
        <v>0</v>
      </c>
      <c r="G165" s="45">
        <v>0</v>
      </c>
      <c r="H165" s="19">
        <f t="shared" ref="H165:H166" si="154">SUM(I165:K165)</f>
        <v>9700</v>
      </c>
      <c r="I165" s="19">
        <v>0</v>
      </c>
      <c r="J165" s="19">
        <v>9700</v>
      </c>
      <c r="K165" s="19">
        <v>0</v>
      </c>
      <c r="L165" s="19">
        <f>SUM(M165:O165)</f>
        <v>0</v>
      </c>
      <c r="M165" s="19">
        <v>0</v>
      </c>
      <c r="N165" s="19">
        <v>0</v>
      </c>
      <c r="O165" s="19">
        <v>0</v>
      </c>
      <c r="P165" s="49"/>
      <c r="Q165" s="49"/>
      <c r="R165" s="49"/>
      <c r="S165" s="49"/>
      <c r="T165" s="49">
        <f t="shared" si="121"/>
        <v>0</v>
      </c>
      <c r="U165" s="49"/>
      <c r="V165" s="49">
        <f t="shared" si="126"/>
        <v>0</v>
      </c>
      <c r="W165" s="49"/>
      <c r="X165" s="59"/>
    </row>
    <row r="166" spans="1:24" s="1" customFormat="1" ht="37.5" x14ac:dyDescent="0.3">
      <c r="A166" s="110" t="s">
        <v>367</v>
      </c>
      <c r="B166" s="76" t="s">
        <v>141</v>
      </c>
      <c r="C166" s="18" t="s">
        <v>28</v>
      </c>
      <c r="D166" s="45">
        <f t="shared" si="153"/>
        <v>9075600</v>
      </c>
      <c r="E166" s="45">
        <v>9075600</v>
      </c>
      <c r="F166" s="45">
        <v>0</v>
      </c>
      <c r="G166" s="45">
        <v>0</v>
      </c>
      <c r="H166" s="19">
        <f t="shared" si="154"/>
        <v>63134200</v>
      </c>
      <c r="I166" s="19">
        <v>63134200</v>
      </c>
      <c r="J166" s="19">
        <v>0</v>
      </c>
      <c r="K166" s="19">
        <v>0</v>
      </c>
      <c r="L166" s="19">
        <f>SUM(M166:O166)</f>
        <v>0</v>
      </c>
      <c r="M166" s="19">
        <v>0</v>
      </c>
      <c r="N166" s="19">
        <v>0</v>
      </c>
      <c r="O166" s="19">
        <v>0</v>
      </c>
      <c r="P166" s="49">
        <f t="shared" si="118"/>
        <v>0</v>
      </c>
      <c r="Q166" s="49">
        <f t="shared" si="119"/>
        <v>0</v>
      </c>
      <c r="R166" s="49"/>
      <c r="S166" s="49"/>
      <c r="T166" s="49">
        <f t="shared" si="121"/>
        <v>0</v>
      </c>
      <c r="U166" s="49">
        <f t="shared" si="122"/>
        <v>0</v>
      </c>
      <c r="V166" s="49"/>
      <c r="W166" s="49"/>
      <c r="X166" s="21"/>
    </row>
    <row r="167" spans="1:24" s="56" customFormat="1" ht="37.5" x14ac:dyDescent="0.3">
      <c r="A167" s="52" t="s">
        <v>357</v>
      </c>
      <c r="B167" s="98" t="s">
        <v>60</v>
      </c>
      <c r="C167" s="132"/>
      <c r="D167" s="54">
        <f t="shared" ref="D167:O167" si="155">SUM(D168:D168)</f>
        <v>0</v>
      </c>
      <c r="E167" s="54">
        <f t="shared" si="155"/>
        <v>0</v>
      </c>
      <c r="F167" s="54">
        <f t="shared" si="155"/>
        <v>0</v>
      </c>
      <c r="G167" s="54">
        <f t="shared" si="155"/>
        <v>0</v>
      </c>
      <c r="H167" s="54">
        <f t="shared" si="155"/>
        <v>6329300</v>
      </c>
      <c r="I167" s="54">
        <f t="shared" si="155"/>
        <v>4007100</v>
      </c>
      <c r="J167" s="54">
        <f t="shared" si="155"/>
        <v>0</v>
      </c>
      <c r="K167" s="54">
        <f t="shared" si="155"/>
        <v>2322200</v>
      </c>
      <c r="L167" s="54">
        <f t="shared" si="155"/>
        <v>0</v>
      </c>
      <c r="M167" s="54">
        <f t="shared" si="155"/>
        <v>0</v>
      </c>
      <c r="N167" s="54">
        <f t="shared" si="155"/>
        <v>0</v>
      </c>
      <c r="O167" s="54">
        <f t="shared" si="155"/>
        <v>0</v>
      </c>
      <c r="P167" s="49"/>
      <c r="Q167" s="49"/>
      <c r="R167" s="49"/>
      <c r="S167" s="49"/>
      <c r="T167" s="49">
        <f t="shared" si="121"/>
        <v>0</v>
      </c>
      <c r="U167" s="49">
        <f t="shared" si="122"/>
        <v>0</v>
      </c>
      <c r="V167" s="49"/>
      <c r="W167" s="49">
        <f t="shared" si="123"/>
        <v>0</v>
      </c>
      <c r="X167" s="55"/>
    </row>
    <row r="168" spans="1:24" s="1" customFormat="1" ht="56.25" x14ac:dyDescent="0.3">
      <c r="A168" s="110" t="s">
        <v>359</v>
      </c>
      <c r="B168" s="76" t="s">
        <v>275</v>
      </c>
      <c r="C168" s="18" t="s">
        <v>28</v>
      </c>
      <c r="D168" s="45">
        <f>SUM(E168:G168)</f>
        <v>0</v>
      </c>
      <c r="E168" s="45">
        <v>0</v>
      </c>
      <c r="F168" s="45">
        <v>0</v>
      </c>
      <c r="G168" s="45">
        <v>0</v>
      </c>
      <c r="H168" s="19">
        <f>SUM(I168:K168)</f>
        <v>6329300</v>
      </c>
      <c r="I168" s="19">
        <v>4007100</v>
      </c>
      <c r="J168" s="19">
        <v>0</v>
      </c>
      <c r="K168" s="19">
        <v>2322200</v>
      </c>
      <c r="L168" s="19">
        <f>SUM(M168:O168)</f>
        <v>0</v>
      </c>
      <c r="M168" s="19">
        <v>0</v>
      </c>
      <c r="N168" s="19">
        <v>0</v>
      </c>
      <c r="O168" s="19">
        <v>0</v>
      </c>
      <c r="P168" s="49"/>
      <c r="Q168" s="49"/>
      <c r="R168" s="49"/>
      <c r="S168" s="49"/>
      <c r="T168" s="49">
        <f t="shared" si="121"/>
        <v>0</v>
      </c>
      <c r="U168" s="49">
        <f t="shared" si="122"/>
        <v>0</v>
      </c>
      <c r="V168" s="49"/>
      <c r="W168" s="49">
        <f t="shared" si="123"/>
        <v>0</v>
      </c>
      <c r="X168" s="21"/>
    </row>
    <row r="169" spans="1:24" s="1" customFormat="1" ht="56.25" x14ac:dyDescent="0.3">
      <c r="A169" s="52" t="s">
        <v>358</v>
      </c>
      <c r="B169" s="98" t="s">
        <v>142</v>
      </c>
      <c r="C169" s="132"/>
      <c r="D169" s="99">
        <f t="shared" ref="D169:G169" si="156">SUM(D170:D171)</f>
        <v>8513600</v>
      </c>
      <c r="E169" s="99">
        <f t="shared" si="156"/>
        <v>0</v>
      </c>
      <c r="F169" s="99">
        <f t="shared" si="156"/>
        <v>0</v>
      </c>
      <c r="G169" s="99">
        <f t="shared" si="156"/>
        <v>8513600</v>
      </c>
      <c r="H169" s="99">
        <f t="shared" ref="H169:K169" si="157">SUM(H170:H171)</f>
        <v>48045600</v>
      </c>
      <c r="I169" s="99">
        <f t="shared" si="157"/>
        <v>0</v>
      </c>
      <c r="J169" s="99">
        <f t="shared" si="157"/>
        <v>0</v>
      </c>
      <c r="K169" s="99">
        <f t="shared" si="157"/>
        <v>48045600</v>
      </c>
      <c r="L169" s="99">
        <f>SUM(L170:L171)</f>
        <v>4075928</v>
      </c>
      <c r="M169" s="99">
        <f t="shared" ref="M169:O169" si="158">SUM(M170:M171)</f>
        <v>0</v>
      </c>
      <c r="N169" s="99">
        <f t="shared" si="158"/>
        <v>0</v>
      </c>
      <c r="O169" s="99">
        <f t="shared" si="158"/>
        <v>4075928</v>
      </c>
      <c r="P169" s="49">
        <f t="shared" si="118"/>
        <v>47.875493328321745</v>
      </c>
      <c r="Q169" s="49"/>
      <c r="R169" s="49"/>
      <c r="S169" s="49">
        <f t="shared" si="120"/>
        <v>47.875493328321745</v>
      </c>
      <c r="T169" s="49">
        <f t="shared" si="121"/>
        <v>8.4834573821536203</v>
      </c>
      <c r="U169" s="49"/>
      <c r="V169" s="49"/>
      <c r="W169" s="49">
        <f t="shared" si="123"/>
        <v>8.4834573821536203</v>
      </c>
      <c r="X169" s="21"/>
    </row>
    <row r="170" spans="1:24" s="1" customFormat="1" ht="31.5" customHeight="1" x14ac:dyDescent="0.3">
      <c r="A170" s="134" t="s">
        <v>360</v>
      </c>
      <c r="B170" s="148" t="s">
        <v>143</v>
      </c>
      <c r="C170" s="18" t="s">
        <v>28</v>
      </c>
      <c r="D170" s="45">
        <f>SUM(E170:G170)</f>
        <v>4118200</v>
      </c>
      <c r="E170" s="45">
        <v>0</v>
      </c>
      <c r="F170" s="45">
        <v>0</v>
      </c>
      <c r="G170" s="45">
        <v>4118200</v>
      </c>
      <c r="H170" s="19">
        <f>SUM(I170:K170)</f>
        <v>24061700</v>
      </c>
      <c r="I170" s="19">
        <v>0</v>
      </c>
      <c r="J170" s="19">
        <v>0</v>
      </c>
      <c r="K170" s="19">
        <v>24061700</v>
      </c>
      <c r="L170" s="19">
        <f>SUM(M170:O170)</f>
        <v>1733290.08</v>
      </c>
      <c r="M170" s="19">
        <v>0</v>
      </c>
      <c r="N170" s="19">
        <v>0</v>
      </c>
      <c r="O170" s="19">
        <v>1733290.08</v>
      </c>
      <c r="P170" s="49">
        <f t="shared" si="118"/>
        <v>42.088535768054008</v>
      </c>
      <c r="Q170" s="49"/>
      <c r="R170" s="49"/>
      <c r="S170" s="49">
        <f t="shared" si="120"/>
        <v>42.088535768054008</v>
      </c>
      <c r="T170" s="49">
        <f t="shared" si="121"/>
        <v>7.2035229431004462</v>
      </c>
      <c r="U170" s="49"/>
      <c r="V170" s="49"/>
      <c r="W170" s="49">
        <f t="shared" si="123"/>
        <v>7.2035229431004462</v>
      </c>
      <c r="X170" s="21"/>
    </row>
    <row r="171" spans="1:24" s="1" customFormat="1" ht="32.25" customHeight="1" x14ac:dyDescent="0.3">
      <c r="A171" s="135"/>
      <c r="B171" s="149"/>
      <c r="C171" s="18" t="s">
        <v>150</v>
      </c>
      <c r="D171" s="45">
        <f>SUM(E171:G171)</f>
        <v>4395400</v>
      </c>
      <c r="E171" s="45">
        <v>0</v>
      </c>
      <c r="F171" s="45">
        <v>0</v>
      </c>
      <c r="G171" s="45">
        <v>4395400</v>
      </c>
      <c r="H171" s="19">
        <f>SUM(I171:K171)</f>
        <v>23983900</v>
      </c>
      <c r="I171" s="19">
        <v>0</v>
      </c>
      <c r="J171" s="19">
        <v>0</v>
      </c>
      <c r="K171" s="19">
        <v>23983900</v>
      </c>
      <c r="L171" s="19">
        <f>SUM(M171:O171)</f>
        <v>2342637.92</v>
      </c>
      <c r="M171" s="19">
        <v>0</v>
      </c>
      <c r="N171" s="19">
        <v>0</v>
      </c>
      <c r="O171" s="19">
        <v>2342637.92</v>
      </c>
      <c r="P171" s="49">
        <f t="shared" si="118"/>
        <v>53.29749101333212</v>
      </c>
      <c r="Q171" s="49"/>
      <c r="R171" s="49"/>
      <c r="S171" s="49">
        <f t="shared" si="120"/>
        <v>53.29749101333212</v>
      </c>
      <c r="T171" s="49">
        <f t="shared" si="121"/>
        <v>9.7675437272503629</v>
      </c>
      <c r="U171" s="49"/>
      <c r="V171" s="49"/>
      <c r="W171" s="49">
        <f t="shared" si="123"/>
        <v>9.7675437272503629</v>
      </c>
      <c r="X171" s="51"/>
    </row>
    <row r="172" spans="1:24" ht="52.5" customHeight="1" x14ac:dyDescent="0.3">
      <c r="A172" s="52" t="s">
        <v>93</v>
      </c>
      <c r="B172" s="146" t="s">
        <v>276</v>
      </c>
      <c r="C172" s="147"/>
      <c r="D172" s="54">
        <f t="shared" ref="D172:O172" si="159">D173+D177</f>
        <v>11477500</v>
      </c>
      <c r="E172" s="54">
        <f t="shared" si="159"/>
        <v>11477500</v>
      </c>
      <c r="F172" s="54">
        <f t="shared" si="159"/>
        <v>0</v>
      </c>
      <c r="G172" s="54">
        <f t="shared" si="159"/>
        <v>0</v>
      </c>
      <c r="H172" s="54">
        <f t="shared" si="159"/>
        <v>120069300</v>
      </c>
      <c r="I172" s="54">
        <f t="shared" si="159"/>
        <v>120069300</v>
      </c>
      <c r="J172" s="54">
        <f t="shared" si="159"/>
        <v>0</v>
      </c>
      <c r="K172" s="54">
        <f t="shared" si="159"/>
        <v>0</v>
      </c>
      <c r="L172" s="54">
        <f t="shared" si="159"/>
        <v>6124034.8499999996</v>
      </c>
      <c r="M172" s="54">
        <f t="shared" si="159"/>
        <v>6124034.8499999996</v>
      </c>
      <c r="N172" s="54">
        <f t="shared" si="159"/>
        <v>0</v>
      </c>
      <c r="O172" s="54">
        <f t="shared" si="159"/>
        <v>0</v>
      </c>
      <c r="P172" s="49">
        <f t="shared" si="118"/>
        <v>53.356870834240901</v>
      </c>
      <c r="Q172" s="49">
        <f t="shared" si="119"/>
        <v>53.356870834240901</v>
      </c>
      <c r="R172" s="49"/>
      <c r="S172" s="49"/>
      <c r="T172" s="49">
        <f t="shared" si="121"/>
        <v>5.1004168842493458</v>
      </c>
      <c r="U172" s="49">
        <f t="shared" si="122"/>
        <v>5.1004168842493458</v>
      </c>
      <c r="V172" s="49"/>
      <c r="W172" s="49"/>
      <c r="X172" s="59"/>
    </row>
    <row r="173" spans="1:24" ht="56.25" x14ac:dyDescent="0.3">
      <c r="A173" s="52" t="s">
        <v>94</v>
      </c>
      <c r="B173" s="58" t="s">
        <v>252</v>
      </c>
      <c r="C173" s="54"/>
      <c r="D173" s="54">
        <f t="shared" ref="D173:O173" si="160">SUM(D174:D176)</f>
        <v>3700500</v>
      </c>
      <c r="E173" s="54">
        <f t="shared" si="160"/>
        <v>3700500</v>
      </c>
      <c r="F173" s="54">
        <f t="shared" si="160"/>
        <v>0</v>
      </c>
      <c r="G173" s="54">
        <f t="shared" si="160"/>
        <v>0</v>
      </c>
      <c r="H173" s="54">
        <f t="shared" si="160"/>
        <v>81682900</v>
      </c>
      <c r="I173" s="54">
        <f t="shared" si="160"/>
        <v>81682900</v>
      </c>
      <c r="J173" s="54">
        <f t="shared" si="160"/>
        <v>0</v>
      </c>
      <c r="K173" s="54">
        <f t="shared" si="160"/>
        <v>0</v>
      </c>
      <c r="L173" s="54">
        <f t="shared" si="160"/>
        <v>1733077.96</v>
      </c>
      <c r="M173" s="54">
        <f t="shared" si="160"/>
        <v>1733077.96</v>
      </c>
      <c r="N173" s="54">
        <f t="shared" si="160"/>
        <v>0</v>
      </c>
      <c r="O173" s="54">
        <f t="shared" si="160"/>
        <v>0</v>
      </c>
      <c r="P173" s="49">
        <f t="shared" si="118"/>
        <v>46.83361599783813</v>
      </c>
      <c r="Q173" s="49">
        <f t="shared" si="119"/>
        <v>46.83361599783813</v>
      </c>
      <c r="R173" s="49"/>
      <c r="S173" s="49"/>
      <c r="T173" s="49">
        <f t="shared" si="121"/>
        <v>2.121714532662283</v>
      </c>
      <c r="U173" s="49">
        <f t="shared" si="122"/>
        <v>2.121714532662283</v>
      </c>
      <c r="V173" s="49"/>
      <c r="W173" s="49"/>
      <c r="X173" s="59"/>
    </row>
    <row r="174" spans="1:24" ht="34.5" customHeight="1" x14ac:dyDescent="0.3">
      <c r="A174" s="134" t="s">
        <v>95</v>
      </c>
      <c r="B174" s="136" t="s">
        <v>253</v>
      </c>
      <c r="C174" s="18" t="s">
        <v>28</v>
      </c>
      <c r="D174" s="45">
        <f>SUM(E174:G174)</f>
        <v>3700500</v>
      </c>
      <c r="E174" s="45">
        <v>3700500</v>
      </c>
      <c r="F174" s="45">
        <v>0</v>
      </c>
      <c r="G174" s="45">
        <v>0</v>
      </c>
      <c r="H174" s="19">
        <f>SUM(I174:K174)</f>
        <v>22428500</v>
      </c>
      <c r="I174" s="19">
        <v>22428500</v>
      </c>
      <c r="J174" s="19">
        <v>0</v>
      </c>
      <c r="K174" s="19">
        <v>0</v>
      </c>
      <c r="L174" s="50">
        <f>SUM(M174:O174)</f>
        <v>1733077.96</v>
      </c>
      <c r="M174" s="50">
        <v>1733077.96</v>
      </c>
      <c r="N174" s="100">
        <v>0</v>
      </c>
      <c r="O174" s="100">
        <v>0</v>
      </c>
      <c r="P174" s="49">
        <f t="shared" si="118"/>
        <v>46.83361599783813</v>
      </c>
      <c r="Q174" s="49">
        <f t="shared" si="119"/>
        <v>46.83361599783813</v>
      </c>
      <c r="R174" s="49"/>
      <c r="S174" s="49"/>
      <c r="T174" s="49">
        <f t="shared" si="121"/>
        <v>7.7271237933878769</v>
      </c>
      <c r="U174" s="49">
        <f t="shared" si="122"/>
        <v>7.7271237933878769</v>
      </c>
      <c r="V174" s="49"/>
      <c r="W174" s="49"/>
      <c r="X174" s="59"/>
    </row>
    <row r="175" spans="1:24" ht="41.25" customHeight="1" x14ac:dyDescent="0.3">
      <c r="A175" s="135"/>
      <c r="B175" s="137"/>
      <c r="C175" s="18" t="s">
        <v>3</v>
      </c>
      <c r="D175" s="45">
        <f>SUM(E175:G175)</f>
        <v>0</v>
      </c>
      <c r="E175" s="45">
        <v>0</v>
      </c>
      <c r="F175" s="45">
        <v>0</v>
      </c>
      <c r="G175" s="45">
        <v>0</v>
      </c>
      <c r="H175" s="19">
        <f>SUM(I175:K175)</f>
        <v>2138700</v>
      </c>
      <c r="I175" s="19">
        <v>2138700</v>
      </c>
      <c r="J175" s="19">
        <v>0</v>
      </c>
      <c r="K175" s="19">
        <v>0</v>
      </c>
      <c r="L175" s="50">
        <f>SUM(M175:O175)</f>
        <v>0</v>
      </c>
      <c r="M175" s="50">
        <v>0</v>
      </c>
      <c r="N175" s="100">
        <v>0</v>
      </c>
      <c r="O175" s="100">
        <v>0</v>
      </c>
      <c r="P175" s="49"/>
      <c r="Q175" s="49"/>
      <c r="R175" s="49"/>
      <c r="S175" s="49"/>
      <c r="T175" s="49">
        <f t="shared" si="121"/>
        <v>0</v>
      </c>
      <c r="U175" s="49">
        <f t="shared" si="122"/>
        <v>0</v>
      </c>
      <c r="V175" s="49"/>
      <c r="W175" s="49"/>
      <c r="X175" s="59"/>
    </row>
    <row r="176" spans="1:24" ht="37.5" x14ac:dyDescent="0.3">
      <c r="A176" s="110" t="s">
        <v>96</v>
      </c>
      <c r="B176" s="59" t="s">
        <v>254</v>
      </c>
      <c r="C176" s="18" t="s">
        <v>150</v>
      </c>
      <c r="D176" s="45">
        <f t="shared" ref="D176" si="161">SUM(E176:G176)</f>
        <v>0</v>
      </c>
      <c r="E176" s="45">
        <v>0</v>
      </c>
      <c r="F176" s="45">
        <v>0</v>
      </c>
      <c r="G176" s="45">
        <v>0</v>
      </c>
      <c r="H176" s="19">
        <f t="shared" ref="H176" si="162">SUM(I176:K176)</f>
        <v>57115700</v>
      </c>
      <c r="I176" s="19">
        <v>57115700</v>
      </c>
      <c r="J176" s="19">
        <v>0</v>
      </c>
      <c r="K176" s="19">
        <v>0</v>
      </c>
      <c r="L176" s="50">
        <f>SUM(M176:O176)</f>
        <v>0</v>
      </c>
      <c r="M176" s="50">
        <v>0</v>
      </c>
      <c r="N176" s="100">
        <v>0</v>
      </c>
      <c r="O176" s="100">
        <v>0</v>
      </c>
      <c r="P176" s="49"/>
      <c r="Q176" s="49"/>
      <c r="R176" s="49"/>
      <c r="S176" s="49"/>
      <c r="T176" s="49">
        <f t="shared" si="121"/>
        <v>0</v>
      </c>
      <c r="U176" s="49">
        <f t="shared" si="122"/>
        <v>0</v>
      </c>
      <c r="V176" s="49"/>
      <c r="W176" s="49"/>
      <c r="X176" s="51"/>
    </row>
    <row r="177" spans="1:24" ht="37.5" x14ac:dyDescent="0.3">
      <c r="A177" s="52" t="s">
        <v>97</v>
      </c>
      <c r="B177" s="58" t="s">
        <v>255</v>
      </c>
      <c r="C177" s="132"/>
      <c r="D177" s="54">
        <f t="shared" ref="D177:G177" si="163">SUM(D178:D178)</f>
        <v>7777000</v>
      </c>
      <c r="E177" s="54">
        <f t="shared" si="163"/>
        <v>7777000</v>
      </c>
      <c r="F177" s="54">
        <f t="shared" si="163"/>
        <v>0</v>
      </c>
      <c r="G177" s="54">
        <f t="shared" si="163"/>
        <v>0</v>
      </c>
      <c r="H177" s="54">
        <f t="shared" ref="H177:O177" si="164">SUM(H178:H178)</f>
        <v>38386400</v>
      </c>
      <c r="I177" s="54">
        <f t="shared" si="164"/>
        <v>38386400</v>
      </c>
      <c r="J177" s="54">
        <f t="shared" si="164"/>
        <v>0</v>
      </c>
      <c r="K177" s="54">
        <f t="shared" si="164"/>
        <v>0</v>
      </c>
      <c r="L177" s="54">
        <f t="shared" si="164"/>
        <v>4390956.8899999997</v>
      </c>
      <c r="M177" s="54">
        <f t="shared" si="164"/>
        <v>4390956.8899999997</v>
      </c>
      <c r="N177" s="54">
        <f t="shared" si="164"/>
        <v>0</v>
      </c>
      <c r="O177" s="54">
        <f t="shared" si="164"/>
        <v>0</v>
      </c>
      <c r="P177" s="49">
        <f t="shared" si="118"/>
        <v>56.460806094895197</v>
      </c>
      <c r="Q177" s="49">
        <f t="shared" si="119"/>
        <v>56.460806094895197</v>
      </c>
      <c r="R177" s="49"/>
      <c r="S177" s="49"/>
      <c r="T177" s="49">
        <f t="shared" si="121"/>
        <v>11.438834821707687</v>
      </c>
      <c r="U177" s="49">
        <f t="shared" si="122"/>
        <v>11.438834821707687</v>
      </c>
      <c r="V177" s="49"/>
      <c r="W177" s="49"/>
      <c r="X177" s="21"/>
    </row>
    <row r="178" spans="1:24" ht="56.25" x14ac:dyDescent="0.3">
      <c r="A178" s="110" t="s">
        <v>98</v>
      </c>
      <c r="B178" s="59" t="s">
        <v>256</v>
      </c>
      <c r="C178" s="18" t="s">
        <v>28</v>
      </c>
      <c r="D178" s="45">
        <f>SUM(E178:G178)</f>
        <v>7777000</v>
      </c>
      <c r="E178" s="45">
        <v>7777000</v>
      </c>
      <c r="F178" s="45">
        <v>0</v>
      </c>
      <c r="G178" s="45">
        <v>0</v>
      </c>
      <c r="H178" s="19">
        <f>SUM(I178:K178)</f>
        <v>38386400</v>
      </c>
      <c r="I178" s="19">
        <v>38386400</v>
      </c>
      <c r="J178" s="19">
        <v>0</v>
      </c>
      <c r="K178" s="19">
        <v>0</v>
      </c>
      <c r="L178" s="100">
        <f>SUM(M178:O178)</f>
        <v>4390956.8899999997</v>
      </c>
      <c r="M178" s="50">
        <v>4390956.8899999997</v>
      </c>
      <c r="N178" s="100">
        <v>0</v>
      </c>
      <c r="O178" s="100">
        <v>0</v>
      </c>
      <c r="P178" s="49">
        <f t="shared" si="118"/>
        <v>56.460806094895197</v>
      </c>
      <c r="Q178" s="49">
        <f t="shared" si="119"/>
        <v>56.460806094895197</v>
      </c>
      <c r="R178" s="49"/>
      <c r="S178" s="49"/>
      <c r="T178" s="49">
        <f t="shared" si="121"/>
        <v>11.438834821707687</v>
      </c>
      <c r="U178" s="49">
        <f t="shared" si="122"/>
        <v>11.438834821707687</v>
      </c>
      <c r="V178" s="49"/>
      <c r="W178" s="49"/>
      <c r="X178" s="59"/>
    </row>
    <row r="179" spans="1:24" s="101" customFormat="1" ht="26.25" customHeight="1" x14ac:dyDescent="0.3">
      <c r="A179" s="52" t="s">
        <v>99</v>
      </c>
      <c r="B179" s="142" t="s">
        <v>291</v>
      </c>
      <c r="C179" s="143"/>
      <c r="D179" s="54">
        <f t="shared" ref="D179:O179" si="165">SUM(D180:D185)</f>
        <v>15200</v>
      </c>
      <c r="E179" s="54">
        <f t="shared" si="165"/>
        <v>0</v>
      </c>
      <c r="F179" s="54">
        <f t="shared" si="165"/>
        <v>0</v>
      </c>
      <c r="G179" s="54">
        <f t="shared" si="165"/>
        <v>15200</v>
      </c>
      <c r="H179" s="54">
        <f t="shared" si="165"/>
        <v>1596800</v>
      </c>
      <c r="I179" s="54">
        <f t="shared" si="165"/>
        <v>0</v>
      </c>
      <c r="J179" s="54">
        <f t="shared" si="165"/>
        <v>0</v>
      </c>
      <c r="K179" s="54">
        <f t="shared" si="165"/>
        <v>1596800</v>
      </c>
      <c r="L179" s="54">
        <f t="shared" si="165"/>
        <v>0</v>
      </c>
      <c r="M179" s="54">
        <f t="shared" si="165"/>
        <v>0</v>
      </c>
      <c r="N179" s="54">
        <f t="shared" si="165"/>
        <v>0</v>
      </c>
      <c r="O179" s="54">
        <f t="shared" si="165"/>
        <v>0</v>
      </c>
      <c r="P179" s="49">
        <f t="shared" si="118"/>
        <v>0</v>
      </c>
      <c r="Q179" s="49"/>
      <c r="R179" s="49"/>
      <c r="S179" s="49">
        <f t="shared" si="120"/>
        <v>0</v>
      </c>
      <c r="T179" s="49">
        <f t="shared" si="121"/>
        <v>0</v>
      </c>
      <c r="U179" s="49"/>
      <c r="V179" s="49"/>
      <c r="W179" s="49">
        <f t="shared" si="123"/>
        <v>0</v>
      </c>
      <c r="X179" s="53"/>
    </row>
    <row r="180" spans="1:24" x14ac:dyDescent="0.3">
      <c r="A180" s="134" t="s">
        <v>100</v>
      </c>
      <c r="B180" s="136" t="s">
        <v>292</v>
      </c>
      <c r="C180" s="18" t="s">
        <v>5</v>
      </c>
      <c r="D180" s="45">
        <f>SUM(E180:G180)</f>
        <v>0</v>
      </c>
      <c r="E180" s="45">
        <v>0</v>
      </c>
      <c r="F180" s="45">
        <v>0</v>
      </c>
      <c r="G180" s="45">
        <v>0</v>
      </c>
      <c r="H180" s="19">
        <f t="shared" ref="H180:H185" si="166">SUM(I180:K180)</f>
        <v>30000</v>
      </c>
      <c r="I180" s="19">
        <v>0</v>
      </c>
      <c r="J180" s="19">
        <v>0</v>
      </c>
      <c r="K180" s="19">
        <v>30000</v>
      </c>
      <c r="L180" s="100">
        <f t="shared" ref="L180:L185" si="167">SUM(M180:O180)</f>
        <v>0</v>
      </c>
      <c r="M180" s="50">
        <v>0</v>
      </c>
      <c r="N180" s="100">
        <v>0</v>
      </c>
      <c r="O180" s="100">
        <v>0</v>
      </c>
      <c r="P180" s="49"/>
      <c r="Q180" s="49"/>
      <c r="R180" s="49"/>
      <c r="S180" s="49"/>
      <c r="T180" s="49">
        <f t="shared" ref="T180:T185" si="168">L180/H180*100</f>
        <v>0</v>
      </c>
      <c r="U180" s="49"/>
      <c r="V180" s="49"/>
      <c r="W180" s="49">
        <f t="shared" ref="W180:W185" si="169">O180/K180*100</f>
        <v>0</v>
      </c>
      <c r="X180" s="21"/>
    </row>
    <row r="181" spans="1:24" x14ac:dyDescent="0.3">
      <c r="A181" s="152"/>
      <c r="B181" s="185"/>
      <c r="C181" s="18" t="s">
        <v>157</v>
      </c>
      <c r="D181" s="45">
        <f t="shared" ref="D181:D185" si="170">SUM(E181:G181)</f>
        <v>15200</v>
      </c>
      <c r="E181" s="45">
        <v>0</v>
      </c>
      <c r="F181" s="45">
        <v>0</v>
      </c>
      <c r="G181" s="45">
        <v>15200</v>
      </c>
      <c r="H181" s="19">
        <f t="shared" si="166"/>
        <v>46200</v>
      </c>
      <c r="I181" s="19">
        <v>0</v>
      </c>
      <c r="J181" s="19">
        <v>0</v>
      </c>
      <c r="K181" s="19">
        <v>46200</v>
      </c>
      <c r="L181" s="100">
        <f t="shared" si="167"/>
        <v>0</v>
      </c>
      <c r="M181" s="50">
        <v>0</v>
      </c>
      <c r="N181" s="100">
        <v>0</v>
      </c>
      <c r="O181" s="100">
        <v>0</v>
      </c>
      <c r="P181" s="49">
        <f t="shared" ref="P181" si="171">L181/D181*100</f>
        <v>0</v>
      </c>
      <c r="Q181" s="49"/>
      <c r="R181" s="49"/>
      <c r="S181" s="49">
        <f t="shared" ref="S181" si="172">O181/G181*100</f>
        <v>0</v>
      </c>
      <c r="T181" s="49">
        <f t="shared" si="168"/>
        <v>0</v>
      </c>
      <c r="U181" s="49"/>
      <c r="V181" s="49"/>
      <c r="W181" s="49">
        <f t="shared" si="169"/>
        <v>0</v>
      </c>
      <c r="X181" s="21"/>
    </row>
    <row r="182" spans="1:24" x14ac:dyDescent="0.3">
      <c r="A182" s="135"/>
      <c r="B182" s="137"/>
      <c r="C182" s="18" t="s">
        <v>6</v>
      </c>
      <c r="D182" s="45">
        <f t="shared" si="170"/>
        <v>0</v>
      </c>
      <c r="E182" s="45">
        <v>0</v>
      </c>
      <c r="F182" s="45">
        <v>0</v>
      </c>
      <c r="G182" s="45">
        <v>0</v>
      </c>
      <c r="H182" s="19">
        <f t="shared" si="166"/>
        <v>10000</v>
      </c>
      <c r="I182" s="19">
        <v>0</v>
      </c>
      <c r="J182" s="19">
        <v>0</v>
      </c>
      <c r="K182" s="19">
        <v>10000</v>
      </c>
      <c r="L182" s="100">
        <f t="shared" si="167"/>
        <v>0</v>
      </c>
      <c r="M182" s="50">
        <v>0</v>
      </c>
      <c r="N182" s="100">
        <v>0</v>
      </c>
      <c r="O182" s="100">
        <v>0</v>
      </c>
      <c r="P182" s="49"/>
      <c r="Q182" s="49"/>
      <c r="R182" s="49"/>
      <c r="S182" s="49"/>
      <c r="T182" s="49">
        <f t="shared" si="168"/>
        <v>0</v>
      </c>
      <c r="U182" s="49"/>
      <c r="V182" s="49"/>
      <c r="W182" s="49">
        <f t="shared" si="169"/>
        <v>0</v>
      </c>
      <c r="X182" s="21"/>
    </row>
    <row r="183" spans="1:24" x14ac:dyDescent="0.3">
      <c r="A183" s="134" t="s">
        <v>101</v>
      </c>
      <c r="B183" s="136" t="s">
        <v>300</v>
      </c>
      <c r="C183" s="18" t="s">
        <v>6</v>
      </c>
      <c r="D183" s="45">
        <f t="shared" si="170"/>
        <v>0</v>
      </c>
      <c r="E183" s="45">
        <v>0</v>
      </c>
      <c r="F183" s="45">
        <v>0</v>
      </c>
      <c r="G183" s="45">
        <v>0</v>
      </c>
      <c r="H183" s="19">
        <f t="shared" si="166"/>
        <v>490000</v>
      </c>
      <c r="I183" s="19">
        <v>0</v>
      </c>
      <c r="J183" s="19">
        <v>0</v>
      </c>
      <c r="K183" s="19">
        <v>490000</v>
      </c>
      <c r="L183" s="100">
        <f t="shared" si="167"/>
        <v>0</v>
      </c>
      <c r="M183" s="50">
        <v>0</v>
      </c>
      <c r="N183" s="100">
        <v>0</v>
      </c>
      <c r="O183" s="100">
        <v>0</v>
      </c>
      <c r="P183" s="49"/>
      <c r="Q183" s="49"/>
      <c r="R183" s="49"/>
      <c r="S183" s="49"/>
      <c r="T183" s="49">
        <f t="shared" si="168"/>
        <v>0</v>
      </c>
      <c r="U183" s="49"/>
      <c r="V183" s="49"/>
      <c r="W183" s="49">
        <f t="shared" si="169"/>
        <v>0</v>
      </c>
      <c r="X183" s="21"/>
    </row>
    <row r="184" spans="1:24" x14ac:dyDescent="0.3">
      <c r="A184" s="152"/>
      <c r="B184" s="185"/>
      <c r="C184" s="18" t="s">
        <v>157</v>
      </c>
      <c r="D184" s="45">
        <f t="shared" si="170"/>
        <v>0</v>
      </c>
      <c r="E184" s="45">
        <v>0</v>
      </c>
      <c r="F184" s="45">
        <v>0</v>
      </c>
      <c r="G184" s="45">
        <v>0</v>
      </c>
      <c r="H184" s="19">
        <f t="shared" si="166"/>
        <v>550600</v>
      </c>
      <c r="I184" s="19">
        <v>0</v>
      </c>
      <c r="J184" s="19">
        <v>0</v>
      </c>
      <c r="K184" s="19">
        <v>550600</v>
      </c>
      <c r="L184" s="100">
        <f t="shared" si="167"/>
        <v>0</v>
      </c>
      <c r="M184" s="50">
        <v>0</v>
      </c>
      <c r="N184" s="100">
        <v>0</v>
      </c>
      <c r="O184" s="100">
        <v>0</v>
      </c>
      <c r="P184" s="49"/>
      <c r="Q184" s="49"/>
      <c r="R184" s="49"/>
      <c r="S184" s="49"/>
      <c r="T184" s="49">
        <f t="shared" si="168"/>
        <v>0</v>
      </c>
      <c r="U184" s="49"/>
      <c r="V184" s="49"/>
      <c r="W184" s="49">
        <f t="shared" si="169"/>
        <v>0</v>
      </c>
      <c r="X184" s="21"/>
    </row>
    <row r="185" spans="1:24" x14ac:dyDescent="0.3">
      <c r="A185" s="135"/>
      <c r="B185" s="137"/>
      <c r="C185" s="18" t="s">
        <v>5</v>
      </c>
      <c r="D185" s="45">
        <f t="shared" si="170"/>
        <v>0</v>
      </c>
      <c r="E185" s="45">
        <v>0</v>
      </c>
      <c r="F185" s="45">
        <v>0</v>
      </c>
      <c r="G185" s="45">
        <v>0</v>
      </c>
      <c r="H185" s="19">
        <f t="shared" si="166"/>
        <v>470000</v>
      </c>
      <c r="I185" s="19">
        <v>0</v>
      </c>
      <c r="J185" s="19">
        <v>0</v>
      </c>
      <c r="K185" s="19">
        <v>470000</v>
      </c>
      <c r="L185" s="100">
        <f t="shared" si="167"/>
        <v>0</v>
      </c>
      <c r="M185" s="50">
        <v>0</v>
      </c>
      <c r="N185" s="100">
        <v>0</v>
      </c>
      <c r="O185" s="100">
        <v>0</v>
      </c>
      <c r="P185" s="49"/>
      <c r="Q185" s="49"/>
      <c r="R185" s="49"/>
      <c r="S185" s="49"/>
      <c r="T185" s="49">
        <f t="shared" si="168"/>
        <v>0</v>
      </c>
      <c r="U185" s="49"/>
      <c r="V185" s="49"/>
      <c r="W185" s="49">
        <f t="shared" si="169"/>
        <v>0</v>
      </c>
      <c r="X185" s="21"/>
    </row>
    <row r="186" spans="1:24" x14ac:dyDescent="0.3">
      <c r="A186" s="103"/>
      <c r="B186" s="104"/>
      <c r="C186" s="105"/>
      <c r="D186" s="106"/>
      <c r="E186" s="106"/>
      <c r="F186" s="106"/>
      <c r="G186" s="106"/>
      <c r="H186" s="107"/>
      <c r="I186" s="107"/>
      <c r="J186" s="107"/>
      <c r="K186" s="107"/>
      <c r="L186" s="108"/>
      <c r="M186" s="102"/>
      <c r="N186" s="108"/>
      <c r="O186" s="108"/>
      <c r="P186" s="108"/>
      <c r="Q186" s="108"/>
      <c r="R186" s="108"/>
      <c r="S186" s="108"/>
      <c r="T186" s="109"/>
      <c r="U186" s="109"/>
      <c r="V186" s="109"/>
      <c r="W186" s="109"/>
      <c r="X186" s="1"/>
    </row>
    <row r="190" spans="1:24" x14ac:dyDescent="0.3">
      <c r="B190" s="77">
        <v>1</v>
      </c>
    </row>
  </sheetData>
  <mergeCells count="52">
    <mergeCell ref="B183:B185"/>
    <mergeCell ref="A183:A185"/>
    <mergeCell ref="B179:C179"/>
    <mergeCell ref="B180:B182"/>
    <mergeCell ref="A180:A182"/>
    <mergeCell ref="X2:X3"/>
    <mergeCell ref="A52:A53"/>
    <mergeCell ref="B52:B53"/>
    <mergeCell ref="B155:C155"/>
    <mergeCell ref="B7:C7"/>
    <mergeCell ref="B144:C144"/>
    <mergeCell ref="A17:A20"/>
    <mergeCell ref="B17:B20"/>
    <mergeCell ref="B134:C134"/>
    <mergeCell ref="B126:C126"/>
    <mergeCell ref="A114:W114"/>
    <mergeCell ref="A80:W80"/>
    <mergeCell ref="B115:C115"/>
    <mergeCell ref="B63:C63"/>
    <mergeCell ref="A75:A76"/>
    <mergeCell ref="B75:B76"/>
    <mergeCell ref="A148:A154"/>
    <mergeCell ref="A156:A157"/>
    <mergeCell ref="B156:B157"/>
    <mergeCell ref="A1:W1"/>
    <mergeCell ref="A5:C5"/>
    <mergeCell ref="P2:S2"/>
    <mergeCell ref="B14:B15"/>
    <mergeCell ref="A14:A15"/>
    <mergeCell ref="L2:O2"/>
    <mergeCell ref="A2:A3"/>
    <mergeCell ref="C2:C3"/>
    <mergeCell ref="T2:W2"/>
    <mergeCell ref="A6:W6"/>
    <mergeCell ref="H2:K2"/>
    <mergeCell ref="D2:G2"/>
    <mergeCell ref="A174:A175"/>
    <mergeCell ref="B174:B175"/>
    <mergeCell ref="B81:C81"/>
    <mergeCell ref="B50:C50"/>
    <mergeCell ref="B32:C32"/>
    <mergeCell ref="A39:W39"/>
    <mergeCell ref="A43:W43"/>
    <mergeCell ref="A62:W62"/>
    <mergeCell ref="B44:C44"/>
    <mergeCell ref="B40:C40"/>
    <mergeCell ref="A49:W49"/>
    <mergeCell ref="B172:C172"/>
    <mergeCell ref="A170:A171"/>
    <mergeCell ref="B170:B171"/>
    <mergeCell ref="B158:C158"/>
    <mergeCell ref="B148:B154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  <rowBreaks count="1" manualBreakCount="1"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87" t="s">
        <v>117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32.25" customHeight="1" x14ac:dyDescent="0.25">
      <c r="A2" s="189" t="s">
        <v>0</v>
      </c>
      <c r="B2" s="5" t="s">
        <v>1</v>
      </c>
      <c r="C2" s="190" t="s">
        <v>38</v>
      </c>
      <c r="D2" s="191" t="s">
        <v>113</v>
      </c>
      <c r="E2" s="191"/>
      <c r="F2" s="191"/>
      <c r="G2" s="192" t="s">
        <v>122</v>
      </c>
      <c r="H2" s="192"/>
      <c r="I2" s="192"/>
      <c r="J2" s="193" t="s">
        <v>120</v>
      </c>
      <c r="K2" s="194"/>
      <c r="L2" s="195"/>
      <c r="M2" s="196" t="s">
        <v>115</v>
      </c>
      <c r="N2" s="196" t="s">
        <v>116</v>
      </c>
    </row>
    <row r="3" spans="1:14" ht="25.5" x14ac:dyDescent="0.25">
      <c r="A3" s="189"/>
      <c r="B3" s="6" t="s">
        <v>2</v>
      </c>
      <c r="C3" s="190"/>
      <c r="D3" s="7" t="s">
        <v>62</v>
      </c>
      <c r="E3" s="7" t="s">
        <v>63</v>
      </c>
      <c r="F3" s="7" t="s">
        <v>64</v>
      </c>
      <c r="G3" s="7" t="s">
        <v>62</v>
      </c>
      <c r="H3" s="7" t="s">
        <v>63</v>
      </c>
      <c r="I3" s="7" t="s">
        <v>64</v>
      </c>
      <c r="J3" s="7" t="s">
        <v>62</v>
      </c>
      <c r="K3" s="7" t="s">
        <v>63</v>
      </c>
      <c r="L3" s="7" t="s">
        <v>64</v>
      </c>
      <c r="M3" s="197"/>
      <c r="N3" s="197"/>
    </row>
    <row r="4" spans="1:14" x14ac:dyDescent="0.25">
      <c r="A4" s="8" t="s">
        <v>7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86" t="s">
        <v>118</v>
      </c>
      <c r="C5" s="186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12</v>
      </c>
      <c r="B6" s="14" t="s">
        <v>54</v>
      </c>
      <c r="C6" s="14" t="s">
        <v>121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13</v>
      </c>
      <c r="B7" s="14" t="s">
        <v>119</v>
      </c>
      <c r="C7" s="14" t="s">
        <v>121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05" t="s">
        <v>0</v>
      </c>
      <c r="B1" s="25" t="s">
        <v>1</v>
      </c>
      <c r="C1" s="206" t="s">
        <v>38</v>
      </c>
      <c r="D1" s="207" t="s">
        <v>160</v>
      </c>
      <c r="E1" s="207"/>
      <c r="F1" s="207"/>
      <c r="G1" s="207"/>
      <c r="H1" s="207" t="s">
        <v>161</v>
      </c>
      <c r="I1" s="207"/>
      <c r="J1" s="207"/>
      <c r="K1" s="207"/>
      <c r="L1" s="208" t="s">
        <v>171</v>
      </c>
      <c r="M1" s="209"/>
      <c r="N1" s="209"/>
      <c r="O1" s="210"/>
      <c r="P1" s="202" t="s">
        <v>162</v>
      </c>
      <c r="Q1" s="202"/>
      <c r="R1" s="202"/>
      <c r="S1" s="202"/>
      <c r="T1" s="202" t="s">
        <v>163</v>
      </c>
      <c r="U1" s="203"/>
      <c r="V1" s="203"/>
      <c r="W1" s="203"/>
    </row>
    <row r="2" spans="1:23" ht="22.5" x14ac:dyDescent="0.25">
      <c r="A2" s="205"/>
      <c r="B2" s="25" t="s">
        <v>2</v>
      </c>
      <c r="C2" s="206"/>
      <c r="D2" s="26" t="s">
        <v>62</v>
      </c>
      <c r="E2" s="26" t="s">
        <v>63</v>
      </c>
      <c r="F2" s="26" t="s">
        <v>123</v>
      </c>
      <c r="G2" s="26" t="s">
        <v>64</v>
      </c>
      <c r="H2" s="26" t="s">
        <v>62</v>
      </c>
      <c r="I2" s="26" t="s">
        <v>63</v>
      </c>
      <c r="J2" s="26" t="s">
        <v>123</v>
      </c>
      <c r="K2" s="26" t="s">
        <v>64</v>
      </c>
      <c r="L2" s="26" t="s">
        <v>62</v>
      </c>
      <c r="M2" s="26" t="s">
        <v>63</v>
      </c>
      <c r="N2" s="26" t="s">
        <v>123</v>
      </c>
      <c r="O2" s="26" t="s">
        <v>64</v>
      </c>
      <c r="P2" s="26" t="s">
        <v>62</v>
      </c>
      <c r="Q2" s="26" t="s">
        <v>63</v>
      </c>
      <c r="R2" s="26" t="s">
        <v>123</v>
      </c>
      <c r="S2" s="26" t="s">
        <v>64</v>
      </c>
      <c r="T2" s="26" t="s">
        <v>62</v>
      </c>
      <c r="U2" s="27" t="s">
        <v>63</v>
      </c>
      <c r="V2" s="26" t="s">
        <v>123</v>
      </c>
      <c r="W2" s="26" t="s">
        <v>64</v>
      </c>
    </row>
    <row r="3" spans="1:23" x14ac:dyDescent="0.25">
      <c r="A3" s="23" t="s">
        <v>7</v>
      </c>
      <c r="B3" s="23" t="s">
        <v>32</v>
      </c>
      <c r="C3" s="23" t="s">
        <v>66</v>
      </c>
      <c r="D3" s="23" t="s">
        <v>69</v>
      </c>
      <c r="E3" s="23" t="s">
        <v>35</v>
      </c>
      <c r="F3" s="23" t="s">
        <v>75</v>
      </c>
      <c r="G3" s="23" t="s">
        <v>75</v>
      </c>
      <c r="H3" s="23" t="s">
        <v>102</v>
      </c>
      <c r="I3" s="23" t="s">
        <v>82</v>
      </c>
      <c r="J3" s="23" t="s">
        <v>85</v>
      </c>
      <c r="K3" s="23" t="s">
        <v>87</v>
      </c>
      <c r="L3" s="23" t="s">
        <v>91</v>
      </c>
      <c r="M3" s="23" t="s">
        <v>92</v>
      </c>
      <c r="N3" s="23" t="s">
        <v>93</v>
      </c>
      <c r="O3" s="23" t="s">
        <v>99</v>
      </c>
      <c r="P3" s="23" t="s">
        <v>36</v>
      </c>
      <c r="Q3" s="23" t="s">
        <v>82</v>
      </c>
      <c r="R3" s="23" t="s">
        <v>158</v>
      </c>
      <c r="S3" s="23" t="s">
        <v>85</v>
      </c>
      <c r="T3" s="23" t="s">
        <v>87</v>
      </c>
      <c r="U3" s="23" t="s">
        <v>164</v>
      </c>
      <c r="V3" s="23" t="s">
        <v>146</v>
      </c>
      <c r="W3" s="23" t="s">
        <v>154</v>
      </c>
    </row>
    <row r="4" spans="1:23" x14ac:dyDescent="0.25">
      <c r="A4" s="204" t="s">
        <v>65</v>
      </c>
      <c r="B4" s="204"/>
      <c r="C4" s="204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186" t="s">
        <v>24</v>
      </c>
      <c r="C5" s="186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13</v>
      </c>
      <c r="B6" s="31" t="s">
        <v>144</v>
      </c>
      <c r="C6" s="5" t="s">
        <v>151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32</v>
      </c>
      <c r="B7" s="186" t="s">
        <v>165</v>
      </c>
      <c r="C7" s="186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17</v>
      </c>
      <c r="B8" s="33" t="s">
        <v>166</v>
      </c>
      <c r="C8" s="5" t="s">
        <v>151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18</v>
      </c>
      <c r="B9" s="33" t="s">
        <v>167</v>
      </c>
      <c r="C9" s="5" t="s">
        <v>151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66</v>
      </c>
      <c r="B10" s="22" t="s">
        <v>25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168</v>
      </c>
      <c r="B11" s="33" t="s">
        <v>169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66</v>
      </c>
      <c r="B12" s="186" t="s">
        <v>26</v>
      </c>
      <c r="C12" s="186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67</v>
      </c>
      <c r="B13" s="37" t="s">
        <v>34</v>
      </c>
      <c r="C13" s="5" t="s">
        <v>151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36</v>
      </c>
      <c r="B14" s="198" t="s">
        <v>27</v>
      </c>
      <c r="C14" s="199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96" t="s">
        <v>53</v>
      </c>
      <c r="B15" s="33" t="s">
        <v>170</v>
      </c>
      <c r="C15" s="5" t="s">
        <v>151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200"/>
      <c r="B16" s="33" t="s">
        <v>147</v>
      </c>
      <c r="C16" s="5" t="s">
        <v>151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200"/>
      <c r="B17" s="33" t="s">
        <v>148</v>
      </c>
      <c r="C17" s="5" t="s">
        <v>151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201"/>
      <c r="B18" s="33" t="s">
        <v>149</v>
      </c>
      <c r="C18" s="5" t="s">
        <v>151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2021-08-16T08:59:40Z</cp:lastPrinted>
  <dcterms:created xsi:type="dcterms:W3CDTF">2012-05-22T08:33:39Z</dcterms:created>
  <dcterms:modified xsi:type="dcterms:W3CDTF">2022-03-03T10:58:40Z</dcterms:modified>
</cp:coreProperties>
</file>