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K:\Колесникова\РРО\2022-2024\Реестр по утвержденному бюджету на 2022-2024 гг\"/>
    </mc:Choice>
  </mc:AlternateContent>
  <bookViews>
    <workbookView xWindow="360" yWindow="270" windowWidth="14940" windowHeight="9150"/>
  </bookViews>
  <sheets>
    <sheet name="РРО" sheetId="9" r:id="rId1"/>
    <sheet name="Лист1" sheetId="10" r:id="rId2"/>
    <sheet name="Лист3" sheetId="12" r:id="rId3"/>
    <sheet name="Лист2" sheetId="11" r:id="rId4"/>
  </sheets>
  <externalReferences>
    <externalReference r:id="rId5"/>
    <externalReference r:id="rId6"/>
  </externalReferences>
  <definedNames>
    <definedName name="_xlnm._FilterDatabase" localSheetId="1" hidden="1">Лист1!$A$1:$B$1</definedName>
    <definedName name="_xlnm._FilterDatabase" localSheetId="0" hidden="1">РРО!$A$8:$O$384</definedName>
    <definedName name="_xlnm.Print_Titles" localSheetId="0">РРО!$8:$8</definedName>
  </definedNames>
  <calcPr calcId="162913"/>
</workbook>
</file>

<file path=xl/calcChain.xml><?xml version="1.0" encoding="utf-8"?>
<calcChain xmlns="http://schemas.openxmlformats.org/spreadsheetml/2006/main">
  <c r="K380" i="9" l="1"/>
  <c r="K12" i="9"/>
  <c r="L185" i="9"/>
  <c r="M185" i="9"/>
  <c r="N185" i="9"/>
  <c r="O185" i="9"/>
  <c r="K185" i="9"/>
  <c r="L168" i="9"/>
  <c r="M168" i="9"/>
  <c r="N168" i="9"/>
  <c r="O168" i="9"/>
  <c r="K168" i="9"/>
  <c r="L166" i="9"/>
  <c r="M166" i="9"/>
  <c r="N166" i="9"/>
  <c r="O166" i="9"/>
  <c r="K166" i="9"/>
  <c r="L164" i="9"/>
  <c r="M164" i="9"/>
  <c r="N164" i="9"/>
  <c r="O164" i="9"/>
  <c r="K164" i="9"/>
  <c r="L360" i="9" l="1"/>
  <c r="M360" i="9"/>
  <c r="N360" i="9"/>
  <c r="O360" i="9"/>
  <c r="K360" i="9"/>
  <c r="L352" i="9"/>
  <c r="M352" i="9"/>
  <c r="N352" i="9"/>
  <c r="O352" i="9"/>
  <c r="K352" i="9"/>
  <c r="L348" i="9"/>
  <c r="M348" i="9"/>
  <c r="N348" i="9"/>
  <c r="O348" i="9"/>
  <c r="K348" i="9"/>
  <c r="L331" i="9"/>
  <c r="M331" i="9"/>
  <c r="N331" i="9"/>
  <c r="O331" i="9"/>
  <c r="K331" i="9"/>
  <c r="L320" i="9"/>
  <c r="M320" i="9"/>
  <c r="N320" i="9"/>
  <c r="O320" i="9"/>
  <c r="K320" i="9"/>
  <c r="L58" i="9" l="1"/>
  <c r="M58" i="9"/>
  <c r="N58" i="9"/>
  <c r="O58" i="9"/>
  <c r="K58" i="9"/>
  <c r="L33" i="9"/>
  <c r="M33" i="9"/>
  <c r="N33" i="9"/>
  <c r="O33" i="9"/>
  <c r="K33" i="9"/>
  <c r="O312" i="9" l="1"/>
  <c r="N312" i="9"/>
  <c r="M312" i="9"/>
  <c r="L312" i="9"/>
  <c r="K312" i="9"/>
  <c r="L302" i="9"/>
  <c r="M302" i="9"/>
  <c r="N302" i="9"/>
  <c r="O302" i="9"/>
  <c r="K302" i="9"/>
  <c r="L298" i="9"/>
  <c r="M298" i="9"/>
  <c r="N298" i="9"/>
  <c r="O298" i="9"/>
  <c r="K298" i="9"/>
  <c r="L288" i="9"/>
  <c r="K288" i="9"/>
  <c r="K279" i="9"/>
  <c r="L279" i="9"/>
  <c r="M279" i="9"/>
  <c r="N279" i="9"/>
  <c r="O279" i="9"/>
  <c r="M277" i="9"/>
  <c r="N277" i="9"/>
  <c r="O277" i="9"/>
  <c r="L277" i="9"/>
  <c r="K277" i="9"/>
  <c r="L275" i="9"/>
  <c r="K275" i="9"/>
  <c r="K246" i="9" l="1"/>
  <c r="L246" i="9"/>
  <c r="L255" i="9"/>
  <c r="K255" i="9"/>
  <c r="L268" i="9"/>
  <c r="M268" i="9"/>
  <c r="N268" i="9"/>
  <c r="O268" i="9"/>
  <c r="K268" i="9"/>
  <c r="L257" i="9"/>
  <c r="M257" i="9"/>
  <c r="N257" i="9"/>
  <c r="O257" i="9"/>
  <c r="K257" i="9"/>
  <c r="L239" i="9" l="1"/>
  <c r="M239" i="9"/>
  <c r="N239" i="9"/>
  <c r="O239" i="9"/>
  <c r="K239" i="9"/>
  <c r="L230" i="9"/>
  <c r="M230" i="9"/>
  <c r="N230" i="9"/>
  <c r="O230" i="9"/>
  <c r="K230" i="9"/>
  <c r="L123" i="9" l="1"/>
  <c r="M123" i="9"/>
  <c r="N123" i="9"/>
  <c r="O123" i="9"/>
  <c r="K123" i="9"/>
  <c r="O134" i="9" l="1"/>
  <c r="N134" i="9"/>
  <c r="M134" i="9"/>
  <c r="L134" i="9"/>
  <c r="K134" i="9"/>
  <c r="O132" i="9"/>
  <c r="N132" i="9"/>
  <c r="M132" i="9"/>
  <c r="L132" i="9"/>
  <c r="K132" i="9"/>
  <c r="L118" i="9"/>
  <c r="M118" i="9"/>
  <c r="N118" i="9"/>
  <c r="O118" i="9"/>
  <c r="K118" i="9"/>
  <c r="K109" i="9" l="1"/>
  <c r="L109" i="9"/>
  <c r="K111" i="9"/>
  <c r="L111" i="9"/>
  <c r="K113" i="9"/>
  <c r="L113" i="9"/>
  <c r="L106" i="9"/>
  <c r="M106" i="9"/>
  <c r="N106" i="9"/>
  <c r="O106" i="9"/>
  <c r="K106" i="9"/>
  <c r="L49" i="9" l="1"/>
  <c r="M49" i="9"/>
  <c r="N49" i="9"/>
  <c r="O49" i="9"/>
  <c r="K49" i="9"/>
  <c r="O22" i="9" l="1"/>
  <c r="N22" i="9"/>
  <c r="M22" i="9"/>
  <c r="L22" i="9"/>
  <c r="K22" i="9"/>
  <c r="L15" i="9"/>
  <c r="M15" i="9"/>
  <c r="N15" i="9"/>
  <c r="O15" i="9"/>
  <c r="K15" i="9"/>
  <c r="L309" i="9" l="1"/>
  <c r="M309" i="9"/>
  <c r="N309" i="9"/>
  <c r="O309" i="9"/>
  <c r="K309" i="9"/>
  <c r="L281" i="9"/>
  <c r="M281" i="9"/>
  <c r="N281" i="9"/>
  <c r="O281" i="9"/>
  <c r="K281" i="9"/>
  <c r="O266" i="9"/>
  <c r="N266" i="9"/>
  <c r="M266" i="9"/>
  <c r="L266" i="9"/>
  <c r="K266" i="9"/>
  <c r="L243" i="9"/>
  <c r="M243" i="9"/>
  <c r="N243" i="9"/>
  <c r="O243" i="9"/>
  <c r="K243" i="9"/>
  <c r="L173" i="9"/>
  <c r="M173" i="9"/>
  <c r="N173" i="9"/>
  <c r="O173" i="9"/>
  <c r="K173" i="9"/>
  <c r="O70" i="9"/>
  <c r="N70" i="9"/>
  <c r="M70" i="9"/>
  <c r="L70" i="9"/>
  <c r="K70" i="9"/>
  <c r="N41" i="9"/>
  <c r="O41" i="9"/>
  <c r="L41" i="9"/>
  <c r="K41" i="9"/>
  <c r="M41" i="9"/>
  <c r="L28" i="9"/>
  <c r="M28" i="9"/>
  <c r="N28" i="9"/>
  <c r="O28" i="9"/>
  <c r="K28" i="9"/>
  <c r="F12" i="12" l="1"/>
  <c r="F11" i="12"/>
  <c r="B45" i="10" l="1"/>
  <c r="B46" i="10"/>
  <c r="B47" i="10"/>
  <c r="B48" i="10"/>
  <c r="B49" i="10"/>
  <c r="B50" i="10"/>
  <c r="B51" i="10"/>
  <c r="B52" i="10"/>
  <c r="B53" i="10"/>
  <c r="B54" i="10"/>
  <c r="B55" i="10"/>
  <c r="B56" i="10"/>
  <c r="B21" i="10"/>
  <c r="B22" i="10"/>
  <c r="B23" i="10"/>
  <c r="B24" i="10"/>
  <c r="B25" i="10"/>
  <c r="B26" i="10"/>
  <c r="B27" i="10"/>
  <c r="B28" i="10"/>
  <c r="B29" i="10"/>
  <c r="B30" i="10"/>
  <c r="B31" i="10"/>
  <c r="B32" i="10"/>
  <c r="B33" i="10"/>
  <c r="B34" i="10"/>
  <c r="B35" i="10"/>
  <c r="B36" i="10"/>
  <c r="B37" i="10"/>
  <c r="B38" i="10"/>
  <c r="B39" i="10"/>
  <c r="B40" i="10"/>
  <c r="B41" i="10"/>
  <c r="B42" i="10"/>
  <c r="B43" i="10"/>
  <c r="B44" i="10"/>
  <c r="B2" i="10"/>
  <c r="B3" i="10"/>
  <c r="B4" i="10"/>
  <c r="B5" i="10"/>
  <c r="B6" i="10"/>
  <c r="B7" i="10"/>
  <c r="B8" i="10"/>
  <c r="B9" i="10"/>
  <c r="B10" i="10"/>
  <c r="B11" i="10"/>
  <c r="B12" i="10"/>
  <c r="B13" i="10"/>
  <c r="B14" i="10"/>
  <c r="B15" i="10"/>
  <c r="B16" i="10"/>
  <c r="B17" i="10"/>
  <c r="B18" i="10"/>
  <c r="B19" i="10"/>
  <c r="B20" i="10"/>
  <c r="B1" i="10"/>
  <c r="L116" i="9" l="1"/>
  <c r="M116" i="9"/>
  <c r="N116" i="9"/>
  <c r="O116" i="9"/>
  <c r="K116" i="9"/>
  <c r="L207" i="9" l="1"/>
  <c r="M207" i="9"/>
  <c r="N207" i="9"/>
  <c r="O207" i="9"/>
  <c r="K207" i="9"/>
  <c r="L286" i="9" l="1"/>
  <c r="M286" i="9"/>
  <c r="N286" i="9"/>
  <c r="O286" i="9"/>
  <c r="K286" i="9"/>
  <c r="L250" i="9" l="1"/>
  <c r="M250" i="9"/>
  <c r="N250" i="9"/>
  <c r="O250" i="9"/>
  <c r="K250" i="9"/>
  <c r="M246" i="9"/>
  <c r="N246" i="9"/>
  <c r="O246" i="9"/>
  <c r="L336" i="9" l="1"/>
  <c r="M336" i="9"/>
  <c r="N336" i="9"/>
  <c r="O336" i="9"/>
  <c r="K336" i="9"/>
  <c r="L365" i="9"/>
  <c r="M365" i="9"/>
  <c r="N365" i="9"/>
  <c r="O365" i="9"/>
  <c r="K365" i="9"/>
  <c r="L339" i="9"/>
  <c r="M339" i="9"/>
  <c r="N339" i="9"/>
  <c r="O339" i="9"/>
  <c r="K339" i="9"/>
  <c r="M111" i="9" l="1"/>
  <c r="N111" i="9"/>
  <c r="O111" i="9"/>
  <c r="L263" i="9" l="1"/>
  <c r="M263" i="9"/>
  <c r="N263" i="9"/>
  <c r="O263" i="9"/>
  <c r="K263" i="9"/>
  <c r="L254" i="9"/>
  <c r="M254" i="9"/>
  <c r="N254" i="9"/>
  <c r="O254" i="9"/>
  <c r="K254" i="9"/>
  <c r="L205" i="9"/>
  <c r="M205" i="9"/>
  <c r="N205" i="9"/>
  <c r="O205" i="9"/>
  <c r="K205" i="9"/>
  <c r="L324" i="9" l="1"/>
  <c r="M324" i="9"/>
  <c r="N324" i="9"/>
  <c r="O324" i="9"/>
  <c r="K324" i="9"/>
  <c r="O371" i="9"/>
  <c r="N371" i="9"/>
  <c r="M371" i="9"/>
  <c r="L371" i="9"/>
  <c r="K371" i="9"/>
  <c r="O26" i="9" l="1"/>
  <c r="N26" i="9"/>
  <c r="M26" i="9"/>
  <c r="L26" i="9"/>
  <c r="K26" i="9"/>
  <c r="L315" i="9" l="1"/>
  <c r="M315" i="9"/>
  <c r="N315" i="9"/>
  <c r="O315" i="9"/>
  <c r="L318" i="9"/>
  <c r="M318" i="9"/>
  <c r="N318" i="9"/>
  <c r="O318" i="9"/>
  <c r="L322" i="9"/>
  <c r="M322" i="9"/>
  <c r="N322" i="9"/>
  <c r="O322" i="9"/>
  <c r="L329" i="9"/>
  <c r="M329" i="9"/>
  <c r="N329" i="9"/>
  <c r="O329" i="9"/>
  <c r="L346" i="9"/>
  <c r="M346" i="9"/>
  <c r="N346" i="9"/>
  <c r="O346" i="9"/>
  <c r="L354" i="9"/>
  <c r="M354" i="9"/>
  <c r="N354" i="9"/>
  <c r="O354" i="9"/>
  <c r="L358" i="9"/>
  <c r="M358" i="9"/>
  <c r="N358" i="9"/>
  <c r="O358" i="9"/>
  <c r="L363" i="9"/>
  <c r="M363" i="9"/>
  <c r="N363" i="9"/>
  <c r="O363" i="9"/>
  <c r="L367" i="9"/>
  <c r="M367" i="9"/>
  <c r="N367" i="9"/>
  <c r="O367" i="9"/>
  <c r="L369" i="9"/>
  <c r="M369" i="9"/>
  <c r="N369" i="9"/>
  <c r="O369" i="9"/>
  <c r="L373" i="9"/>
  <c r="M373" i="9"/>
  <c r="N373" i="9"/>
  <c r="O373" i="9"/>
  <c r="L375" i="9"/>
  <c r="M375" i="9"/>
  <c r="N375" i="9"/>
  <c r="O375" i="9"/>
  <c r="L377" i="9"/>
  <c r="M377" i="9"/>
  <c r="N377" i="9"/>
  <c r="O377" i="9"/>
  <c r="K377" i="9"/>
  <c r="K375" i="9"/>
  <c r="K373" i="9"/>
  <c r="K369" i="9"/>
  <c r="K367" i="9"/>
  <c r="K363" i="9"/>
  <c r="K358" i="9"/>
  <c r="K354" i="9"/>
  <c r="K346" i="9"/>
  <c r="K329" i="9"/>
  <c r="K322" i="9"/>
  <c r="K318" i="9"/>
  <c r="K315" i="9"/>
  <c r="L307" i="9"/>
  <c r="M307" i="9"/>
  <c r="N307" i="9"/>
  <c r="O307" i="9"/>
  <c r="K307" i="9"/>
  <c r="N314" i="9" l="1"/>
  <c r="M314" i="9"/>
  <c r="K314" i="9"/>
  <c r="O314" i="9"/>
  <c r="L314" i="9"/>
  <c r="L273" i="9"/>
  <c r="M273" i="9"/>
  <c r="N273" i="9"/>
  <c r="O273" i="9"/>
  <c r="M275" i="9"/>
  <c r="N275" i="9"/>
  <c r="O275" i="9"/>
  <c r="L284" i="9"/>
  <c r="M284" i="9"/>
  <c r="N284" i="9"/>
  <c r="O284" i="9"/>
  <c r="M288" i="9"/>
  <c r="N288" i="9"/>
  <c r="O288" i="9"/>
  <c r="L291" i="9"/>
  <c r="M291" i="9"/>
  <c r="N291" i="9"/>
  <c r="O291" i="9"/>
  <c r="L294" i="9"/>
  <c r="M294" i="9"/>
  <c r="N294" i="9"/>
  <c r="O294" i="9"/>
  <c r="L296" i="9"/>
  <c r="M296" i="9"/>
  <c r="N296" i="9"/>
  <c r="O296" i="9"/>
  <c r="L300" i="9"/>
  <c r="M300" i="9"/>
  <c r="N300" i="9"/>
  <c r="O300" i="9"/>
  <c r="K300" i="9"/>
  <c r="K296" i="9"/>
  <c r="K294" i="9"/>
  <c r="K291" i="9"/>
  <c r="K284" i="9"/>
  <c r="K273" i="9"/>
  <c r="L248" i="9"/>
  <c r="M248" i="9"/>
  <c r="N248" i="9"/>
  <c r="O248" i="9"/>
  <c r="L259" i="9"/>
  <c r="M259" i="9"/>
  <c r="N259" i="9"/>
  <c r="O259" i="9"/>
  <c r="L261" i="9"/>
  <c r="M261" i="9"/>
  <c r="N261" i="9"/>
  <c r="O261" i="9"/>
  <c r="K261" i="9"/>
  <c r="K259" i="9"/>
  <c r="K248" i="9"/>
  <c r="L212" i="9"/>
  <c r="M212" i="9"/>
  <c r="N212" i="9"/>
  <c r="O212" i="9"/>
  <c r="L216" i="9"/>
  <c r="M216" i="9"/>
  <c r="N216" i="9"/>
  <c r="O216" i="9"/>
  <c r="L220" i="9"/>
  <c r="M220" i="9"/>
  <c r="N220" i="9"/>
  <c r="O220" i="9"/>
  <c r="L222" i="9"/>
  <c r="M222" i="9"/>
  <c r="N222" i="9"/>
  <c r="O222" i="9"/>
  <c r="L224" i="9"/>
  <c r="M224" i="9"/>
  <c r="N224" i="9"/>
  <c r="O224" i="9"/>
  <c r="L227" i="9"/>
  <c r="M227" i="9"/>
  <c r="N227" i="9"/>
  <c r="O227" i="9"/>
  <c r="L233" i="9"/>
  <c r="M233" i="9"/>
  <c r="N233" i="9"/>
  <c r="O233" i="9"/>
  <c r="L235" i="9"/>
  <c r="M235" i="9"/>
  <c r="N235" i="9"/>
  <c r="O235" i="9"/>
  <c r="K235" i="9"/>
  <c r="K233" i="9"/>
  <c r="K227" i="9"/>
  <c r="K224" i="9"/>
  <c r="K222" i="9"/>
  <c r="K220" i="9"/>
  <c r="K216" i="9"/>
  <c r="K212" i="9"/>
  <c r="L141" i="9"/>
  <c r="M141" i="9"/>
  <c r="N141" i="9"/>
  <c r="O141" i="9"/>
  <c r="K141" i="9"/>
  <c r="L139" i="9"/>
  <c r="M139" i="9"/>
  <c r="N139" i="9"/>
  <c r="O139" i="9"/>
  <c r="L147" i="9"/>
  <c r="M147" i="9"/>
  <c r="N147" i="9"/>
  <c r="O147" i="9"/>
  <c r="L153" i="9"/>
  <c r="M153" i="9"/>
  <c r="N153" i="9"/>
  <c r="O153" i="9"/>
  <c r="L155" i="9"/>
  <c r="M155" i="9"/>
  <c r="N155" i="9"/>
  <c r="O155" i="9"/>
  <c r="L158" i="9"/>
  <c r="M158" i="9"/>
  <c r="N158" i="9"/>
  <c r="O158" i="9"/>
  <c r="L160" i="9"/>
  <c r="M160" i="9"/>
  <c r="N160" i="9"/>
  <c r="O160" i="9"/>
  <c r="L162" i="9"/>
  <c r="M162" i="9"/>
  <c r="N162" i="9"/>
  <c r="O162" i="9"/>
  <c r="L171" i="9"/>
  <c r="M171" i="9"/>
  <c r="N171" i="9"/>
  <c r="O171" i="9"/>
  <c r="L179" i="9"/>
  <c r="M179" i="9"/>
  <c r="N179" i="9"/>
  <c r="O179" i="9"/>
  <c r="L189" i="9"/>
  <c r="M189" i="9"/>
  <c r="N189" i="9"/>
  <c r="O189" i="9"/>
  <c r="L192" i="9"/>
  <c r="M192" i="9"/>
  <c r="N192" i="9"/>
  <c r="O192" i="9"/>
  <c r="L194" i="9"/>
  <c r="M194" i="9"/>
  <c r="N194" i="9"/>
  <c r="O194" i="9"/>
  <c r="L196" i="9"/>
  <c r="M196" i="9"/>
  <c r="N196" i="9"/>
  <c r="O196" i="9"/>
  <c r="L198" i="9"/>
  <c r="M198" i="9"/>
  <c r="N198" i="9"/>
  <c r="O198" i="9"/>
  <c r="L200" i="9"/>
  <c r="M200" i="9"/>
  <c r="N200" i="9"/>
  <c r="O200" i="9"/>
  <c r="L209" i="9"/>
  <c r="M209" i="9"/>
  <c r="N209" i="9"/>
  <c r="O209" i="9"/>
  <c r="K209" i="9"/>
  <c r="K200" i="9"/>
  <c r="K198" i="9"/>
  <c r="K196" i="9"/>
  <c r="K194" i="9"/>
  <c r="K192" i="9"/>
  <c r="K189" i="9"/>
  <c r="K179" i="9"/>
  <c r="K171" i="9"/>
  <c r="K162" i="9"/>
  <c r="K160" i="9"/>
  <c r="K158" i="9"/>
  <c r="K155" i="9"/>
  <c r="K153" i="9"/>
  <c r="K147" i="9"/>
  <c r="K139" i="9"/>
  <c r="L121" i="9"/>
  <c r="M121" i="9"/>
  <c r="N121" i="9"/>
  <c r="O121" i="9"/>
  <c r="L125" i="9"/>
  <c r="M125" i="9"/>
  <c r="N125" i="9"/>
  <c r="O125" i="9"/>
  <c r="L127" i="9"/>
  <c r="M127" i="9"/>
  <c r="N127" i="9"/>
  <c r="O127" i="9"/>
  <c r="L129" i="9"/>
  <c r="M129" i="9"/>
  <c r="N129" i="9"/>
  <c r="O129" i="9"/>
  <c r="L136" i="9"/>
  <c r="M136" i="9"/>
  <c r="N136" i="9"/>
  <c r="O136" i="9"/>
  <c r="K136" i="9"/>
  <c r="K129" i="9"/>
  <c r="K127" i="9"/>
  <c r="K125" i="9"/>
  <c r="K121" i="9"/>
  <c r="L103" i="9"/>
  <c r="M103" i="9"/>
  <c r="N103" i="9"/>
  <c r="O103" i="9"/>
  <c r="M109" i="9"/>
  <c r="N109" i="9"/>
  <c r="O109" i="9"/>
  <c r="M113" i="9"/>
  <c r="N113" i="9"/>
  <c r="O113" i="9"/>
  <c r="K103" i="9"/>
  <c r="L72" i="9"/>
  <c r="M72" i="9"/>
  <c r="N72" i="9"/>
  <c r="O72" i="9"/>
  <c r="K72" i="9"/>
  <c r="L31" i="9"/>
  <c r="M31" i="9"/>
  <c r="N31" i="9"/>
  <c r="O31" i="9"/>
  <c r="L35" i="9"/>
  <c r="M35" i="9"/>
  <c r="N35" i="9"/>
  <c r="O35" i="9"/>
  <c r="L37" i="9"/>
  <c r="M37" i="9"/>
  <c r="N37" i="9"/>
  <c r="O37" i="9"/>
  <c r="L39" i="9"/>
  <c r="M39" i="9"/>
  <c r="N39" i="9"/>
  <c r="O39" i="9"/>
  <c r="L56" i="9"/>
  <c r="M56" i="9"/>
  <c r="N56" i="9"/>
  <c r="O56" i="9"/>
  <c r="L60" i="9"/>
  <c r="M60" i="9"/>
  <c r="N60" i="9"/>
  <c r="O60" i="9"/>
  <c r="L62" i="9"/>
  <c r="M62" i="9"/>
  <c r="N62" i="9"/>
  <c r="O62" i="9"/>
  <c r="L64" i="9"/>
  <c r="M64" i="9"/>
  <c r="N64" i="9"/>
  <c r="O64" i="9"/>
  <c r="L68" i="9"/>
  <c r="M68" i="9"/>
  <c r="N68" i="9"/>
  <c r="O68" i="9"/>
  <c r="L75" i="9"/>
  <c r="M75" i="9"/>
  <c r="N75" i="9"/>
  <c r="O75" i="9"/>
  <c r="L77" i="9"/>
  <c r="M77" i="9"/>
  <c r="N77" i="9"/>
  <c r="O77" i="9"/>
  <c r="L79" i="9"/>
  <c r="M79" i="9"/>
  <c r="N79" i="9"/>
  <c r="O79" i="9"/>
  <c r="L81" i="9"/>
  <c r="M81" i="9"/>
  <c r="N81" i="9"/>
  <c r="O81" i="9"/>
  <c r="L87" i="9"/>
  <c r="M87" i="9"/>
  <c r="N87" i="9"/>
  <c r="O87" i="9"/>
  <c r="L91" i="9"/>
  <c r="M91" i="9"/>
  <c r="N91" i="9"/>
  <c r="O91" i="9"/>
  <c r="L93" i="9"/>
  <c r="M93" i="9"/>
  <c r="N93" i="9"/>
  <c r="O93" i="9"/>
  <c r="L95" i="9"/>
  <c r="M95" i="9"/>
  <c r="N95" i="9"/>
  <c r="O95" i="9"/>
  <c r="L97" i="9"/>
  <c r="M97" i="9"/>
  <c r="N97" i="9"/>
  <c r="O97" i="9"/>
  <c r="K97" i="9"/>
  <c r="K95" i="9"/>
  <c r="K93" i="9"/>
  <c r="K91" i="9"/>
  <c r="K87" i="9"/>
  <c r="K81" i="9"/>
  <c r="K79" i="9"/>
  <c r="K77" i="9"/>
  <c r="K75" i="9"/>
  <c r="K68" i="9"/>
  <c r="K64" i="9"/>
  <c r="K62" i="9"/>
  <c r="K60" i="9"/>
  <c r="K56" i="9"/>
  <c r="K39" i="9"/>
  <c r="K37" i="9"/>
  <c r="K35" i="9"/>
  <c r="K31" i="9"/>
  <c r="L19" i="9"/>
  <c r="M19" i="9"/>
  <c r="N19" i="9"/>
  <c r="O19" i="9"/>
  <c r="K19" i="9"/>
  <c r="L10" i="9"/>
  <c r="M10" i="9"/>
  <c r="N10" i="9"/>
  <c r="O10" i="9"/>
  <c r="K10" i="9"/>
  <c r="M138" i="9" l="1"/>
  <c r="L138" i="9"/>
  <c r="N138" i="9"/>
  <c r="K138" i="9"/>
  <c r="O138" i="9"/>
  <c r="M9" i="9"/>
  <c r="N272" i="9"/>
  <c r="M272" i="9"/>
  <c r="L272" i="9"/>
  <c r="K272" i="9"/>
  <c r="O272" i="9"/>
  <c r="K9" i="9"/>
  <c r="L9" i="9"/>
  <c r="O9" i="9"/>
  <c r="N9" i="9"/>
  <c r="L242" i="9"/>
  <c r="K242" i="9"/>
  <c r="O242" i="9"/>
  <c r="N242" i="9"/>
  <c r="M242" i="9"/>
  <c r="K211" i="9"/>
  <c r="N211" i="9"/>
  <c r="L211" i="9"/>
  <c r="O211" i="9"/>
  <c r="M211" i="9"/>
  <c r="K115" i="9"/>
  <c r="N115" i="9"/>
  <c r="M115" i="9"/>
  <c r="L115" i="9"/>
  <c r="O115" i="9"/>
  <c r="N25" i="9"/>
  <c r="K25" i="9"/>
  <c r="M25" i="9"/>
  <c r="O25" i="9"/>
  <c r="L25" i="9"/>
  <c r="M102" i="9"/>
  <c r="N102" i="9"/>
  <c r="O102" i="9"/>
  <c r="K102" i="9"/>
  <c r="L102" i="9"/>
  <c r="N379" i="9" l="1"/>
  <c r="N380" i="9" s="1"/>
  <c r="K379" i="9"/>
  <c r="M379" i="9"/>
  <c r="M380" i="9" s="1"/>
  <c r="L379" i="9"/>
  <c r="L380" i="9" s="1"/>
  <c r="O379" i="9"/>
  <c r="O380" i="9" s="1"/>
</calcChain>
</file>

<file path=xl/sharedStrings.xml><?xml version="1.0" encoding="utf-8"?>
<sst xmlns="http://schemas.openxmlformats.org/spreadsheetml/2006/main" count="1992" uniqueCount="614">
  <si>
    <t>Департамент финансов администрации города Нефтеюганска</t>
  </si>
  <si>
    <t>011</t>
  </si>
  <si>
    <t>04-2601</t>
  </si>
  <si>
    <t>04-2602</t>
  </si>
  <si>
    <t>04-2621</t>
  </si>
  <si>
    <t>040</t>
  </si>
  <si>
    <t>04-2515</t>
  </si>
  <si>
    <t>04-2520</t>
  </si>
  <si>
    <t>04-2547</t>
  </si>
  <si>
    <t>04-2553</t>
  </si>
  <si>
    <t>04-2554</t>
  </si>
  <si>
    <t>04-2557</t>
  </si>
  <si>
    <t>04-2608</t>
  </si>
  <si>
    <t>04-2617</t>
  </si>
  <si>
    <t>04-2620</t>
  </si>
  <si>
    <t>04-2623</t>
  </si>
  <si>
    <t>04-2902</t>
  </si>
  <si>
    <t>04-3102</t>
  </si>
  <si>
    <t>04-3103</t>
  </si>
  <si>
    <t>04-3201</t>
  </si>
  <si>
    <t>04-3202</t>
  </si>
  <si>
    <t>04-3205</t>
  </si>
  <si>
    <t>04-3206</t>
  </si>
  <si>
    <t>04-3237</t>
  </si>
  <si>
    <t>04-3289</t>
  </si>
  <si>
    <t>050</t>
  </si>
  <si>
    <t>04-2502</t>
  </si>
  <si>
    <t>070</t>
  </si>
  <si>
    <t>04-2504</t>
  </si>
  <si>
    <t>04-2508</t>
  </si>
  <si>
    <t>04-3228</t>
  </si>
  <si>
    <t>231</t>
  </si>
  <si>
    <t>04-2522</t>
  </si>
  <si>
    <t>04-2523</t>
  </si>
  <si>
    <t>04-2525</t>
  </si>
  <si>
    <t>04-2526</t>
  </si>
  <si>
    <t>04-2535</t>
  </si>
  <si>
    <t>04-2555</t>
  </si>
  <si>
    <t>04-2715</t>
  </si>
  <si>
    <t>04-3222</t>
  </si>
  <si>
    <t>04-3224</t>
  </si>
  <si>
    <t>04-3241</t>
  </si>
  <si>
    <t>04-3401</t>
  </si>
  <si>
    <t>04-3403</t>
  </si>
  <si>
    <t>242</t>
  </si>
  <si>
    <t>04-2530</t>
  </si>
  <si>
    <t>04-2531</t>
  </si>
  <si>
    <t>272</t>
  </si>
  <si>
    <t>04-2534</t>
  </si>
  <si>
    <t>461</t>
  </si>
  <si>
    <t>04-2505</t>
  </si>
  <si>
    <t>04-2507</t>
  </si>
  <si>
    <t>0409</t>
  </si>
  <si>
    <t>04-2541</t>
  </si>
  <si>
    <t>04-2544</t>
  </si>
  <si>
    <t>481</t>
  </si>
  <si>
    <t>04-2511</t>
  </si>
  <si>
    <t>04-2542</t>
  </si>
  <si>
    <t>04-3117</t>
  </si>
  <si>
    <t>04-3254</t>
  </si>
  <si>
    <t>04-3284</t>
  </si>
  <si>
    <t>04-3321</t>
  </si>
  <si>
    <t xml:space="preserve">ИТОГО: </t>
  </si>
  <si>
    <t>план</t>
  </si>
  <si>
    <t>факт</t>
  </si>
  <si>
    <t>2022</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</si>
  <si>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</si>
  <si>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</si>
  <si>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</si>
  <si>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</si>
  <si>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06.10.2003 - не ограничен</t>
  </si>
  <si>
    <t>Подпункт 3 части 1 статьи 16, в целом</t>
  </si>
  <si>
    <t>Подпункт 6 части 1 статьи 16, Статья 91.13</t>
  </si>
  <si>
    <t>Подпункт 7.1 части 1 статьи 16, ст.5.2.</t>
  </si>
  <si>
    <t>Подпункт 13 части 1 статьи 16, ст.9</t>
  </si>
  <si>
    <t>Подпункт 19 части 1 статьи 16, ст.9</t>
  </si>
  <si>
    <t>Подпункт 9 части 1 статьи 17</t>
  </si>
  <si>
    <t>Подпункт 8.2 части 1 статьи 17, ст.8</t>
  </si>
  <si>
    <t>Подпункт 9 части 1 статьи 17, ст. 33.35</t>
  </si>
  <si>
    <t>06.10.2003 - не ограничен, 19.02.1993 - не ограничен</t>
  </si>
  <si>
    <t>подпункт 16 части 1 статьи 16.1, подпункт 4 части 1.1 статьи 16.1, ст.12</t>
  </si>
  <si>
    <t>в целом</t>
  </si>
  <si>
    <t>20.11.1997 - не ограничен</t>
  </si>
  <si>
    <t xml:space="preserve">ст.6 </t>
  </si>
  <si>
    <t>28.01.2002 - не ограничен</t>
  </si>
  <si>
    <t>06.10.2003 - не ограничен, 15.01.1996 - не ограничен</t>
  </si>
  <si>
    <t xml:space="preserve">в целом, ст.25 п.3, ст.3, в целом </t>
  </si>
  <si>
    <t>2</t>
  </si>
  <si>
    <t>3</t>
  </si>
  <si>
    <t>4</t>
  </si>
  <si>
    <t>5</t>
  </si>
  <si>
    <t>6</t>
  </si>
  <si>
    <t>11</t>
  </si>
  <si>
    <t>12</t>
  </si>
  <si>
    <t>13</t>
  </si>
  <si>
    <t>14</t>
  </si>
  <si>
    <t>15</t>
  </si>
  <si>
    <t>Объем ассигнований на исполнение расходного обязательства, руб.</t>
  </si>
  <si>
    <t>финансовый год</t>
  </si>
  <si>
    <t>очердной финансовый год</t>
  </si>
  <si>
    <t>плановый период</t>
  </si>
  <si>
    <t>первый год</t>
  </si>
  <si>
    <t>второй год</t>
  </si>
  <si>
    <t>Коды бюджетной классификации</t>
  </si>
  <si>
    <t>Р</t>
  </si>
  <si>
    <t>Пр</t>
  </si>
  <si>
    <t>Код и наименование полномочия, тип расходного обязательства</t>
  </si>
  <si>
    <t>Код и наименование ГРБС</t>
  </si>
  <si>
    <t>Дума города Нефтеюганска</t>
  </si>
  <si>
    <t>администрация города Нефтеюганска</t>
  </si>
  <si>
    <t>ДЕПАРТАМЕНТ МУНИЦИПАЛЬНОГО ИМУЩЕСТВА АДМИНИСТРАЦИИ ГОРОДА НЕФТЕЮГАНСКА</t>
  </si>
  <si>
    <t>Департамент образования и молодёжной политики администрации города Нефтеюганска</t>
  </si>
  <si>
    <t>Комитет культуры и туризма администрации города Нефтеюганска</t>
  </si>
  <si>
    <t>Комитет физической культуры и спорта администрации города Нефтеюганска</t>
  </si>
  <si>
    <t>ДЕПАРТАМЕНТ ГРАДОСТРОИТЕЛЬСТВА И ЗЕМЕЛЬНЫХ ОТНОШЕНИЙ АДМИНИСТРАЦИИ ГОРОДА НЕФТЕЮГАНСКА</t>
  </si>
  <si>
    <t>Департамент жилищно-коммунального хозяйства администрации города Нефтеюганска</t>
  </si>
  <si>
    <t>03</t>
  </si>
  <si>
    <t>06</t>
  </si>
  <si>
    <t>10</t>
  </si>
  <si>
    <t>01</t>
  </si>
  <si>
    <t>04</t>
  </si>
  <si>
    <t>08</t>
  </si>
  <si>
    <t>02</t>
  </si>
  <si>
    <t>05</t>
  </si>
  <si>
    <t>07</t>
  </si>
  <si>
    <t>09</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</si>
  <si>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t>
  </si>
  <si>
    <t>06.10.2003 - не ограничен, 01.06.2007 - не ограничен, 01.01.2017 - не ограничен, 26.09.2018 - не ограничен</t>
  </si>
  <si>
    <t>№131-ФЗ от 06.10.2003, №25-ФЗ от 02.03.2007,  N 146-ФЗ от 31 июля 1998 года, №440-VI РД от 26.09.2018</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</si>
  <si>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</si>
  <si>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Подпункт 9 части 1 статьи 17, ст.34, в целом, в целом</t>
  </si>
  <si>
    <t>№131-ФЗ от 06.10.2003, № 4520-1 ФЗ от 19.02.1993</t>
  </si>
  <si>
    <t xml:space="preserve">№131-ФЗ от 06.10.2003, N35-ФЗ от 06.03.2006 </t>
  </si>
  <si>
    <t>Подпункт 10 части 1 статьи 16, ст.19</t>
  </si>
  <si>
    <t>№131-ФЗ от 06.10.2003 , N 69-ФЗ от 21.12.1994</t>
  </si>
  <si>
    <t>№131-ФЗ от 06.10.2003 , N 273-ФЗ от 29.12.2012</t>
  </si>
  <si>
    <t>№131-ФЗ от 06.10.2003 , N 273-ФЗ от 29.12.2012, №124-ФЗ от 24.07.1998</t>
  </si>
  <si>
    <t xml:space="preserve">Подпункт 13 части 1 статьи 16, ст.9, ст.12 п.1 </t>
  </si>
  <si>
    <t xml:space="preserve">№131-ФЗ от 06.10.2003, N329-ФЗ от 04.12.2007 N329-ФЗ </t>
  </si>
  <si>
    <t xml:space="preserve">№131-ФЗ от 06.10.2003, N28-ФЗ от 12.02.1998, N68-ФЗ от 21.12.1994 </t>
  </si>
  <si>
    <t xml:space="preserve">№131-ФЗ от 06.10.2003, №209-ФЗ от 24.07.2007 </t>
  </si>
  <si>
    <t>Федеральный закон "Об общих принципах организации местного самоуправления в Российской Федерации" (с изменениями), Федеральный закон "О развитии малого и среднего предпринимательства в РФ" (с изменениями)</t>
  </si>
  <si>
    <t>№131-ФЗ от 06.10.2003, N7-ФЗ от 12.01.1996</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</si>
  <si>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t>
  </si>
  <si>
    <t>№131-ФЗ от 06.10.2003,  N 44-ФЗ от 02.04.2014</t>
  </si>
  <si>
    <t>Федеральный закон от  "Об общих принципах организации местного самоуправления в Российской Федерации, Федеральный закон  "Об участии граждан в охране общественного порядка" (с изменениями)</t>
  </si>
  <si>
    <t>№131-ФЗ от 06.10.2003, №25-ФЗ от 02.03.2007, N7-ФЗ от 12.01.1996, №24-нп от 14.02.2018</t>
  </si>
  <si>
    <t>06.10.2003 - не ограничен, 01.06.2007 - не ограничен, 15.01.1996 - не ограничен, 14.02.2018 - не ограничен</t>
  </si>
  <si>
    <t>06.10.2003 - не ограничен, 08.02.1992 - не ограничен</t>
  </si>
  <si>
    <t>Подпункт 7 части 1 статьи 17, в целом</t>
  </si>
  <si>
    <t>№131-ФЗ от 06.10.2003, №2124-1  от 27.12.1991</t>
  </si>
  <si>
    <t xml:space="preserve">№131-ФЗ от 06.10.2003, N261-ФЗ от 23.11.2009 </t>
  </si>
  <si>
    <t xml:space="preserve">№131-ФЗ от 06.10.2003, №182-ФЗ от 23 июня 2016 </t>
  </si>
  <si>
    <t>Подпункт 1 части 1 статьи 16, ст.12.1, в целом</t>
  </si>
  <si>
    <t>06.10.2003 - не ограничен, 01.01.2000 - не ограничен, 25.04.2012 - не ограничен</t>
  </si>
  <si>
    <t xml:space="preserve">№143-фз от 15.11.1997 </t>
  </si>
  <si>
    <t>Федеральный закон "Об актах гражданского состояния " (с изменениями)</t>
  </si>
  <si>
    <t xml:space="preserve">№8-фз  от 25.01.2002 </t>
  </si>
  <si>
    <t>Федеральный закон "О Всероссийской переписи населения " (с изменениями)</t>
  </si>
  <si>
    <t xml:space="preserve">п.5, ст.19
абз.1, ч.5, ст.19,ст.7 п.1 </t>
  </si>
  <si>
    <t>№131-ФЗ от 06.10.2003, №264-фз  от 29.12.2006</t>
  </si>
  <si>
    <t>Федеральный закон "Об общих принципах организации местного самоуправления в Российской Федерации" (с изменениями), Федеральный закон "О развитии сельского хозяйства "  (с изменениями)</t>
  </si>
  <si>
    <t>06.10.2003 - не ограничен, 01.01.2007 - не ограничен</t>
  </si>
  <si>
    <t xml:space="preserve">Подпункт 13 части 1 статьи 16, гл.12 ст.95 </t>
  </si>
  <si>
    <t>06.10.2003 - не ограничен, 01.09.2013 - не ограничен</t>
  </si>
  <si>
    <t xml:space="preserve">№131-ФЗ от 06.10.2003, от 29.12.2012 №273-фз </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</si>
  <si>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</si>
  <si>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 (с изменениями)</t>
  </si>
  <si>
    <t xml:space="preserve"> </t>
  </si>
  <si>
    <t>22.05.1995 - не ограничен, 30.06.1999 - не ограничен, 01.01.2018 - не ограничен, 27.12.2010 - не ограничен</t>
  </si>
  <si>
    <t xml:space="preserve"> №81-фз  от 19.05.1995, №120-фз  от 24.06.1999 , №418-фз  от 28.12.2017 , №1119  от 27.12.2010 </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</si>
  <si>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 с изменениями), Федеральный закон "О ежемесячных выплатах семьям, имеющим детей"  ( с изменениями), 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 с изменениями)</t>
  </si>
  <si>
    <t>абз.2, п.5, ст.19, ст.8</t>
  </si>
  <si>
    <t xml:space="preserve">№131-ФЗ от 06.10.2003, N188-ФЗ от 29.12.2004 </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</si>
  <si>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</si>
  <si>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</si>
  <si>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</si>
  <si>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</si>
  <si>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</si>
  <si>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</si>
  <si>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</si>
  <si>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</si>
  <si>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</si>
  <si>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</si>
  <si>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Федеральный закон  "Об общих принципах организации местного самоуправления в Российской Федерации" (с изменениями), Федеральный закон «Об основах системы профилактики правонарушений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</si>
  <si>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о(с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</si>
  <si>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</si>
  <si>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t>
  </si>
  <si>
    <t>Федеральный закон "Об общих принципах организации местного самоуправления в Российской Федерации" (с изменениями)</t>
  </si>
  <si>
    <t>№131-ФЗ от 06.10.2003</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</si>
  <si>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</si>
  <si>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 4520-1 ФЗ от 19.02.1993</t>
  </si>
  <si>
    <t>Е.В.Колесникова</t>
  </si>
  <si>
    <t>23-77-74</t>
  </si>
  <si>
    <t>2023</t>
  </si>
  <si>
    <t>04-2613</t>
  </si>
  <si>
    <t>04-2801</t>
  </si>
  <si>
    <t>04-2604</t>
  </si>
  <si>
    <t>04-3236</t>
  </si>
  <si>
    <t>04-2516</t>
  </si>
  <si>
    <t>04-3130</t>
  </si>
  <si>
    <t>составление и рассмотрение проекта бюджета муниципального округа, городского округа, утверждение и исполнение бюджета муниципального округа, городского округа, осуществление контроля за его исполнением, составление и утверждение отчета об исполнении бюджета муниципального округа, городского округа</t>
  </si>
  <si>
    <t>владение, пользование и распоряжение имуществом, находящимся в муниципальной собственности муниципального округа, городского округа</t>
  </si>
  <si>
    <t>организация в границах муниципального округа,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</si>
  <si>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муниципального округа,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округа,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</si>
  <si>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муниципальном округе,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</si>
  <si>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городского округа (в части автомобильного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</si>
  <si>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</si>
  <si>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</si>
  <si>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обеспечение первичных мер пожарной безопасности в границах муниципального округа, городского округа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</si>
  <si>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</si>
  <si>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</si>
  <si>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</si>
  <si>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</si>
  <si>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библиотечного обслуживания населения, комплектование и обеспечение сохранности библиотечных фондов библиотек муниципального округа, городского округа</t>
  </si>
  <si>
    <t>создание условий для организации досуга и обеспечения жителей муниципального округа, городского округа услугами организаций культуры</t>
  </si>
  <si>
    <t>обеспечение условий для развития на территории муниципального округа,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</si>
  <si>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округа, городского округа</t>
  </si>
  <si>
    <t>организация благоустройства территории муниципального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</si>
  <si>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утверждение генеральных планов муниципального округа, городского округа, правил землепользования и застройки, утверждение подготовленной на основе генеральных планов муниципального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городского округа, утверждение местных нормативов градостроительного проектирования муниципального округа, городского округа, ведение информационной системы обеспечения градостроительной деятельности, осуществляемой на территории муниципального округа, городского округа, резервирование земель и изъятие земельных участков в границах муниципального округа, городского округа для муниципальных нужд, осуществление муниципального земельного контроля в границах муниципального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</si>
  <si>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</si>
  <si>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</si>
  <si>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</si>
  <si>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муниципальном округе,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</si>
  <si>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</si>
  <si>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</si>
  <si>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</si>
  <si>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</si>
  <si>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</si>
  <si>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</si>
  <si>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</si>
  <si>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</si>
  <si>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</si>
  <si>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предоставление доплаты за выслугу лет к трудовой пенсии муниципальным служащим за счет средств местного бюджета</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</si>
  <si>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</si>
  <si>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Иные дополнительные меры социальной поддержки и социальной помощи для отдельных категорий граждан</t>
  </si>
  <si>
    <t>на государственную регистрацию актов гражданского состояния</t>
  </si>
  <si>
    <t>по составлению (изменению) списков кандидатов в присяжные заседатели</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</si>
  <si>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</si>
  <si>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осуществление полномочий по проведению Всероссийской переписи населения 2020 года</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</si>
  <si>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</si>
  <si>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</si>
  <si>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</si>
  <si>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</si>
  <si>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</si>
  <si>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</si>
  <si>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</si>
  <si>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</si>
  <si>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</si>
  <si>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</si>
  <si>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</si>
  <si>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</si>
  <si>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</si>
  <si>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</si>
  <si>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</si>
  <si>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</si>
  <si>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организация благоустройства территории муниципального округа,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</si>
  <si>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На профилактику и устранение последствий распространения новой коронавирусной инфекции</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</si>
  <si>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изменениями);Федеральный закон "Об общих принципах организации и деятельности контрольно-счетных органов субъектов Российской Федерации и муниципальных образований"; Закон ХМАО - Югры "Об отдельных вопросах муниципальной службы в Ханты-Мансийском автономном округе - Югре"; Закон ХМАО - Югры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Югре";Приказ Минздравсоцразвития РФ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учреждения";Решение Думы города Нефтеюганска "Об утверждении Устава города Нефтеюганска";  Решение Думы города Нефтеюганска "Об утверждении Положения о порядке и условиях предоставления гарантий при осуществлении полномочий депутата и выборного должностного лица местного самоуправления в городе Нефтеюганске"; Решение Думы города Нефтеюганска "Об утверждении Положения о порядке и размерах выплат по страхованию лиц, замещающих муниципальные должности в городе Нефтеюганске"; Решение Думы города Нефтеюганска "Об утверждении Положения о порядке, размерах и условиях предоставления дополнительных гарантий муниципальным служащим города Нефтеюганска"; Решение Думы города Нефтеюганска "Об утверждении Положения о наградах и почётном звании муниципального образования город Нефтеюганск»; Решение Думы города Нефтеюганска "Об утверждении Положения о порядке и размерах выплат по обязательному государственному страхованию лиц, замещающих должности муниципальной службы в органах местного самоуправления города Нефтеюганска»; Распоряжение Председателя Думы города "Об обеспечении, выдаче и списании подарков, ценных подарков, цветов и сувенирной продукции"; Постановление Председателя Думы "Об утверждении Положения о командировании лиц, замещающих должности муниципальной службы в Думе города и Счетной палате города Нефтеюганска"; Постановление Председателя Думы "Об утверждении нормативных затрат на обеспечение функций Думы города Нефтеюганска, Счетной палаты города Нефтеюганска"; Распоряжение Председателя Думы города "О порядке использования сотовой связи в Думе города и Счетной палате города Нефтеюганска".</t>
  </si>
  <si>
    <t>№131-ФЗ от 06.10.2003, №25-ФЗ от 02.03.2007,  № 6-ФЗ от 07.02.2011; №113-оз от 20.07.2007;  № 984н от 14.12.2009; №475 от 30.05.2005; № 404-IV от 25.04.2008; №108-IV от 21.11.2006; № 530 от 28.03.2013; № 30-VI от 31.10.2016; № 654-IV от 28.10.2009; 67-од от 30.12.2016; № 34-П от 31.05.2017; 23-П от 29.06.2020; № 24-од от 18.05.2017.</t>
  </si>
  <si>
    <t>Подпункт 9 части 1 статьи 17,ст.35,ст.38; ст.34; ст 20; ст 21; в целом; п.3;п.п.9,11 ст18, ч.2 ст.26.1, ст.43,ст.46,4; в целом; п.1-3 раздела VIII; в целом; пп 7.7 п 7,пп.17.1,17.2 п.17; п.7.1-7.3 раздела VII; пп.5-8; в целом; в целом; в целом.</t>
  </si>
  <si>
    <t>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Решение Думы города Нефтеюганска "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t>
  </si>
  <si>
    <t xml:space="preserve"> N 146-ФЗ от 31 июля 1998 года, №440-VI  от 26.09.2018;№ 516-VI от 26.12.2018.</t>
  </si>
  <si>
    <t>в целом; в целом; в целом.</t>
  </si>
  <si>
    <t>01.01.2011 - не ограничен, 06.10.2018 - не ограничен, 01.01.2019-не ограничен.</t>
  </si>
  <si>
    <t xml:space="preserve">Трудовой кодекс Российской Федерации,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t>
  </si>
  <si>
    <t>№ 197-ФЗ от 30.12.2001; № 4520-1 ФЗ от 19.02.1993; № 373-V от 27.09.2012.</t>
  </si>
  <si>
    <t>ст. 325,326; ст.33,35; в целом.</t>
  </si>
  <si>
    <t>01.02.2002-не ограничен, 01.06.1993 - не ограничен, 27.09.2012-не ограничен</t>
  </si>
  <si>
    <t>"Бюджетный кодекс Российской Федерации"; "Устав города Нефтеюганска", утвержден решением Думы города Нефтеюганска ; Постановление администрации города Нефтеюганска  "О порядке использования бюджетных ассигнований резервного фонда администрации города Нефтеюганска"</t>
  </si>
  <si>
    <t>от 31.07.1998 № 145-ФЗ ; от 30.05.2005 № 475 ; от 10.01.2014 № 4-нп</t>
  </si>
  <si>
    <t>Статья 81 главы 10 раздела III , Статья 184.1 главы 21 раздела VII;  Статья 43, в целом; в целом</t>
  </si>
  <si>
    <t xml:space="preserve">01.01.2000 - не ограничен; 01.01.2006 - не ограничен; 10.01.2014 - не ограничен  </t>
  </si>
  <si>
    <t xml:space="preserve">Федеральный закон "Об общих принципах организации местного самоуправления в Российской Федерации"; Федеральный закон  "О внесении изменений в части первую и вторую Налогового кодекса Российской Федерации в связи с передачей налоговым органам полномочий по администрированию страховых взносов на обязательное пенсионное, социальное и медицинское страхование"; Закон ХМАО-Югры  "Об отдельных вопросах муниципальной службы в ХМАО-Югре"; Распоряжение администрации города Нефтеюганска  "О порядке и размерах возмещения расходов, связанных со служебными командировками лиц, замещающих должности муниципальной службы в администрации города Нефтеюганска, органах администрации города Нефтеюганска"; Федеральный закон "О компенсации за нарушение права на судопроизводство в разумный срок или права на исполнение судебного акта в разумный срок"; Решение Думы города Нефтеюганска   "Об утверждении Положения о бюджетном устройстве и бюджетном процессе в городе Нефтеюганске" </t>
  </si>
  <si>
    <t>от 06.10.2003 № 131-ФЗ; от 03.07.2016 N 243-ФЗ;   от 20.07.2007 № 113-оз; от 20.12.2018 № 402-р; от 30.04.2010 N 68-ФЗ; от 25.09.2013 N 633-V</t>
  </si>
  <si>
    <t>Статьи 16, 17 главы 3, в целом; в целом; в целом; в целом; часть 8 статьи 3; часть 16 статьи 6</t>
  </si>
  <si>
    <t xml:space="preserve">08.10.2003 - не ограничен; 01.01.2017 - не ограничен; 20.08.2007 - не ограничен; 01.01.2019 - не ограничен; 04.05.2010 - не ограничен; 04.05.2010 - не ограничен    </t>
  </si>
  <si>
    <t>"Налоговый кодекс Российской Федерации (часть вторая)"; Решение Думы города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Решение Думы города Нефтеюганска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t>
  </si>
  <si>
    <t xml:space="preserve"> от 05.08.2000 N 117-ФЗ; от 26.09.2018 № 440-VI ; от 26.12.2018 N 516-VI </t>
  </si>
  <si>
    <t>Статья 207                 главы 23; в целом; в целом</t>
  </si>
  <si>
    <t>01.01.2001 - не ограничен; 05.10.2018 - не ограничен;  01.01.2019 - не ограничен</t>
  </si>
  <si>
    <t xml:space="preserve">Постановление администрации города Нефтеюганска  "Об утверждении муниципальной программы «Управление муниципальными финансами города Нефтеюганска»"; Решение Думы города Нефтеюганска "Об утверждении Положения о бюджетном устройстве и бюджетном процессе в городе Нефтеюганске" </t>
  </si>
  <si>
    <t xml:space="preserve">от 15.11.2018 №591-п;  от 25.09.2013 N 633-V </t>
  </si>
  <si>
    <t>в целом; в целом</t>
  </si>
  <si>
    <t xml:space="preserve">01.01.2019 - не ограничен; 27.09.2013 - не ограничен </t>
  </si>
  <si>
    <t>"Трудовой кодекс Российской Федерации";  Закон РФ  "О государственных гарантиях и компенсациях для лиц, работающих и проживающих в районах Крайнего Севера и приравненных к ним местностях"</t>
  </si>
  <si>
    <t xml:space="preserve">от 30.12.2001 N 197-ФЗ; от 19.02.1993 N 4520-1  </t>
  </si>
  <si>
    <t>Статья 325; Статьи 33, 35</t>
  </si>
  <si>
    <t xml:space="preserve">01.02.2002 - не ограничен; 01.06.1993 - не ограничен </t>
  </si>
  <si>
    <t>Федеральный закон  "Об общих принципах организации местного самоуправления в РФ";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Постановление администрации города Нефтеюганска "Об утверждении муниципальной прогарммы "Укрепление межнационального и межконфессионального согласия, профилактика экстремизма в городе Нефтеюганске "</t>
  </si>
  <si>
    <t xml:space="preserve">№131-фз от 06.10.2003                    №153-фз от 27.07.2006                          № 597-п от 15.11.2018 </t>
  </si>
  <si>
    <t>срок действия не ограничен; срок действия не ограничен;
01.01.2019-31.12.2030</t>
  </si>
  <si>
    <t>гл.3 ст.16 п.1 п/п 7.1;
в целом;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</si>
  <si>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</si>
  <si>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 xml:space="preserve">№131-фз от 06.10.2003                    №592-п от 15.11.2018  </t>
  </si>
  <si>
    <t xml:space="preserve"> гл.3 ст.16 п.1 п/п 10;
в целом</t>
  </si>
  <si>
    <t>срок действия не ограничен; 01.01.2019-31.12.2030</t>
  </si>
  <si>
    <t xml:space="preserve">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
 Решение Думы города Нефтеюганска от 26.09.2018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t>
  </si>
  <si>
    <t xml:space="preserve">№ 131-фз от 06.10.2003              №599-п от 15.11.2018                           № 440-VI     </t>
  </si>
  <si>
    <t>гл.3 ст.16 п.1 п/п 13;
 в целом;
п.6.1, 6.2.</t>
  </si>
  <si>
    <t>срок действия не ограничен;
действует с 01.01.2019-31.12.2030г.</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</si>
  <si>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</si>
  <si>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131-фз от 06.10.2003                        №599-п от 15.11.2018</t>
  </si>
  <si>
    <t>гл.3 ст.16 п.1 п/п 16;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</si>
  <si>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</si>
  <si>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131-фз от 06.10.2003                      №599-п от 15.11.2018</t>
  </si>
  <si>
    <t>гл.3 ст.16 п.1 п/п17;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</si>
  <si>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</si>
  <si>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131-фз от 06.10.2003                   №599-п от 15.11.2018 </t>
  </si>
  <si>
    <t>гл.3 ст.17 п.1 п/п3;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</si>
  <si>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</si>
  <si>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131-фз от 06.10.2003                          №599-п от 15.11.2018 </t>
  </si>
  <si>
    <t>гл.3 ст.17 п.1 п/п3;
 в целом</t>
  </si>
  <si>
    <t>06.10.2003 - не ограничен, 01.03.2005- не ограничен</t>
  </si>
  <si>
    <t>06.10.2003 - не ограничен, 10.03.2006 - не ограничен</t>
  </si>
  <si>
    <t>06.10.2003 - не ограничен, 26.12.1994 - не ограничен</t>
  </si>
  <si>
    <t>06.10.2003 - не ограничен, 01.09.2013 -не ограничен</t>
  </si>
  <si>
    <t>06.10.2003 - не ограничен, 01.09.2013- не ограничен</t>
  </si>
  <si>
    <t>06.10.2003 - не ограничен, 01.09.2013 - не ограничен, 24.07.1998 - не ограничен, 05.08.1998 - не ограничен</t>
  </si>
  <si>
    <t>06.10.2003 - не ограничен, 30.03.2008  - не ограничен</t>
  </si>
  <si>
    <t>06.10.2003 - не ограничен, - не ограничен</t>
  </si>
  <si>
    <t>06.10.2003 - не ограничен, 27.11.2009 - не ограничен</t>
  </si>
  <si>
    <t>06.10.2003 - не ограничен, 01.06.1993 - не ограничен</t>
  </si>
  <si>
    <t>06.10.2003 - не ограничен, 22.09.2016 -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</si>
  <si>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  (с изменениями)
</t>
  </si>
  <si>
    <t>№131-ФЗн от 06.10.2003, №178-ФЗ  от 17.07.1999</t>
  </si>
  <si>
    <t xml:space="preserve"> №81-фз  от 19.05.1995, №120-фз  от 24.06.1999 , №418-фз  от 28.12.2017 , </t>
  </si>
  <si>
    <t xml:space="preserve"> с 01.01.2009 - не ограничен (ст.16 с 08.10.2003 - не ограничен), 
с 10.03.2006 - не ограничен (ст.5.2 с 20.07.2016 - не ограничен),</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</si>
  <si>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</si>
  <si>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</si>
  <si>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 131-ФЗ от 06.10.2003,
N 69-ФЗ от 21.12.1994</t>
  </si>
  <si>
    <t>Подпункт 10 части 1 статьи 16, 
ст.19</t>
  </si>
  <si>
    <t>с 01.01.2009 - не ограничен (ст.16 с 08.10.2003 - не ограничен), 
с 26.12.1994 -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</si>
  <si>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Федерации"(с изменениями), 
Федеральный закон "Об основных гарантиях прав ребенка в Российской Федерации " (с изменениями)</t>
  </si>
  <si>
    <t>№ 131-ФЗ от 06.10.2003, 
N 273-ФЗ от 29.12.2012, 
№ 124-ФЗ от 24.07.1998</t>
  </si>
  <si>
    <t xml:space="preserve">Подпункт 13 части 1 статьи 16, 
ст.9, 
ст.12 п.1 </t>
  </si>
  <si>
    <t xml:space="preserve">с 01.01.2009 - не ограничен (ст.16 с 08.10.2003 - не ограничен), 
с 01.09.2013 - не ограничен, 
с 05.08.1998 - не ограничен
</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</si>
  <si>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Федерации"(с изменениями),
Закон ХМАО-Югры "О регулировании отдельных вопросов в сфере физической культуры и спорта в Ханты-Мансийском автономном округе - Югре" (с изменениями)</t>
  </si>
  <si>
    <t xml:space="preserve">№ 131-ФЗ от 06.10.2003, 
N 329-ФЗ от 04.12.2007,
№ 1-оз от 27.02.2020
</t>
  </si>
  <si>
    <t>Подпункт 19 части 1 статьи 16, 
ст.9,
ст.9</t>
  </si>
  <si>
    <t>с 01.01.2009 - не ограничен (ст.16 с 08.10.2003 - не ограничен), 
с 30.03.2008 - не ограничен,
с 29.02.2020 -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</si>
  <si>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</si>
  <si>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№131-ФЗ от 06.10.2003, 
№25-ФЗ от 02.03.2007,  
N 146-ФЗ от 31.07.1998, 
№440-VI РД от 26.09.2018</t>
  </si>
  <si>
    <t>Подпункт 9 части 1 статьи 17, 
ст.34, 
в целом, 
в целом</t>
  </si>
  <si>
    <t>с 01.01.2009 - не ограничен (ст.16 с 08.10.2003 - не ограничен), 
с 01.06.2007 - не ограничен, 
ч.1 с 01.01.1999, ч.2 с 01.01.2001 - не ограничен,
с 06.10.2018 -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</si>
  <si>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</si>
  <si>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с 01.01.2009 - не ограничен (ст.16 с 08.10.2003 - не ограничен), 
с 01.06.2007 - не ограничен, 
ч.1 с 01.01.1999, ч.2 с 01.01.2001 - не ограничен, 
с 06.10.2018 -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</si>
  <si>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</si>
  <si>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№131-ФЗ от 06.10.2003, 
N261-ФЗ от 23.11.2009 </t>
  </si>
  <si>
    <t>Подпункт 8.2 части 1 статьи 17, 
ст.8</t>
  </si>
  <si>
    <t>с 01.01.2009 - не ограничен (ст.16 с 08.10.2003 - не ограничен), 
с 27.11.2009 - не ограничен</t>
  </si>
  <si>
    <t>№131-ФЗ от 06.10.2003
№ 4520-1 ФЗ от 19.02.1993,
№ 373-V от 27.09.2012</t>
  </si>
  <si>
    <t>Подпункт 9 части 1 статьи 17, 
ст. 33.35,
п.4</t>
  </si>
  <si>
    <t>с 01.01.2009 - не ограничен (ст.16 с 08.10.2003 - не ограничен), 
с 01.06.1993 - не ограничен,
с 05.10.2012 - не ограничен</t>
  </si>
  <si>
    <t>пункт 7.1 части 1 статьи 16, ст.5.2.</t>
  </si>
  <si>
    <t>06.10.2003 - не ограничен, 16.02.1998 - не ограничен, 26.12.1994 - не ограничен</t>
  </si>
  <si>
    <t>пункт 33 части 1 статьи 16, в целом</t>
  </si>
  <si>
    <t>06.10.2003 - не ограничен, 30.07.2007 - не ограничен</t>
  </si>
  <si>
    <t xml:space="preserve">пункт 33 части 1 статьи 16, ст.31.1 </t>
  </si>
  <si>
    <t>пункт 37 части 1 статьи 16, в целом</t>
  </si>
  <si>
    <t>06.10.2003 - не ограничен, 07.04.2014 - не ограничен</t>
  </si>
  <si>
    <t>пункт9 части 1 статьи 17, ст.34, в целом, в целом</t>
  </si>
  <si>
    <t>пункт 9 части 1 статьи 17, ст.34, в целом, в целом</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</si>
  <si>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(с изменениями)</t>
  </si>
  <si>
    <t xml:space="preserve">пункт 9 части 1 статьи 17, ст.34, ст.9.1, в целом </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</si>
  <si>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"Об основных гарантиях избирательных прав и права на участие в референдуме граждан Российской Федерации" (с изменениями), </t>
  </si>
  <si>
    <t xml:space="preserve">№131-ФЗ от 06.10.2003, №25-ФЗ от 02.03.2007, №67-ФЗ от 12.06.2002, </t>
  </si>
  <si>
    <t xml:space="preserve">Пункт 1части 5 статьи 35, </t>
  </si>
  <si>
    <t>пункт 7 части 1 статьи 17, в целом</t>
  </si>
  <si>
    <t>пункт 8.2 части 1 статьи 17, ст.8</t>
  </si>
  <si>
    <t>06.10.2003 - не ограничен, 30.11.2009 - не ограничен</t>
  </si>
  <si>
    <t>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Трудовой кодекс РФ</t>
  </si>
  <si>
    <t>пункт 9 части 1 статьи 17, ст. 33.35</t>
  </si>
  <si>
    <t>Федеральный закон "Об общих принципах организации местного самоуправления в Российской Федерации" (с изменениями),Федеральный закон "О государственном пенсионном обеспечении в Российской Федерации"(с изменениями); Федеральный закон  "О муниципальной службе в Российской Федерации"(с изменениями), Устав города Нефтеюганска (с изменениями), Трудовой кодекс Российской Федерации.</t>
  </si>
  <si>
    <t>пункт 9 части 1 статьи 17, пункт 4 ст. 7, подпункт 5 пункта 1 ст. 23</t>
  </si>
  <si>
    <t>№131-ФЗ от 06.10.2003, №51-ФЗ от 30.11.1994, № 159-ФЗ от 22.07.2008, N178-ФЗ от 21.12.2001, N115-ФЗ от 21.07.2005, №606-п от 15.11.2018</t>
  </si>
  <si>
    <t>одпункт 3 части 1 статьи 16, в целом, в целом</t>
  </si>
  <si>
    <t>06.10.2003 - не ограничен, 30.11.1994 - не ограничен,  22.07.2008 - не ограничен, 21.12.2001 - не ограничен, 21.07.2005 - не ограничен, 01.01.2019, до 31.12.2030</t>
  </si>
  <si>
    <t>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
Федеральный закон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 с изменениями), Федеральный закон "О приватизации государственного и муниципального имущества" (с изменениями), Федеральный закон "О концессионных соглашениях"( с изменениями), Постановление администрации города Нефтеюганска «О  муниципальной программе города Нефтеюганска «Управление муниципальным имуществом города Нефтеюганска»</t>
  </si>
  <si>
    <t>Федеральный закон"Об общих принципах организации местного самоуправления в Российской Федерации" (с изменениями),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(с измениями),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</si>
  <si>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№131-ФЗ от 06.10.2003 , №347-п  от 05.10.2018, 3605-п от 15.11.2018 </t>
  </si>
  <si>
    <t>Подпункт 4 части 1 статьи 16, в целом, в целом</t>
  </si>
  <si>
    <t>06.10.2003 - не ограничен, 01.01.2019 - 31.12.2030, 01.01.2019, до 31.12.2030</t>
  </si>
  <si>
    <t xml:space="preserve">Федеральный закон "Об общих принципах организации местного самоуправления в Российской Федерации" (с изменениями), Федеральный закон  "О безопасности дорожного движения"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Постановление Правительства ХМАО-Югры "О государственной программе ХМАО-Югры "Современная транспортная система",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t>
  </si>
  <si>
    <t>№131-ФЗ от 06.10.2003, N196-ФЗ от 10.12.1995, №257-ФЗ от 08.11.2007 ,№354-п от 05.10.2018, №604-п от 15.11.2018</t>
  </si>
  <si>
    <t>Подпункт 5 части 1 статьи 16, подпункт 4 статьи 6, в целом, в целом, в целом</t>
  </si>
  <si>
    <t>06.10.2003 - не ограничен, 10.12.1995 - не ограничен, 08.11.2007 - не ограничен, 01.01.2019, не ограничен, 01.01.2019, до 31.12.2030</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</si>
  <si>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</si>
  <si>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 xml:space="preserve">№131-ФЗ от 06.10.2003 , N 69-ФЗ от 21.12.1994, №592-п от 15.11.2018 </t>
  </si>
  <si>
    <t>Подпункт 10 части 1 статьи 16, ст.19, в целом</t>
  </si>
  <si>
    <t>06.10.2003 - не ограничен, 21.12.1994 - не ограничен, 01.01.2019, до 31.12.2030</t>
  </si>
  <si>
    <t xml:space="preserve">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Постановление Правительства ХМАО-Югры «О государственной программе ХМАО-Югры «Развитие образования» </t>
  </si>
  <si>
    <t>№131-ФЗ от 06.10.2003 , N 273-ФЗ от 29.12.2012, №338-п от 05.10.2018</t>
  </si>
  <si>
    <t>Подпункт 13 части 1 статьи 16, ст.9, в целом</t>
  </si>
  <si>
    <t>06.10.2003 - не ограничен, 29.12.2012 - не ограничен, 01.01.2019, не ограничен</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</si>
  <si>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t>
  </si>
  <si>
    <t xml:space="preserve">№131-ФЗ от 06.10.2003 , N 273-ФЗ от 29.12.2012, №598-п от 15.11.2018 </t>
  </si>
  <si>
    <t>06.10.2003 - не ограничен, 29.12.2012 - не ограничен, 01.01.2019, до 31.12.2030</t>
  </si>
  <si>
    <t>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 Федеральный закон "О Музейном фонде Российской Федерации и музеях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</si>
  <si>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№131-ФЗ от 06.10.200, ВС РФ 09.10.1992 N 3612-1, №54-фз  от 26.05.1996, №599-п от 15.11.2018   </t>
  </si>
  <si>
    <t xml:space="preserve">Подпункт 17 части 1 статьи 16, в целом, в целом, в целом </t>
  </si>
  <si>
    <t>06.10.2003 - не ограничен, 09.10.1992 - не ограничен, 04.06.1996 - не ограничен, 01.01.2019, до 31.12.2030</t>
  </si>
  <si>
    <t xml:space="preserve">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 Постановление Правительства ХМАО-Югры «О государственной программе ХМАО-Югры «Развитие физической культуры и спорта», 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t>
  </si>
  <si>
    <t xml:space="preserve">№131-ФЗ от 06.10.2003, N329-ФЗ от 04.12.2007, № 342-п от 05.10.2018,№600-п  от 15.11.2018 </t>
  </si>
  <si>
    <t>Подпункт 19 части 1 статьи 16, ст.9, в целом, в целом</t>
  </si>
  <si>
    <t>06.10.2003 - не ограничен, 04.12.2007 - не ограничен, 01.01.2019, не ограничен, 01.01.2019, до 31.12.2030</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</si>
  <si>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</si>
  <si>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№131-ФЗ от 06.10.2003, N190-ФЗ от 29.12.2004,  №605-п от 15.11.2018 </t>
  </si>
  <si>
    <t>Подпункт 25 части 1 статьи 16, т.46.10, 46.11, в целом</t>
  </si>
  <si>
    <t>06.10.2003 - не ограничен, 30.12.2004 - не ограничен, 01.01.2019, до 31.12.2030</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</si>
  <si>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Земельный кодекс Российской Федерации (с измененниями), «О кадастровой деятельности»</t>
  </si>
  <si>
    <t xml:space="preserve">131-ФЗ от 06.10.2003, N190-ФЗ от 29.12.2004, N136-ФЗ от 25.10.2001, 221-ФЗ от 24.07.2007 </t>
  </si>
  <si>
    <t>Подпункт 26 части 1 статьи 16, в целом, ст.11, в целом</t>
  </si>
  <si>
    <t>06.10.2003 - не ограничен, 29.12.2004 - не ограничен, 30.10.2001 - не установлена, 01.03.2008,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</si>
  <si>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Кодекс РФ Об административных правонарушениях </t>
  </si>
  <si>
    <t>№131-ФЗ от 06.10.2003, №25-ФЗ от 02.03.2007,  N 146-ФЗ от 31 июля 1998 года, №440-VI РД от 26.09.2018, №195-ФЗ от 30.12.2001</t>
  </si>
  <si>
    <t>Подпункт 9 части 1 статьи 17, ст.34, в целом, в целом, в целом</t>
  </si>
  <si>
    <t>06.10.2003 - не ограничен, 01.06.2007 - не ограничен, 01.01.2017 - не ограничен, 26.09.2018 - не ограничен, 01.07.2002, не ограничен</t>
  </si>
  <si>
    <t>Федеральный закон"Об общих принципах организации местного самоуправления в Российской Федерации" (с изменениями),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(с измениями),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 Постановление администрации города Нефтеюганска "Об утверждении порядка предоставления субсидии из бюджета города Нефтеюганска на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города Нефтеюганска, связанных с погашением задолженности за потребленные топливно-энергетические ресурсы"</t>
  </si>
  <si>
    <t xml:space="preserve">№131-ФЗ от 06.10.2003 ,                     №347-п  от 05.10.2018,                № 605-п от 15.11.2018,                   № 142-нп от 17.09.2020  </t>
  </si>
  <si>
    <t>ч.1 ст.16 пп 4;                 в целом;                               в целом;                       в целом;</t>
  </si>
  <si>
    <t>06.10.2003 - не ограничен; 01.01.2019 - 31.12.2030; 01.01.2019 - 31.12.2030; 18.09.2020 -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</si>
  <si>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безопасности дорожного движения"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(с изменениями), Постановление администрации города Нефтеюганска"Об утверждении нормативов финансовых затрат на капитальный ремонт, ремонт и содержание автомобильных дорог общего пользования местного значения города Нефтеюганска и Правил расчета размера ассигнований бюджета города Нефтеюганска на капитальный ремонт, ремонт и содержание автомобильных дорог общего пользования местного значения города Нефтеюганска" </t>
  </si>
  <si>
    <t>№131-ФЗ от 06.10.2003,                  №196-ФЗ от 10.12.1995,                   №257-ФЗ от 08.11.2007,              №604-п от 15.11.2018,               № 22-нп от 10.02.2020</t>
  </si>
  <si>
    <t>ч.1 ст.16 пп 5;   ст.6 п. 4;                   в целом;                     в целом;                      в целом;</t>
  </si>
  <si>
    <t>06.10.2003 - не ограничен; 26.12.1995 - не ограничен; 12.11.2007 - не ограничен; 01.01.2019 - 31.12.2030; 14.02.2020 - не ограничен;</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</si>
  <si>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Постановление Правительства РФ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 Постановление администрации города Нефтеюганска "Об утверждении муниципальной программы города Нефтеюганска «Доступная среда в городе Нефтеюганске»"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</si>
  <si>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№131-ФЗ от 06.10.2003,                №188-ФЗ от 29.12.2004,               №47 от 28.01.2006,     № 595-п от 15.11.2018,              №602-п от 15.11.2018,                 № 605-п от 15.11.2018</t>
  </si>
  <si>
    <t>ч.1 ст.16 пп. 6;                        ст. 91.13;             в целом;                     в целом;                       в целом;                      в целом;</t>
  </si>
  <si>
    <t>06.10.2003 - не ограничен; 01.03.2005 - не ограничен; 18.08.2007 - не ограничен; 01.01.2019-31.12.2030; 01.01.2019-31.12.2030; 01.01.2019-31.12.2030;</t>
  </si>
  <si>
    <t>Федеральный закон"Об общих принципах организации местного самоуправления в Российской Федерации" (с изменениями), Федеральному закону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(с изменениями)</t>
  </si>
  <si>
    <t xml:space="preserve">№131-ФЗ от 06.10.2003;                № 220-ФЗ от 13.07.2015;               № 604-п от 15.11.2018;              </t>
  </si>
  <si>
    <t>ч.1 ст. 16 пп. 7; в целом;                    в целом;</t>
  </si>
  <si>
    <t>06.10.2003 - не ограничен; 14.07.2015 -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</si>
  <si>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(с изменениями);</t>
  </si>
  <si>
    <t>№ 131-ФЗ от 06.10.2003;                   № 69-ФЗ от 21.12.1994;                    № 592-п  от 15.11.2018;</t>
  </si>
  <si>
    <t>ч.1 ст. 16 пп.10;  ст.19;                               в целом;</t>
  </si>
  <si>
    <t>06.10.2003 - не ограничен; 05.01.1995 -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</si>
  <si>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 (с изменениями)</t>
  </si>
  <si>
    <t>№ 131-ФЗ от 06.10.2003;                   № 273-ФЗ от 29.12.2012;                 № 598-п от 15.11.2018;</t>
  </si>
  <si>
    <t>ч.1 ст.16 пп.13;   ст.9;                            в целом;</t>
  </si>
  <si>
    <t xml:space="preserve">06.10.2003 - не ограничен; 01.09.2013 - не ограничен; 01.01.2019-31.12.2030;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</si>
  <si>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Нефтеюганске»"(с изменениями)</t>
  </si>
  <si>
    <t>№ 131-ФЗ от 06.10.2003;                № 190-ФЗ от 29.12.2004;                № 605-п от 15.11.2018;</t>
  </si>
  <si>
    <t xml:space="preserve">ч.1 ст.16 пп.25;  ст.65;                      в целом; </t>
  </si>
  <si>
    <t xml:space="preserve">06.10.2003 - не ограничен; 30.12.2004 - не ограничен; 01.01.2019-31.12.2030;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</si>
  <si>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Федеральный закон "О теплоснабжении"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</si>
  <si>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№190-ФЗ от 29.12.2004;               №257-ФЗ от  08.11.2007;              №190-ФЗ от 27.07.2010;                  № 605-п от 15.11.2018;</t>
  </si>
  <si>
    <t>ч.1 ст.16 пп.25;   ст.34 п.1, ст.65;             гл.2 ст.13 п.6, п.11;                         в целом;                         в целом;</t>
  </si>
  <si>
    <t>06.10.2003 - не ограничен; 30.12.2004 - не ограничен; 12.11.2007 - не ограничен; 30.07.2010 -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</si>
  <si>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</si>
  <si>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 25-ФЗ от 02.03.2007;                № 146-ФЗ от 31.07.1998;               № 440-VI от 26.09.2018;              № 605-п от 15.11.2018;</t>
  </si>
  <si>
    <t>ч.1 ст.17 пп.9;   ст.34;                   в целом;                           в целом;                      в целом;</t>
  </si>
  <si>
    <t>06.10.2003 - не ограничен; 01.06.2007 - не ограничен; 01.01.1999 - не ограничен; 01.01.2019 -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</si>
  <si>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</si>
  <si>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№7-ФЗ от 12.01.1996;                  № 605-п от 15.11.2018;</t>
  </si>
  <si>
    <t>ч.1 ст. 17 пп. 9,  ст.34;                        в целом;                      в целом;</t>
  </si>
  <si>
    <t xml:space="preserve">06.10.2003 - не ограничен; 15.01.1996 - не ограничен;   01.01.2019-31.12.2030          </t>
  </si>
  <si>
    <t>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Устав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</si>
  <si>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 4520-1 ФЗ от 19.02.1993;               № 475 от 30.05.2005;                   № 605-п от 15.11.2018;</t>
  </si>
  <si>
    <t>ч.1 ст.17 пп 9; ст. 33, 35;         ст.46.4;                        в целом;                     в целом;</t>
  </si>
  <si>
    <t>06.10.2003 - не ограничен; 01.06.1993 - не ограничен; 09.06.2005 -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</si>
  <si>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основах системы профилактики правонарушений в Российской Федерации» (с изменениями); 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пропаганда здорового образа жизни (профилактика наркомании, токсикомании и алкоголизма) в городе Нефтеюганске»" (с измененниями)</t>
  </si>
  <si>
    <t>№ 131-ФЗ от 06.10.2003;               № 182-ФЗ от 23.06.2016;                 № 596-п от 15.11.2018;</t>
  </si>
  <si>
    <t>ч.1 ст.14.1 пп.15;                  ст.12, ст.16;              в целом;</t>
  </si>
  <si>
    <t>06.10.2003 - не ограничен; 22.09.2016 - не ограничен;  01.01.2019-31.12.2030;</t>
  </si>
  <si>
    <t>Федеральными законами "О защите населения и территорий от чрезвычайных ситуаций природного и техногенного характера" (с изменениями), Федеральный закон"О санитарно-эпидемиологическом благополучии населения" (с изменениями),
Федеральный закон "Об погребении и похоронном деле" (с изменениями), Федеральный закон "О некомерческих организациях" (с изменениями); Постановление администрации города Нефтеюганска "О мерах по предотвращению завоза и распространения новой коронавирусной инфекции, вызванной COVID-2019, на территории города Нефтеюганска"; Постановление администрации города Нефтеюганска "О порядке предоставления в 2020 году субсидии юридическим лицам, предоставляющим населению бытовые услуги (баня) на территории города Нефтеюганска, на финансовое обеспечение затрат, связанных с профилактикой и устранением последствий распространения коронавирусной инфекции"</t>
  </si>
  <si>
    <t>№ 68-ФЗ от 21.12.1994;               № 52-ФЗ от 30.03.1999;              № 8-ФЗ от 12.01.1996; 
№ 7-ФЗ от 12.01.1996;                    № 536-п от 06.04.2020;               № 73-нп от 14.05.2020;</t>
  </si>
  <si>
    <t>гл.2 ст.11.1 пп. м;                          гл.6 ст.50 п.2 аб.6;                        в целом;                      в целом;                    п.4.1, п.4.2;              в целом;</t>
  </si>
  <si>
    <t>11.11.1994 - не ограничен; 30.03.1999- не ограничен; 20.01.1996 - не ограничен; 20.01.1996 - не ограничен; 10.04.2020 - не ограничен; 22.05.2020 -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</si>
  <si>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"(с изменениями), Решение Думы города Нефтеюганска "О дополнительных мерах социальной поддержки для отдельных категорий граждан в городе Нефтеюганске" (с изменнениями); Постановление администрации города Нефтеюганска  "Об утверждении порядка предоставления субсидии из бюджета города Нефтеюганска на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города Нефтеюганска, связанных с погашением задолженности за потребленные топливно-энергетические ресурсы"; Постановление администрации города Нефтеюганска "Об утверждении порядка предоставления субсидии из бюджета города Нефтеюганска на возмещение недополученных доходов юридическим лицам (за исключением субсидий государственным (муниципальным) учреждениям), индивидуальным предпринимателям, физическим лицам в связи с предоставлением населению бытовых услуг (баня) на территории города Нефтеюганска по тарифам, не обеспечивающим возмещение издержек" (с изменениями)</t>
  </si>
  <si>
    <t xml:space="preserve">№ 131-ФЗ от 06.10.2003;               № 178-ФЗ  от 17.07.1999;                № 276-V от 25.04.2012;                 № 142-нп от 17.09.2020;                 № 65-нп от 14.05.2018; </t>
  </si>
  <si>
    <t>гл.4 ст.20 п.5;    гл.3 ст.12 п.1;          в целом;                     в целом;                      в целом;</t>
  </si>
  <si>
    <t>06.10.2003 - не ограничен, 10.06.2000 - не ограничен, 01.05.2012 - не ограничен; 18.09.2020 - не ограничен; 18.05.2018- не ограничен;</t>
  </si>
  <si>
    <t>Федеральный закон "Об общих принципах организации местного самоуправления в Российской Федерации" (с изменениями), Федеральный закон "О ветеранах"(с изменениями) , Федеральный закон "О социальной защите инвалидов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t>
  </si>
  <si>
    <t>№ 131-ФЗ от 06.10.2003;            №5-ФЗ от 12.01.1995;             №181-ФЗ  от 24.11.1995;                № 602-п от 15.11.2018;</t>
  </si>
  <si>
    <t>ч.3 ст.16 пп.20;   в целом;             ст.20;                     в целом;</t>
  </si>
  <si>
    <t xml:space="preserve"> 06.10.2003 - не ограничен, 16.01.1995 - не ограничен, 02.12.1995 -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</si>
  <si>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</si>
  <si>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№25-ФЗ от 02.03.2007;                № 146-ФЗ от 31.07.1998;              № 605-п от 15.11.2018;</t>
  </si>
  <si>
    <t>ч.1 ст.17 пп.3;   ст.34;                     в целом;                    в целом;</t>
  </si>
  <si>
    <t>06.10.2003 - не ограничен, 01.06.2007 - не ограничен, 01.01.1999 - не ограничен; 01.01.2019-31.12.2030</t>
  </si>
  <si>
    <t>Федеральный закон "О социальной защите инвалидов в Российской Федерации" (с изменениями), Федеральный закон "О ветеранах" (с изменениями), Федеральный закон"Об общих принципах организации местного самоуправления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t>
  </si>
  <si>
    <t>№ 181-ФЗ  от 24.11.1995,              №5-ФЗ от 12.01.1995,                №131-ФЗ от 06.10.2003;                   № 602-п от 15.11.2018;</t>
  </si>
  <si>
    <t xml:space="preserve">в целом;                    в целом;            ст.20;                       в целом </t>
  </si>
  <si>
    <t>24.11.1995 - не ограничен, 12.01.1995 - не ограничен, 06.10.2003 - не ограничен, 01.01.2019-31.12.2030</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</si>
  <si>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"(с изменениями), Федеральный закон "О ежемесячных выплатах семьям, имеющим детей" (с изменениями); Постановление администрации города Нефтеюганска "Об утверждении муниципальной программы города Нефтеюганска «Дополнительные меры социальной поддержки отдельных категорий граждан города Нефтеюганска»" (с изменениями)</t>
  </si>
  <si>
    <t>№ 81-ФЗ  от 19.05.1995;               №120-ФЗ от 24.06.1999;             №418-ФЗ от 28.12.2017;                      № 601-п от 15.11.2018;</t>
  </si>
  <si>
    <t>в целом;         ст.25 п.2, ст.3;         в целом;                      в целом;</t>
  </si>
  <si>
    <t>22.05.1995 - не ограничен, 30.06.1999 - не ограничен, 01.01.2018 - не ограничен, 01.01.2019-31.12.2030</t>
  </si>
  <si>
    <t>Федеральный закон  "Об общих принципах организации местного самоуправления в Российской Федерации" (с изменениями), Закон Российской Федерации "О ветеринарии "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</si>
  <si>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№131-ФЗ от 06.10.2003;            №4979-1 от 14.05.1993;                   № 605-п от 15.11.2018;</t>
  </si>
  <si>
    <t>ч.1 ст.14.1 п.13
абз.2;                   ч.5 ст.3 ст.19;       в целом;</t>
  </si>
  <si>
    <t>06.10.2003 - не ограничен, 17.06.1993 -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</si>
  <si>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основах охраны здоровья граждан в Российской Федерации "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</si>
  <si>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№323-фз от 21.11.2011;               № 605-п от 15.11.2018;</t>
  </si>
  <si>
    <t>ч.5 ст.19 абз.1;  ч.1 ст.15;                  в целом;</t>
  </si>
  <si>
    <t xml:space="preserve"> 06.10.2003 - не ограничен, 22.11.2011 - не ограничен; 01.01.2019-31.12.2030</t>
  </si>
  <si>
    <t>№ 131-ФЗ от 06.10.2003;               №4979-1 от 14.05.1993;                    № 605-п от 15.11.2018;</t>
  </si>
  <si>
    <t>ч.1 ст.14.1 п.13
абз.2;                      ч.5 ст.3 ст.19;               в целом;</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</si>
  <si>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Постановление Правительства ХМАО-Югры "О государственной программе Ханты-Мансийского автономного округа – Югры «Развитие жилищной сферы»"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Нефтеюганска»"(с изменениями)</t>
  </si>
  <si>
    <t>Федеральный закон "Об общих принципах организации местного самоуправления в Российской Федерации" (с изменениями), Федеральный закон  (с изменениями)
"О гражданской обороне", Федеральный закон "О защите населения и территорий от чрезвычайных ситуаций природного и техногенного характера" (с изменениями)</t>
  </si>
  <si>
    <t>06.10.2003 - не ограничен, 01.06.2007 - не ограничен, 07.08.1998 - не ограничен, 05.10.2018 - не ограничен</t>
  </si>
  <si>
    <r>
      <t xml:space="preserve">Плановый реестр расходных обязательств </t>
    </r>
    <r>
      <rPr>
        <b/>
        <u/>
        <sz val="11"/>
        <color indexed="8"/>
        <rFont val="Times New Roman"/>
        <family val="1"/>
        <charset val="204"/>
      </rPr>
      <t>Департамент финансов администрации города Нефтеюганска</t>
    </r>
    <r>
      <rPr>
        <b/>
        <sz val="11"/>
        <color indexed="8"/>
        <rFont val="Times New Roman"/>
        <family val="1"/>
        <charset val="204"/>
      </rPr>
      <t xml:space="preserve"> на 2022 год и на плановый период 2023 и 2024 годов</t>
    </r>
  </si>
  <si>
    <t>В соответствии с Бюджетным кодексом Российской Федерации, Федеральным законом от 06.10.2003 № 131-ФЗ «Об общих принципах организации местного самоуправления в Российской Федерации», Положением о бюджетном устройстве и бюджетном процессе в городе Нефтеюганске, утверждённым решением Думы города от 25.09.2013 № 633-V, руководствуясь Уставом города Нефтеюганска, Дума города решила:</t>
  </si>
  <si>
    <t xml:space="preserve">1.Внести в решение Думы города Нефтеюганска от 21.12.2020 №880-VI «О бюджете города Нефтеюганска на 2021 год и плановый период 2022 и 2023 годов» (в редакции от 17.06.2021 №976-VI) следующие изменения: </t>
  </si>
  <si>
    <t xml:space="preserve">1.1.Пункт 1 изложить в следующей редакции: </t>
  </si>
  <si>
    <t xml:space="preserve">«1.Утвердить основные характеристики бюджета города Нефтеюганска (далее - бюджет города) на 2021 год:  </t>
  </si>
  <si>
    <r>
      <t>1)общий объём доходов бюджета города в сумме 9 749 151 081 рубль 63 копейки;</t>
    </r>
    <r>
      <rPr>
        <sz val="11"/>
        <rFont val="Calibri"/>
        <family val="2"/>
        <charset val="204"/>
      </rPr>
      <t xml:space="preserve"> </t>
    </r>
  </si>
  <si>
    <t>2)общий объём расходов бюджета города в сумме 11 499 123 366 рублей 63 копейки;</t>
  </si>
  <si>
    <r>
      <t>3)дефицит бюджета города в сумме 1 749 972 285 рублей;</t>
    </r>
    <r>
      <rPr>
        <sz val="11"/>
        <rFont val="Calibri"/>
        <family val="2"/>
        <charset val="204"/>
      </rPr>
      <t xml:space="preserve"> </t>
    </r>
  </si>
  <si>
    <t>4)верхний предел муниципального внутреннего долга города на 1 января 2022 года в объёме 33 577 600 рублей, в том числе верхний предел долга по муниципальным гарантиям 0 рублей;</t>
  </si>
  <si>
    <t>5)предельный объем муниципального внутреннего долга в размере                     3 267 611 153 рубля;</t>
  </si>
  <si>
    <t>6)объем расходов на обслуживание муниципального внутреннего долга 1 154 200 рублей.».</t>
  </si>
  <si>
    <t xml:space="preserve">1.2.Пункт 2 изложить в следующей редакции: </t>
  </si>
  <si>
    <t>«2.Утвердить основные характеристики бюджета города на плановый период 2022 и 2023 годов:</t>
  </si>
  <si>
    <t xml:space="preserve">1)общий объём доходов бюджета города на 2022 год в сумме                                 10 515 831 637  рублей и на 2023 год 9 593 309 987 рублей; </t>
  </si>
  <si>
    <t>2)общий объём расходов бюджета города на 2022 год в сумме                              10 765 819 189 рублей и на 2023 год 9 739 423 097 рублей, в том числе условно утвержденные расходы на 2022 год в сумме 110 000 000 рублей и на 2023 год в сумме 220 000 000 рублей;</t>
  </si>
  <si>
    <t>3)дефицит бюджета города на 2022 год в сумме 249 987 552 рубля, на 2023 год 146 113 110 рублей;</t>
  </si>
  <si>
    <r>
      <t>4)верхний предел муниципального внутреннего долга на 1 января        2023 года 0 рублей, на 1 января 2024 года 0 рублей, в том числе верхний предел долга по муниципальным гарантиям города на 2022 год в объёме 0 рублей, на 2023 год 0 рублей;</t>
    </r>
    <r>
      <rPr>
        <sz val="11"/>
        <rFont val="Calibri"/>
        <family val="2"/>
        <charset val="204"/>
      </rPr>
      <t xml:space="preserve"> </t>
    </r>
  </si>
  <si>
    <t>5)предельный объем муниципального внутреннего долга на 2022 год в размере 3 184 365 637 рублей и на 2023 год в размере 3 193 873 987 рублей;</t>
  </si>
  <si>
    <t>6)объем расходов на обслуживание муниципального внутреннего долга на 2022 год 13 800 рублей, на 2023 год 0 рублей.».</t>
  </si>
  <si>
    <t>1.3.Пункт 13 изложить в следующей редакции:</t>
  </si>
  <si>
    <t xml:space="preserve"> «13.Утвердить общий объем бюджетных ассигнований на исполнение публичных нормативных обязательств:</t>
  </si>
  <si>
    <t>1)на 2021 год в сумме 10 183 685 рублей;</t>
  </si>
  <si>
    <t>2)на 2022 год в сумме 8 877 400 рублей;</t>
  </si>
  <si>
    <t>3)на 2023 год в сумме 8 877 400 рублей.».</t>
  </si>
  <si>
    <t>1.4.Пункт 14 изложить в следующей редакции:</t>
  </si>
  <si>
    <t xml:space="preserve"> «14.Утвердить в бюджете общий объём межбюджетных трансфертов, получаемых из других бюджетов:</t>
  </si>
  <si>
    <t>1)на 2021 год 6 694 921 016 рублей 63 копейки;</t>
  </si>
  <si>
    <t xml:space="preserve">2)на 2022 год 7 331 466 000 рублей; </t>
  </si>
  <si>
    <t>3)на 2023 год 6 399 436 000 рублей.».</t>
  </si>
  <si>
    <r>
      <t>1.5.</t>
    </r>
    <r>
      <rPr>
        <sz val="11"/>
        <rFont val="Calibri"/>
        <family val="2"/>
        <charset val="204"/>
      </rPr>
      <t xml:space="preserve"> </t>
    </r>
    <r>
      <rPr>
        <sz val="14"/>
        <rFont val="Times New Roman"/>
        <family val="1"/>
        <charset val="204"/>
      </rPr>
      <t xml:space="preserve">Пункт 15 изложить в следующей редакции: </t>
    </r>
  </si>
  <si>
    <t>«1.5.По резервному фонду предусмотрены расходы в соответствии со статьей 81 Бюджетного кодекса Российской Федерации:</t>
  </si>
  <si>
    <t>1)на 2021 год в сумме 47 286 814 рублей;</t>
  </si>
  <si>
    <t>2)на 2022 год в сумме 5 000 000 рублей;</t>
  </si>
  <si>
    <t>3)на 2023 год в сумме 5 000 000 рублей.».</t>
  </si>
  <si>
    <t>1.6.Пункт 16 изложить в следующей редакции:</t>
  </si>
  <si>
    <t>«16.Установить объем бюджетных ассигнований дорожного фонда муниципального образования город Нефтеюганск:</t>
  </si>
  <si>
    <t xml:space="preserve">1)на 2021 год в сумме 83 191 045 рублей;  </t>
  </si>
  <si>
    <t xml:space="preserve">2)на 2022 год в сумме 62 250 400 рублей; </t>
  </si>
  <si>
    <t>3)на 2023 год в сумме 62 250 400 рублей.».</t>
  </si>
  <si>
    <t>1.7.Подпункт 7 пункта 17 признать утратившим силу.</t>
  </si>
  <si>
    <r>
      <t>1.8.Приложение 1 «Распределение доходов бюджета города Нефтеюганска на 2021 год по показателям классификации доходов» изложить в новой редакции согласно приложению 1 к настоящему решению.</t>
    </r>
    <r>
      <rPr>
        <sz val="13.5"/>
        <rFont val="Calibri"/>
        <family val="2"/>
        <charset val="204"/>
      </rPr>
      <t xml:space="preserve"> </t>
    </r>
  </si>
  <si>
    <t>1.9.Приложение 2 «Распределение доходов бюджета города Нефтеюганска на 2022 и 2023 годы по показателям классификации доходов» изложить в новой редакции согласно приложению 2 изложить в новой редакции согласно приложению 2 к настоящему решению.</t>
  </si>
  <si>
    <t xml:space="preserve">1.10.Приложение 3 «Источники финансирования дефицита бюджета города Нефтеюганска на 2021 год» изложить в новой редакции согласно приложению 3 к настоящему решению. </t>
  </si>
  <si>
    <t xml:space="preserve">1.11.Приложение 4 «Источники финансирования дефицита бюджета города Нефтеюганска на 2022 и 2023 годы» изложить в новой редакции согласно приложению 4 к настоящему решению. </t>
  </si>
  <si>
    <t>1.12.Приложение 5 «Перечень главных администраторов доходов бюджета города Нефтеюганска» изложить в новой редакции согласно приложению 5 к настоящему решению.</t>
  </si>
  <si>
    <t xml:space="preserve">1.13.Приложение 7 «Распределение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 на 2021 год» изложить в новой редакции согласно приложению 6 к настоящему решению. </t>
  </si>
  <si>
    <t>1.14.Приложение 8 «Распределение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 на плановый период 2022 и 2023 годов» изложить в новой редакции согласно приложению 7 к настоящему решению.</t>
  </si>
  <si>
    <t>1.15.Приложение 9 «Распределение бюджетных ассигнований по разделам, подразделам классификации расходов бюджета города Нефтеюганск на 2021 год» изложить в новой редакции согласно приложению 8 к настоящему решению.</t>
  </si>
  <si>
    <t>1.16.Приложение 10 «Распределение бюджетных ассигнований по разделам, подразделам классификации расходов бюджета города Нефтеюганск на плановый период 2022 и 2023 годов» изложить в новой редакции согласно приложению 9 к настоящему решению.</t>
  </si>
  <si>
    <t>1.17.Приложение 11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Нефтеюганска на 2021 год» изложить в новой редакции согласно приложению 10 к настоящему решению.</t>
  </si>
  <si>
    <t>1.18.Приложение 12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Нефтеюганска на плановый период 2022 и 2023 годов» изложить в новой редакции согласно приложению 11 к настоящему решению.</t>
  </si>
  <si>
    <t>1.19.Приложение 13 «Ведомственная структура расходов бюджета города Нефтеюганск на 2021 год» изложить в новой редакции согласно приложению 12 к настоящему решению.</t>
  </si>
  <si>
    <t>1.20.Приложение 14 «Ведомственная структура расходов бюджета города Нефтеюганск на плановый период 2022 и 2023 годов» изложить в новой редакции согласно приложению 13 к настоящему решению.</t>
  </si>
  <si>
    <t>1.21.Приложение 15 «Программа муниципальных внутренних заимствований города Нефтеюганска на 2021 год и плановый период 2022-2023 годы» изложить в новой редакции согласно приложению 14 к настоящему решению.</t>
  </si>
  <si>
    <r>
      <t>1.22.Приложение 16 «Программа муниципальных гарантий города Нефтеюганска на 2021 год и на плановый период 2022 и 2023 годов»</t>
    </r>
    <r>
      <rPr>
        <sz val="11"/>
        <rFont val="Calibri"/>
        <family val="2"/>
        <charset val="204"/>
      </rPr>
      <t xml:space="preserve"> </t>
    </r>
    <r>
      <rPr>
        <sz val="13.5"/>
        <rFont val="Times New Roman"/>
        <family val="1"/>
        <charset val="204"/>
      </rPr>
      <t>изложить в новой редакции согласно приложению 15 к настоящему решению.</t>
    </r>
  </si>
  <si>
    <t>2.Опубликовать решение в газете «Здравствуйте, нефтеюганцы!» и разместить на официальном сайте органов местного самоуправления города Нефтеюганска в сети Интернет.</t>
  </si>
  <si>
    <t xml:space="preserve">3.Решение вступает в силу после его официального опубликования. </t>
  </si>
  <si>
    <t>2024</t>
  </si>
  <si>
    <t>пункт 10 части 1 статьи 16, ст.19</t>
  </si>
  <si>
    <t>пункт17 части 1 статьи 16, в целом</t>
  </si>
  <si>
    <t>06.10.2003 - не ограничен, 17.11.1992 - не ограничен</t>
  </si>
  <si>
    <t>04-2713</t>
  </si>
  <si>
    <t xml:space="preserve">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 Федеральный закон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 с изменениями), Федеральный закон "О приватизации государственного и муниципального имущества" (с изменениями), Федеральный закон "О концессионных соглашениях"( с изменениями) </t>
  </si>
  <si>
    <t>№131-ФЗ от 06.10.2003, №51-ФЗ от 30.11.1994,        № 159-ФЗ от 22.07.2008, №178-ФЗ от 21.12.2001, №115-ФЗ от 21.07.2005</t>
  </si>
  <si>
    <t>06.10.2003 - не ограничен, 30.11.1994 - не ограничен, 22.07.2008 - не ограничен, 21.12.2001 - не ограничен, 21.07.2005 - не ограничен</t>
  </si>
  <si>
    <t>№131-ФЗ от 06.10.2003, N188-ФЗ от 29.12.2004, № 476-п от 31.10.2021, 602-п от 15.11.2018</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</si>
  <si>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</si>
  <si>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Подпункт 10 части 1 статьи 16</t>
  </si>
  <si>
    <t>06.10.2003 - не ограничен, 21.12.1994 - не ограничен</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</si>
  <si>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</si>
  <si>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 xml:space="preserve">06.10.2003 - не ограничен, 08.02.1992 - не ограничен </t>
  </si>
  <si>
    <t>Федеральный закон от "Об общих принципах организации местного самоуправления в Российской Федерации"( с изменениями), Федеральный закон "О дополнительных гарантиях по социальной поддержке детей-сирот и детей, оставшихся без попечения родителей"( с изменениями )</t>
  </si>
  <si>
    <t>№131-ФЗ от 06.10.2003, №159-ФЗ от 21.12.1996</t>
  </si>
  <si>
    <t xml:space="preserve">23.12.1996 - не ограничен </t>
  </si>
  <si>
    <t xml:space="preserve">№ 68-ФЗ от 21.12.1994;                           № 8-ФЗ от 12.01.1996; 
№ 7-ФЗ от 12.01.1996;                              </t>
  </si>
  <si>
    <t xml:space="preserve">гл.2 ст.11.1 пп. м;                          гл.6 ст.50 п.2 аб.6;                                       п.4.1, п.4.2;             </t>
  </si>
  <si>
    <t>11.11.1994 - не ограничен; 30.03.1999- не ограничен; 10.04.2020 - не ограничен</t>
  </si>
  <si>
    <t>Федеральными законами "О защите населения и территорий от чрезвычайных ситуаций природного и техногенного характера" (с изменениями), Федеральный закон"О санитарно-эпидемиологическом благополучии населения" (с изменениями),
Постановление администрации города Нефтеюганска "О мерах по предотвращению завоза и распространения новой коронавирусной инфекции, вызванной COVID-2019, на территории города Нефтеюганска"</t>
  </si>
  <si>
    <t xml:space="preserve">№ 68-ФЗ от 21.12.1994;                           № 8-ФЗ от 12.01.1996; 
№ 7-ФЗ от 12.01.1996;               </t>
  </si>
  <si>
    <t xml:space="preserve">№ 68-ФЗ от 21.12.1994;                           № 8-ФЗ от 12.01.1996; 
№ 7-ФЗ от 12.01.1996;          </t>
  </si>
  <si>
    <t>№131-ФЗ от 06.10.2003 , N 159-ФЗ от 21.12.1996</t>
  </si>
  <si>
    <t>06.10.2003 - не ограничен, 21.12.1996 - не ограничен</t>
  </si>
  <si>
    <t>Федеральный закон"Об общих принципах организации местного самоуправления в Российской Федерации" (с изменениями); Федеральный закон "О дополнительных гарантиях по социальной поддержке детей-сирот и детей оставшихся без попечения родителей" (с изменениями)</t>
  </si>
  <si>
    <t xml:space="preserve">ч.1 ст.16 пп. 6;       </t>
  </si>
  <si>
    <t>Федеральный закон Об энергосбережении и энергетической эффективности и о внесении изменений в отдельные законодательные акты;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</si>
  <si>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1.№261-ФЗ от 23.11.2009                                                                                                                   
2.№605-п от 15.11.2018    </t>
  </si>
  <si>
    <t xml:space="preserve">1.-срок действия не ограничен
2.01.01.2019-31.12.2030
</t>
  </si>
  <si>
    <t>1.Подпрограмма "Повышение энергоэффективности в отраслях экономики"
2. - в целом</t>
  </si>
  <si>
    <t>Федеральный закон "Об общих принципах организации местного самоуправления в Российской Федерации" (с изменениями), 
Федеральный закон «О государственных гарантиях и компенсациях для лиц, работающих и проживающих в районах Крайнего Севера и приравненных к ним местностях» (с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города Нефтеюганск, работающих в организациях, финансируемых из бюджета муниципального образования город Нефтеюганск" (с изменениями)</t>
  </si>
  <si>
    <t>06.10.2003 - не ограничен, 01.06.2007 - не ограничен, 01.10.2011-не ограничен, 11.08.2007-не ограничен, 11.01.2008 - не ограничен, 02.02.2010-не ограничен, 08.07.2005-не ограничен, 25.04.2008-не ограничен, 21.11.2006-не ограничен, 06.04.2013-не ограничен, 05.11.2016-не ограничен, 28.10.2009-не ограничен, 30.12.2016-не ограничен, 03.06.2017-не ограничен,01.01.2021-огрничен 01.01.2021-31.12.2021, 18.05.2017-не ограничен.</t>
  </si>
  <si>
    <t>№131-ФЗ от 06.10.2003,  N 3612-1 ВС РФ от 09.10.1992</t>
  </si>
  <si>
    <t>пункт 28 части 1 статьи 16, в целом, в целом</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</si>
  <si>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(с изменениями)
</t>
  </si>
  <si>
    <t>06.10.2003 - не ограничен, 01.06.2007 - не ограничен, 24.01.1996 - не ограничен, 17.02.2018 - не ограничен</t>
  </si>
  <si>
    <t xml:space="preserve">06.10.2003 - не ограничен, 01.06.2007 - не ограничен, 15.06.2002 - не ограничен, </t>
  </si>
  <si>
    <t>06.10.2003 - не ограничен, 16.04.1993 - не ограничен</t>
  </si>
  <si>
    <t>№131-ФЗ от 06.10.2003,№166-ФЗ от 15.12.2001,N25-ФЗ от 02.03.2007,  №475 от 30.05.2005, №197-ФЗ от 30.12.2001.</t>
  </si>
  <si>
    <t xml:space="preserve">06.10.2003 - не ограничен, 17.12.2001 - не ограничен, 01.06.2007 - не ограничен, 30.05.2005 - не ограничен,         31.12.2001- не ограничен.
</t>
  </si>
  <si>
    <t>Федеральный закон  «Об основах системы профилактики правонарушений в Российской Федерации», Федеральный закон  "Об участии граждан в охране общественного порядка"</t>
  </si>
  <si>
    <t xml:space="preserve">№ 182-ФЗ от 23.06.2016, N 44-ФЗ (ред. от 31.12.2017) от 02.04.2014 </t>
  </si>
  <si>
    <t>в целом, в целом</t>
  </si>
  <si>
    <t>21.09.2016 - не ограничен, 30.06.2014г. - не ограничен.</t>
  </si>
  <si>
    <t>Осуществление мероприятий в сфере профилактики правонарушений</t>
  </si>
  <si>
    <t>Федеральный закон "О присяжных заседателях федеральных судов общей юрисдикции в Российской Федерации " (с изменениями), Закон ХМАО-Югры "О методике расчета размера и распределния субвенций между бюджетами муниципальных образований Ханты-Мансийского автономного округа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Росийсской Федерации"</t>
  </si>
  <si>
    <t>№113-ФЗ  от 20.08.2004, 94-оз от 19.07.2007.</t>
  </si>
  <si>
    <t>05.09.2004 - не ограничен, 01.09.2007-не ограничен</t>
  </si>
  <si>
    <t>06.10.2003 - не ограничен, 01.06.2007 - не ограничен, 01.01.2017 - не ограничен, 05.10.2018 -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</si>
  <si>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энергетической эффективности и о внесении изменений в отдельные законодательные акты"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</si>
  <si>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261-ФЗ от 23.11.2009г.;                       № 605-п от 15.11.2018</t>
  </si>
  <si>
    <t>ч.1 ст.17 пп 9;                       в целом;                               в целом</t>
  </si>
  <si>
    <t>06.10.2003 - не ограничен; 27.11.2009 - не ограничен; 01.01.2019-31.12.2030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</si>
</sst>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2" x14ac:knownFonts="1">
    <font>
      <sz val="10"/>
      <name val="Arial"/>
    </font>
    <font>
      <sz val="10"/>
      <name val="Times New Roman"/>
      <family val="1"/>
      <charset val="204"/>
    </font>
    <font>
      <sz val="10"/>
      <color indexed="8"/>
      <name val="Times New Roman"/>
      <family val="1"/>
      <charset val="204"/>
    </font>
    <font>
      <b/>
      <sz val="11"/>
      <color indexed="8"/>
      <name val="Times New Roman"/>
      <family val="1"/>
      <charset val="204"/>
    </font>
    <font>
      <b/>
      <u/>
      <sz val="11"/>
      <color indexed="8"/>
      <name val="Times New Roman"/>
      <family val="1"/>
      <charset val="204"/>
    </font>
    <font>
      <sz val="11"/>
      <name val="Times New Roman"/>
      <family val="1"/>
      <charset val="204"/>
    </font>
    <font>
      <sz val="10"/>
      <name val="Arial"/>
      <family val="2"/>
      <charset val="204"/>
    </font>
    <font>
      <sz val="8"/>
      <name val="Arial"/>
      <family val="2"/>
      <charset val="204"/>
    </font>
    <font>
      <sz val="11"/>
      <name val="Calibri"/>
      <family val="2"/>
      <charset val="204"/>
    </font>
    <font>
      <sz val="13.5"/>
      <name val="Times New Roman"/>
      <family val="1"/>
      <charset val="204"/>
    </font>
    <font>
      <sz val="14"/>
      <name val="Times New Roman"/>
      <family val="1"/>
      <charset val="204"/>
    </font>
    <font>
      <sz val="13.5"/>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6" fillId="0" borderId="0"/>
    <xf numFmtId="0" fontId="6" fillId="0" borderId="0"/>
  </cellStyleXfs>
  <cellXfs count="85">
    <xf numFmtId="0" fontId="0" fillId="0" borderId="0" xfId="0"/>
    <xf numFmtId="0" fontId="1" fillId="2" borderId="0" xfId="0" applyFont="1" applyFill="1"/>
    <xf numFmtId="49" fontId="1" fillId="2" borderId="1" xfId="0" applyNumberFormat="1"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xf>
    <xf numFmtId="49" fontId="1" fillId="2" borderId="1" xfId="0" applyNumberFormat="1" applyFont="1" applyFill="1" applyBorder="1" applyAlignment="1" applyProtection="1">
      <alignment horizontal="left" vertical="center" wrapText="1"/>
    </xf>
    <xf numFmtId="0" fontId="1" fillId="2" borderId="1" xfId="0" applyFont="1" applyFill="1" applyBorder="1" applyAlignment="1">
      <alignment horizontal="center"/>
    </xf>
    <xf numFmtId="49" fontId="1" fillId="2" borderId="5"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wrapText="1"/>
    </xf>
    <xf numFmtId="49" fontId="1" fillId="2" borderId="1" xfId="0" applyNumberFormat="1" applyFont="1" applyFill="1" applyBorder="1" applyAlignment="1" applyProtection="1">
      <alignment horizontal="left" wrapText="1"/>
    </xf>
    <xf numFmtId="4" fontId="1" fillId="2" borderId="1" xfId="0" applyNumberFormat="1" applyFont="1" applyFill="1" applyBorder="1" applyAlignment="1" applyProtection="1">
      <alignment horizontal="right" wrapText="1"/>
    </xf>
    <xf numFmtId="164" fontId="1" fillId="2" borderId="1" xfId="0" applyNumberFormat="1" applyFont="1" applyFill="1" applyBorder="1" applyAlignment="1" applyProtection="1">
      <alignment horizontal="left" vertical="center" wrapText="1"/>
    </xf>
    <xf numFmtId="0" fontId="1" fillId="2" borderId="1" xfId="0" applyFont="1" applyFill="1" applyBorder="1"/>
    <xf numFmtId="4" fontId="1" fillId="2" borderId="6" xfId="0" applyNumberFormat="1" applyFont="1" applyFill="1" applyBorder="1" applyAlignment="1" applyProtection="1">
      <alignment horizontal="right" vertical="center" wrapText="1"/>
    </xf>
    <xf numFmtId="164" fontId="1" fillId="2" borderId="4" xfId="0" applyNumberFormat="1" applyFont="1" applyFill="1" applyBorder="1" applyAlignment="1" applyProtection="1">
      <alignment horizontal="left" vertical="center" wrapText="1"/>
    </xf>
    <xf numFmtId="0" fontId="1" fillId="2" borderId="0" xfId="1" applyFont="1" applyFill="1" applyBorder="1"/>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 fontId="1" fillId="2" borderId="0" xfId="0" applyNumberFormat="1" applyFont="1" applyFill="1"/>
    <xf numFmtId="49" fontId="1" fillId="2" borderId="1"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vertical="center" wrapText="1"/>
    </xf>
    <xf numFmtId="49" fontId="1" fillId="2" borderId="1" xfId="0" applyNumberFormat="1" applyFont="1" applyFill="1" applyBorder="1" applyAlignment="1" applyProtection="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49" fontId="1" fillId="2" borderId="1"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vertical="center" wrapText="1"/>
    </xf>
    <xf numFmtId="0" fontId="2" fillId="2" borderId="7" xfId="0" applyFont="1" applyFill="1" applyBorder="1" applyAlignment="1">
      <alignment horizontal="left" vertical="top" wrapText="1"/>
    </xf>
    <xf numFmtId="49" fontId="1" fillId="2" borderId="1" xfId="0" applyNumberFormat="1" applyFont="1" applyFill="1" applyBorder="1" applyAlignment="1" applyProtection="1">
      <alignment horizontal="left" vertical="top" wrapText="1"/>
    </xf>
    <xf numFmtId="4" fontId="7" fillId="0" borderId="9" xfId="0" applyNumberFormat="1" applyFont="1" applyBorder="1" applyAlignment="1" applyProtection="1">
      <alignment horizontal="right"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49"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9" fillId="0" borderId="0" xfId="0" applyFont="1" applyAlignment="1">
      <alignment horizontal="justify" vertical="center"/>
    </xf>
    <xf numFmtId="0" fontId="10" fillId="0" borderId="0" xfId="0" applyFont="1" applyAlignment="1">
      <alignment horizontal="justify" vertical="center"/>
    </xf>
    <xf numFmtId="49" fontId="1" fillId="2" borderId="1"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165" fontId="0" fillId="0" borderId="0" xfId="0" applyNumberFormat="1"/>
    <xf numFmtId="49" fontId="1" fillId="2" borderId="1" xfId="0" applyNumberFormat="1" applyFont="1" applyFill="1" applyBorder="1" applyAlignment="1" applyProtection="1">
      <alignment horizontal="left" vertical="center" wrapText="1"/>
    </xf>
    <xf numFmtId="49" fontId="1" fillId="2" borderId="2" xfId="0" applyNumberFormat="1" applyFont="1" applyFill="1" applyBorder="1" applyAlignment="1" applyProtection="1">
      <alignment horizontal="left" wrapText="1"/>
    </xf>
    <xf numFmtId="49" fontId="1" fillId="2" borderId="3" xfId="0" applyNumberFormat="1" applyFont="1" applyFill="1" applyBorder="1" applyAlignment="1" applyProtection="1">
      <alignment horizontal="left" wrapText="1"/>
    </xf>
    <xf numFmtId="49" fontId="1" fillId="2" borderId="5" xfId="0" applyNumberFormat="1" applyFont="1" applyFill="1" applyBorder="1" applyAlignment="1" applyProtection="1">
      <alignment horizontal="left" wrapText="1"/>
    </xf>
    <xf numFmtId="49" fontId="1" fillId="2" borderId="2" xfId="0" applyNumberFormat="1" applyFont="1" applyFill="1" applyBorder="1" applyAlignment="1" applyProtection="1">
      <alignment horizontal="center" vertical="center" wrapText="1"/>
    </xf>
    <xf numFmtId="164" fontId="1" fillId="2" borderId="5"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vertical="top" wrapText="1"/>
    </xf>
    <xf numFmtId="49" fontId="1" fillId="2" borderId="1"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center" vertical="center" wrapText="1"/>
    </xf>
    <xf numFmtId="49" fontId="1" fillId="2" borderId="7" xfId="0" applyNumberFormat="1" applyFont="1" applyFill="1" applyBorder="1" applyAlignment="1" applyProtection="1">
      <alignment horizontal="center" vertical="center" wrapText="1"/>
    </xf>
    <xf numFmtId="49" fontId="1" fillId="2" borderId="6"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 fontId="1" fillId="2" borderId="6" xfId="0" applyNumberFormat="1" applyFont="1" applyFill="1" applyBorder="1" applyAlignment="1" applyProtection="1">
      <alignment horizontal="center" vertical="center" wrapText="1"/>
    </xf>
    <xf numFmtId="4" fontId="1" fillId="2" borderId="8" xfId="0" applyNumberFormat="1" applyFont="1" applyFill="1" applyBorder="1" applyAlignment="1" applyProtection="1">
      <alignment horizontal="center" vertical="center" wrapText="1"/>
    </xf>
    <xf numFmtId="4" fontId="1" fillId="2" borderId="7" xfId="0"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5" fillId="0" borderId="0" xfId="0" applyFont="1"/>
    <xf numFmtId="49" fontId="1" fillId="2" borderId="2" xfId="0" applyNumberFormat="1" applyFont="1" applyFill="1" applyBorder="1" applyAlignment="1" applyProtection="1">
      <alignment horizontal="left" wrapText="1"/>
    </xf>
    <xf numFmtId="49" fontId="1" fillId="2" borderId="3" xfId="0" applyNumberFormat="1" applyFont="1" applyFill="1" applyBorder="1" applyAlignment="1" applyProtection="1">
      <alignment horizontal="left" wrapText="1"/>
    </xf>
    <xf numFmtId="49" fontId="1" fillId="2" borderId="5" xfId="0" applyNumberFormat="1" applyFont="1" applyFill="1" applyBorder="1" applyAlignment="1" applyProtection="1">
      <alignment horizontal="left" wrapText="1"/>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2" borderId="8" xfId="0" applyNumberFormat="1" applyFont="1" applyFill="1" applyBorder="1" applyAlignment="1" applyProtection="1">
      <alignment horizontal="left" vertical="center" wrapText="1"/>
    </xf>
    <xf numFmtId="49" fontId="1" fillId="0" borderId="6" xfId="0" applyNumberFormat="1" applyFont="1" applyFill="1" applyBorder="1" applyAlignment="1" applyProtection="1">
      <alignment horizontal="left" vertical="center" wrapText="1"/>
    </xf>
    <xf numFmtId="49" fontId="1" fillId="0" borderId="7" xfId="0" applyNumberFormat="1" applyFont="1" applyFill="1" applyBorder="1" applyAlignment="1" applyProtection="1">
      <alignment horizontal="left" vertical="center" wrapText="1"/>
    </xf>
    <xf numFmtId="49" fontId="1" fillId="2" borderId="8" xfId="0" applyNumberFormat="1" applyFont="1" applyFill="1" applyBorder="1" applyAlignment="1" applyProtection="1">
      <alignment horizontal="center" vertical="center" wrapText="1"/>
    </xf>
    <xf numFmtId="164" fontId="1" fillId="2" borderId="2" xfId="0" applyNumberFormat="1" applyFont="1" applyFill="1" applyBorder="1" applyAlignment="1" applyProtection="1">
      <alignment horizontal="left" wrapText="1"/>
    </xf>
    <xf numFmtId="164" fontId="1" fillId="2" borderId="5" xfId="0" applyNumberFormat="1" applyFont="1" applyFill="1" applyBorder="1" applyAlignment="1" applyProtection="1">
      <alignment horizontal="left" wrapText="1"/>
    </xf>
    <xf numFmtId="164" fontId="1" fillId="2" borderId="6" xfId="0" applyNumberFormat="1" applyFont="1" applyFill="1" applyBorder="1" applyAlignment="1" applyProtection="1">
      <alignment horizontal="center" vertical="center" wrapText="1"/>
    </xf>
    <xf numFmtId="164" fontId="1" fillId="2" borderId="8" xfId="0" applyNumberFormat="1" applyFont="1" applyFill="1" applyBorder="1" applyAlignment="1" applyProtection="1">
      <alignment horizontal="center" vertical="center" wrapText="1"/>
    </xf>
    <xf numFmtId="164" fontId="1" fillId="2" borderId="7" xfId="0" applyNumberFormat="1" applyFont="1" applyFill="1" applyBorder="1" applyAlignment="1" applyProtection="1">
      <alignment horizontal="center" vertic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0;&#1062;&#1050;%202022-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86;&#1083;&#1077;&#1089;&#1085;&#1080;&#1082;&#1086;&#1074;&#1072;/&#1054;&#1090;&#1095;&#1077;&#1090;&#1099;/&#1054;&#1090;&#1095;&#1077;&#1090;%202021/&#1075;&#1086;&#1076;/&#1040;&#1062;&#1050;%20&#1074;&#1089;&#1077;&#1075;&#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ниверсальный отчет по расходн"/>
    </sheetNames>
    <sheetDataSet>
      <sheetData sheetId="0">
        <row r="305">
          <cell r="D305">
            <v>12382233450</v>
          </cell>
          <cell r="E305">
            <v>11214027575</v>
          </cell>
          <cell r="F305">
            <v>8518653192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2)"/>
      <sheetName val="Бюджет"/>
    </sheetNames>
    <sheetDataSet>
      <sheetData sheetId="0">
        <row r="2">
          <cell r="F2">
            <v>10930472742.57</v>
          </cell>
          <cell r="G2">
            <v>9124593734.0900002</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O388"/>
  <sheetViews>
    <sheetView tabSelected="1" zoomScaleNormal="100" workbookViewId="0">
      <pane xSplit="6" ySplit="9" topLeftCell="G10" activePane="bottomRight" state="frozen"/>
      <selection pane="topRight" activeCell="G1" sqref="G1"/>
      <selection pane="bottomLeft" activeCell="A10" sqref="A10"/>
      <selection pane="bottomRight" activeCell="D387" sqref="D387"/>
    </sheetView>
  </sheetViews>
  <sheetFormatPr defaultRowHeight="12.75" outlineLevelRow="1" outlineLevelCol="1" x14ac:dyDescent="0.2"/>
  <cols>
    <col min="1" max="1" width="3.85546875" style="1" customWidth="1"/>
    <col min="2" max="2" width="5.42578125" style="1" customWidth="1"/>
    <col min="3" max="3" width="6.42578125" style="1" customWidth="1"/>
    <col min="4" max="4" width="88.140625" style="1" customWidth="1" outlineLevel="1"/>
    <col min="5" max="6" width="6.7109375" style="1" customWidth="1"/>
    <col min="7" max="7" width="40.140625" style="1" customWidth="1"/>
    <col min="8" max="8" width="10.7109375" style="1" customWidth="1"/>
    <col min="9" max="9" width="9.7109375" style="1" customWidth="1"/>
    <col min="10" max="10" width="13.140625" style="1" customWidth="1"/>
    <col min="11" max="15" width="15.42578125" style="1" customWidth="1"/>
    <col min="16" max="16384" width="9.140625" style="1"/>
  </cols>
  <sheetData>
    <row r="2" spans="1:15" ht="15" x14ac:dyDescent="0.25">
      <c r="A2" s="63" t="s">
        <v>503</v>
      </c>
      <c r="B2" s="64"/>
      <c r="C2" s="64"/>
      <c r="D2" s="64"/>
      <c r="E2" s="64"/>
      <c r="F2" s="64"/>
      <c r="G2" s="64"/>
      <c r="H2" s="64"/>
      <c r="I2" s="64"/>
      <c r="J2" s="64"/>
      <c r="K2" s="64"/>
    </row>
    <row r="3" spans="1:15" x14ac:dyDescent="0.2">
      <c r="K3" s="17"/>
      <c r="M3" s="17"/>
      <c r="N3" s="17"/>
      <c r="O3" s="17"/>
    </row>
    <row r="4" spans="1:15" x14ac:dyDescent="0.2">
      <c r="A4" s="71" t="s">
        <v>107</v>
      </c>
      <c r="B4" s="71"/>
      <c r="C4" s="71" t="s">
        <v>106</v>
      </c>
      <c r="D4" s="71"/>
      <c r="E4" s="71" t="s">
        <v>103</v>
      </c>
      <c r="F4" s="71"/>
      <c r="G4" s="72" t="s">
        <v>66</v>
      </c>
      <c r="H4" s="72"/>
      <c r="I4" s="72"/>
      <c r="J4" s="72"/>
      <c r="K4" s="68" t="s">
        <v>97</v>
      </c>
      <c r="L4" s="73"/>
      <c r="M4" s="73"/>
      <c r="N4" s="73"/>
      <c r="O4" s="69"/>
    </row>
    <row r="5" spans="1:15" ht="25.5" customHeight="1" x14ac:dyDescent="0.2">
      <c r="A5" s="71"/>
      <c r="B5" s="71"/>
      <c r="C5" s="71"/>
      <c r="D5" s="71"/>
      <c r="E5" s="71"/>
      <c r="F5" s="71"/>
      <c r="G5" s="71" t="s">
        <v>67</v>
      </c>
      <c r="H5" s="71"/>
      <c r="I5" s="71" t="s">
        <v>68</v>
      </c>
      <c r="J5" s="71" t="s">
        <v>69</v>
      </c>
      <c r="K5" s="73" t="s">
        <v>98</v>
      </c>
      <c r="L5" s="69"/>
      <c r="M5" s="74" t="s">
        <v>99</v>
      </c>
      <c r="N5" s="68" t="s">
        <v>100</v>
      </c>
      <c r="O5" s="69"/>
    </row>
    <row r="6" spans="1:15" ht="21" customHeight="1" x14ac:dyDescent="0.2">
      <c r="A6" s="71"/>
      <c r="B6" s="71"/>
      <c r="C6" s="71"/>
      <c r="D6" s="71"/>
      <c r="E6" s="71"/>
      <c r="F6" s="71"/>
      <c r="G6" s="71"/>
      <c r="H6" s="71"/>
      <c r="I6" s="71"/>
      <c r="J6" s="71"/>
      <c r="K6" s="69">
        <v>2021</v>
      </c>
      <c r="L6" s="70"/>
      <c r="M6" s="75"/>
      <c r="N6" s="5" t="s">
        <v>101</v>
      </c>
      <c r="O6" s="5" t="s">
        <v>102</v>
      </c>
    </row>
    <row r="7" spans="1:15" ht="55.5" customHeight="1" x14ac:dyDescent="0.2">
      <c r="A7" s="71"/>
      <c r="B7" s="71"/>
      <c r="C7" s="71"/>
      <c r="D7" s="71"/>
      <c r="E7" s="2" t="s">
        <v>104</v>
      </c>
      <c r="F7" s="2" t="s">
        <v>105</v>
      </c>
      <c r="G7" s="71"/>
      <c r="H7" s="71"/>
      <c r="I7" s="71"/>
      <c r="J7" s="71"/>
      <c r="K7" s="6" t="s">
        <v>63</v>
      </c>
      <c r="L7" s="2" t="s">
        <v>64</v>
      </c>
      <c r="M7" s="2" t="s">
        <v>65</v>
      </c>
      <c r="N7" s="2" t="s">
        <v>194</v>
      </c>
      <c r="O7" s="2" t="s">
        <v>560</v>
      </c>
    </row>
    <row r="8" spans="1:15" ht="12.75" customHeight="1" x14ac:dyDescent="0.2">
      <c r="A8" s="30">
        <v>1</v>
      </c>
      <c r="B8" s="2" t="s">
        <v>87</v>
      </c>
      <c r="C8" s="2" t="s">
        <v>88</v>
      </c>
      <c r="D8" s="2" t="s">
        <v>89</v>
      </c>
      <c r="E8" s="2" t="s">
        <v>90</v>
      </c>
      <c r="F8" s="2" t="s">
        <v>91</v>
      </c>
      <c r="G8" s="31">
        <v>7</v>
      </c>
      <c r="H8" s="31">
        <v>8</v>
      </c>
      <c r="I8" s="32">
        <v>9</v>
      </c>
      <c r="J8" s="31">
        <v>10</v>
      </c>
      <c r="K8" s="2" t="s">
        <v>92</v>
      </c>
      <c r="L8" s="2" t="s">
        <v>93</v>
      </c>
      <c r="M8" s="2" t="s">
        <v>94</v>
      </c>
      <c r="N8" s="2" t="s">
        <v>95</v>
      </c>
      <c r="O8" s="2" t="s">
        <v>96</v>
      </c>
    </row>
    <row r="9" spans="1:15" ht="25.5" customHeight="1" x14ac:dyDescent="0.2">
      <c r="A9" s="7" t="s">
        <v>1</v>
      </c>
      <c r="B9" s="65" t="s">
        <v>108</v>
      </c>
      <c r="C9" s="66"/>
      <c r="D9" s="67"/>
      <c r="E9" s="7"/>
      <c r="F9" s="7"/>
      <c r="G9" s="7"/>
      <c r="H9" s="7"/>
      <c r="I9" s="7"/>
      <c r="J9" s="9"/>
      <c r="K9" s="9">
        <f>K10+K15+K19+K22</f>
        <v>66019379</v>
      </c>
      <c r="L9" s="9">
        <f t="shared" ref="L9:O9" si="0">L10+L15+L19+L22</f>
        <v>65133672.410000004</v>
      </c>
      <c r="M9" s="9">
        <f t="shared" si="0"/>
        <v>57344900</v>
      </c>
      <c r="N9" s="9">
        <f t="shared" si="0"/>
        <v>58564200</v>
      </c>
      <c r="O9" s="9">
        <f t="shared" si="0"/>
        <v>58020300</v>
      </c>
    </row>
    <row r="10" spans="1:15" ht="23.25" customHeight="1" x14ac:dyDescent="0.2">
      <c r="A10" s="7" t="s">
        <v>1</v>
      </c>
      <c r="B10" s="7"/>
      <c r="C10" s="8" t="s">
        <v>2</v>
      </c>
      <c r="D10" s="4" t="s">
        <v>225</v>
      </c>
      <c r="E10" s="7"/>
      <c r="F10" s="7"/>
      <c r="G10" s="7"/>
      <c r="H10" s="7"/>
      <c r="I10" s="7"/>
      <c r="J10" s="9"/>
      <c r="K10" s="9">
        <f>K11+K12+K13+K14</f>
        <v>17424497</v>
      </c>
      <c r="L10" s="9">
        <f t="shared" ref="L10:O10" si="1">L11+L12+L13+L14</f>
        <v>16548869.850000001</v>
      </c>
      <c r="M10" s="9">
        <f t="shared" si="1"/>
        <v>15207800</v>
      </c>
      <c r="N10" s="9">
        <f t="shared" si="1"/>
        <v>14822000</v>
      </c>
      <c r="O10" s="9">
        <f t="shared" si="1"/>
        <v>14730900</v>
      </c>
    </row>
    <row r="11" spans="1:15" ht="223.5" customHeight="1" x14ac:dyDescent="0.2">
      <c r="A11" s="2" t="s">
        <v>1</v>
      </c>
      <c r="B11" s="2"/>
      <c r="C11" s="4" t="s">
        <v>2</v>
      </c>
      <c r="D11" s="4"/>
      <c r="E11" s="2" t="s">
        <v>119</v>
      </c>
      <c r="F11" s="2" t="s">
        <v>116</v>
      </c>
      <c r="G11" s="59" t="s">
        <v>258</v>
      </c>
      <c r="H11" s="59" t="s">
        <v>259</v>
      </c>
      <c r="I11" s="59" t="s">
        <v>260</v>
      </c>
      <c r="J11" s="60" t="s">
        <v>592</v>
      </c>
      <c r="K11" s="3">
        <v>9134264</v>
      </c>
      <c r="L11" s="3">
        <v>8476533.3100000005</v>
      </c>
      <c r="M11" s="3">
        <v>7972700</v>
      </c>
      <c r="N11" s="3">
        <v>7429500</v>
      </c>
      <c r="O11" s="3">
        <v>7438500</v>
      </c>
    </row>
    <row r="12" spans="1:15" ht="223.5" customHeight="1" x14ac:dyDescent="0.2">
      <c r="A12" s="2" t="s">
        <v>1</v>
      </c>
      <c r="B12" s="2"/>
      <c r="C12" s="4" t="s">
        <v>2</v>
      </c>
      <c r="D12" s="4"/>
      <c r="E12" s="2" t="s">
        <v>119</v>
      </c>
      <c r="F12" s="2" t="s">
        <v>117</v>
      </c>
      <c r="G12" s="59"/>
      <c r="H12" s="59"/>
      <c r="I12" s="59"/>
      <c r="J12" s="61"/>
      <c r="K12" s="3">
        <f>7723154-18</f>
        <v>7723136</v>
      </c>
      <c r="L12" s="3">
        <v>7505239.54</v>
      </c>
      <c r="M12" s="3">
        <v>7075100</v>
      </c>
      <c r="N12" s="3">
        <v>7232500</v>
      </c>
      <c r="O12" s="3">
        <v>7132400</v>
      </c>
    </row>
    <row r="13" spans="1:15" ht="223.5" customHeight="1" x14ac:dyDescent="0.2">
      <c r="A13" s="2" t="s">
        <v>1</v>
      </c>
      <c r="B13" s="2"/>
      <c r="C13" s="4" t="s">
        <v>2</v>
      </c>
      <c r="D13" s="4"/>
      <c r="E13" s="2" t="s">
        <v>119</v>
      </c>
      <c r="F13" s="2" t="s">
        <v>94</v>
      </c>
      <c r="G13" s="59"/>
      <c r="H13" s="59"/>
      <c r="I13" s="59"/>
      <c r="J13" s="61"/>
      <c r="K13" s="3">
        <v>567097</v>
      </c>
      <c r="L13" s="3">
        <v>567097</v>
      </c>
      <c r="M13" s="3">
        <v>160000</v>
      </c>
      <c r="N13" s="3">
        <v>160000</v>
      </c>
      <c r="O13" s="3">
        <v>160000</v>
      </c>
    </row>
    <row r="14" spans="1:15" ht="223.5" customHeight="1" x14ac:dyDescent="0.2">
      <c r="A14" s="2" t="s">
        <v>1</v>
      </c>
      <c r="B14" s="2"/>
      <c r="C14" s="4" t="s">
        <v>2</v>
      </c>
      <c r="D14" s="4"/>
      <c r="E14" s="2" t="s">
        <v>120</v>
      </c>
      <c r="F14" s="2" t="s">
        <v>118</v>
      </c>
      <c r="G14" s="59"/>
      <c r="H14" s="59"/>
      <c r="I14" s="59"/>
      <c r="J14" s="62"/>
      <c r="K14" s="3"/>
      <c r="L14" s="3"/>
      <c r="M14" s="3"/>
      <c r="N14" s="3"/>
      <c r="O14" s="3"/>
    </row>
    <row r="15" spans="1:15" ht="23.25" customHeight="1" x14ac:dyDescent="0.2">
      <c r="A15" s="7" t="s">
        <v>1</v>
      </c>
      <c r="B15" s="7"/>
      <c r="C15" s="8" t="s">
        <v>3</v>
      </c>
      <c r="D15" s="4" t="s">
        <v>226</v>
      </c>
      <c r="E15" s="7"/>
      <c r="F15" s="7"/>
      <c r="G15" s="7"/>
      <c r="H15" s="7"/>
      <c r="I15" s="7"/>
      <c r="J15" s="9"/>
      <c r="K15" s="9">
        <f>K16+K17+K18</f>
        <v>47743780</v>
      </c>
      <c r="L15" s="9">
        <f t="shared" ref="L15:O15" si="2">L16+L17+L18</f>
        <v>47733701.68</v>
      </c>
      <c r="M15" s="9">
        <f t="shared" si="2"/>
        <v>41446900</v>
      </c>
      <c r="N15" s="9">
        <f t="shared" si="2"/>
        <v>42599200</v>
      </c>
      <c r="O15" s="9">
        <f t="shared" si="2"/>
        <v>42599200</v>
      </c>
    </row>
    <row r="16" spans="1:15" ht="63" customHeight="1" x14ac:dyDescent="0.2">
      <c r="A16" s="2" t="s">
        <v>1</v>
      </c>
      <c r="B16" s="2"/>
      <c r="C16" s="4" t="s">
        <v>3</v>
      </c>
      <c r="D16" s="4"/>
      <c r="E16" s="2" t="s">
        <v>119</v>
      </c>
      <c r="F16" s="2" t="s">
        <v>116</v>
      </c>
      <c r="G16" s="57" t="s">
        <v>261</v>
      </c>
      <c r="H16" s="55" t="s">
        <v>262</v>
      </c>
      <c r="I16" s="55" t="s">
        <v>263</v>
      </c>
      <c r="J16" s="60" t="s">
        <v>264</v>
      </c>
      <c r="K16" s="3">
        <v>27536214</v>
      </c>
      <c r="L16" s="3">
        <v>27529300.609999999</v>
      </c>
      <c r="M16" s="3">
        <v>20846800</v>
      </c>
      <c r="N16" s="3">
        <v>21364600</v>
      </c>
      <c r="O16" s="3">
        <v>21364600</v>
      </c>
    </row>
    <row r="17" spans="1:15" ht="63" customHeight="1" x14ac:dyDescent="0.2">
      <c r="A17" s="2" t="s">
        <v>1</v>
      </c>
      <c r="B17" s="2"/>
      <c r="C17" s="4" t="s">
        <v>3</v>
      </c>
      <c r="D17" s="4"/>
      <c r="E17" s="2" t="s">
        <v>119</v>
      </c>
      <c r="F17" s="2" t="s">
        <v>117</v>
      </c>
      <c r="G17" s="76"/>
      <c r="H17" s="79"/>
      <c r="I17" s="79"/>
      <c r="J17" s="61"/>
      <c r="K17" s="3">
        <v>20184066</v>
      </c>
      <c r="L17" s="3">
        <v>20180901.07</v>
      </c>
      <c r="M17" s="3">
        <v>20600100</v>
      </c>
      <c r="N17" s="3">
        <v>21234600</v>
      </c>
      <c r="O17" s="3">
        <v>21234600</v>
      </c>
    </row>
    <row r="18" spans="1:15" ht="63" customHeight="1" x14ac:dyDescent="0.2">
      <c r="A18" s="2" t="s">
        <v>1</v>
      </c>
      <c r="B18" s="2"/>
      <c r="C18" s="40" t="s">
        <v>3</v>
      </c>
      <c r="D18" s="40"/>
      <c r="E18" s="2" t="s">
        <v>119</v>
      </c>
      <c r="F18" s="2" t="s">
        <v>94</v>
      </c>
      <c r="G18" s="58"/>
      <c r="H18" s="56"/>
      <c r="I18" s="56"/>
      <c r="J18" s="62"/>
      <c r="K18" s="3">
        <v>23500</v>
      </c>
      <c r="L18" s="3">
        <v>23500</v>
      </c>
      <c r="M18" s="3"/>
      <c r="N18" s="3"/>
      <c r="O18" s="3"/>
    </row>
    <row r="19" spans="1:15" ht="23.25" customHeight="1" x14ac:dyDescent="0.2">
      <c r="A19" s="7" t="s">
        <v>1</v>
      </c>
      <c r="B19" s="7"/>
      <c r="C19" s="8" t="s">
        <v>4</v>
      </c>
      <c r="D19" s="10" t="s">
        <v>232</v>
      </c>
      <c r="E19" s="7"/>
      <c r="F19" s="7"/>
      <c r="G19" s="7"/>
      <c r="H19" s="7"/>
      <c r="I19" s="7"/>
      <c r="J19" s="9"/>
      <c r="K19" s="9">
        <f>K20+K21</f>
        <v>798152</v>
      </c>
      <c r="L19" s="9">
        <f t="shared" ref="L19:O19" si="3">L20+L21</f>
        <v>798150.88</v>
      </c>
      <c r="M19" s="9">
        <f t="shared" si="3"/>
        <v>690200</v>
      </c>
      <c r="N19" s="9">
        <f t="shared" si="3"/>
        <v>1143000</v>
      </c>
      <c r="O19" s="9">
        <f t="shared" si="3"/>
        <v>690200</v>
      </c>
    </row>
    <row r="20" spans="1:15" ht="76.5" customHeight="1" x14ac:dyDescent="0.2">
      <c r="A20" s="2" t="s">
        <v>1</v>
      </c>
      <c r="B20" s="2"/>
      <c r="C20" s="4" t="s">
        <v>4</v>
      </c>
      <c r="D20" s="10"/>
      <c r="E20" s="2" t="s">
        <v>119</v>
      </c>
      <c r="F20" s="2" t="s">
        <v>116</v>
      </c>
      <c r="G20" s="59" t="s">
        <v>265</v>
      </c>
      <c r="H20" s="59" t="s">
        <v>266</v>
      </c>
      <c r="I20" s="59" t="s">
        <v>267</v>
      </c>
      <c r="J20" s="60" t="s">
        <v>268</v>
      </c>
      <c r="K20" s="3">
        <v>196286</v>
      </c>
      <c r="L20" s="3">
        <v>196285.64</v>
      </c>
      <c r="M20" s="3">
        <v>388700</v>
      </c>
      <c r="N20" s="3">
        <v>328900</v>
      </c>
      <c r="O20" s="3">
        <v>388700</v>
      </c>
    </row>
    <row r="21" spans="1:15" ht="76.5" customHeight="1" x14ac:dyDescent="0.2">
      <c r="A21" s="2" t="s">
        <v>1</v>
      </c>
      <c r="B21" s="2"/>
      <c r="C21" s="4" t="s">
        <v>4</v>
      </c>
      <c r="D21" s="10"/>
      <c r="E21" s="2" t="s">
        <v>119</v>
      </c>
      <c r="F21" s="2" t="s">
        <v>117</v>
      </c>
      <c r="G21" s="59"/>
      <c r="H21" s="59"/>
      <c r="I21" s="59"/>
      <c r="J21" s="62"/>
      <c r="K21" s="3">
        <v>601866</v>
      </c>
      <c r="L21" s="3">
        <v>601865.24</v>
      </c>
      <c r="M21" s="3">
        <v>301500</v>
      </c>
      <c r="N21" s="3">
        <v>814100</v>
      </c>
      <c r="O21" s="3">
        <v>301500</v>
      </c>
    </row>
    <row r="22" spans="1:15" ht="23.25" customHeight="1" x14ac:dyDescent="0.2">
      <c r="A22" s="7" t="s">
        <v>1</v>
      </c>
      <c r="B22" s="44"/>
      <c r="C22" s="40" t="s">
        <v>196</v>
      </c>
      <c r="D22" s="45"/>
      <c r="E22" s="2"/>
      <c r="F22" s="2"/>
      <c r="G22" s="40"/>
      <c r="H22" s="40"/>
      <c r="I22" s="40"/>
      <c r="J22" s="9"/>
      <c r="K22" s="9">
        <f>K23+K24</f>
        <v>52950</v>
      </c>
      <c r="L22" s="9">
        <f t="shared" ref="L22:O22" si="4">L23+L24</f>
        <v>52950</v>
      </c>
      <c r="M22" s="9">
        <f t="shared" si="4"/>
        <v>0</v>
      </c>
      <c r="N22" s="9">
        <f t="shared" si="4"/>
        <v>0</v>
      </c>
      <c r="O22" s="9">
        <f t="shared" si="4"/>
        <v>0</v>
      </c>
    </row>
    <row r="23" spans="1:15" ht="75" customHeight="1" x14ac:dyDescent="0.2">
      <c r="A23" s="2" t="s">
        <v>1</v>
      </c>
      <c r="B23" s="44"/>
      <c r="C23" s="40" t="s">
        <v>196</v>
      </c>
      <c r="D23" s="45"/>
      <c r="E23" s="2" t="s">
        <v>119</v>
      </c>
      <c r="F23" s="2" t="s">
        <v>116</v>
      </c>
      <c r="G23" s="57" t="s">
        <v>580</v>
      </c>
      <c r="H23" s="57" t="s">
        <v>582</v>
      </c>
      <c r="I23" s="57" t="s">
        <v>578</v>
      </c>
      <c r="J23" s="60" t="s">
        <v>579</v>
      </c>
      <c r="K23" s="3">
        <v>16550</v>
      </c>
      <c r="L23" s="3">
        <v>16550</v>
      </c>
      <c r="M23" s="3"/>
      <c r="N23" s="3"/>
      <c r="O23" s="3"/>
    </row>
    <row r="24" spans="1:15" ht="75" customHeight="1" x14ac:dyDescent="0.2">
      <c r="A24" s="2" t="s">
        <v>1</v>
      </c>
      <c r="B24" s="44"/>
      <c r="C24" s="40" t="s">
        <v>196</v>
      </c>
      <c r="D24" s="45"/>
      <c r="E24" s="2" t="s">
        <v>119</v>
      </c>
      <c r="F24" s="2" t="s">
        <v>117</v>
      </c>
      <c r="G24" s="58"/>
      <c r="H24" s="58"/>
      <c r="I24" s="58"/>
      <c r="J24" s="62"/>
      <c r="K24" s="3">
        <v>36400</v>
      </c>
      <c r="L24" s="3">
        <v>36400</v>
      </c>
      <c r="M24" s="3"/>
      <c r="N24" s="3"/>
      <c r="O24" s="3"/>
    </row>
    <row r="25" spans="1:15" ht="23.25" customHeight="1" x14ac:dyDescent="0.2">
      <c r="A25" s="7" t="s">
        <v>5</v>
      </c>
      <c r="B25" s="65" t="s">
        <v>109</v>
      </c>
      <c r="C25" s="66"/>
      <c r="D25" s="67"/>
      <c r="E25" s="7"/>
      <c r="F25" s="7"/>
      <c r="G25" s="7"/>
      <c r="H25" s="7"/>
      <c r="I25" s="7"/>
      <c r="J25" s="9"/>
      <c r="K25" s="9">
        <f>K26+K28+K31+K33+K35+K37+K39+K41+K49+K56+K58+K60+K62+K64+K68+K70+K72+K75+K77+K79+K81+K87+K91+K93+K95+K97</f>
        <v>527937825</v>
      </c>
      <c r="L25" s="9">
        <f>L26+L28+L31+L33+L35+L37+L39+L41+L49+L56+L58+L60+L62+L64+L68+L70+L72+L75+L77+L79+L81+L87+L91+L93+L95+L97</f>
        <v>520933398.10000002</v>
      </c>
      <c r="M25" s="9">
        <f>M26+M28+M31+M33+M35+M37+M39+M41+M49+M56+M58+M60+M62+M64+M68+M70+M72+M75+M77+M79+M81+M87+M91+M93+M95+M97</f>
        <v>522563000</v>
      </c>
      <c r="N25" s="9">
        <f>N26+N28+N31+N33+N35+N37+N39+N41+N49+N56+N58+N60+N62+N64+N68+N70+N72+N75+N77+N79+N81+N87+N91+N93+N95+N97</f>
        <v>511092100</v>
      </c>
      <c r="O25" s="9">
        <f>O26+O28+O31+O33+O35+O37+O39+O41+O49+O56+O58+O60+O62+O64+O68+O70+O72+O75+O77+O79+O81+O87+O91+O93+O95+O97</f>
        <v>505784700</v>
      </c>
    </row>
    <row r="26" spans="1:15" ht="63.75" customHeight="1" x14ac:dyDescent="0.2">
      <c r="A26" s="7" t="s">
        <v>5</v>
      </c>
      <c r="B26" s="7"/>
      <c r="C26" s="8" t="s">
        <v>199</v>
      </c>
      <c r="D26" s="16" t="s">
        <v>208</v>
      </c>
      <c r="E26" s="7"/>
      <c r="F26" s="7"/>
      <c r="G26" s="7"/>
      <c r="H26" s="7"/>
      <c r="I26" s="7"/>
      <c r="J26" s="9"/>
      <c r="K26" s="9">
        <f>K27</f>
        <v>104500</v>
      </c>
      <c r="L26" s="9">
        <f t="shared" ref="L26:O26" si="5">L27</f>
        <v>104494</v>
      </c>
      <c r="M26" s="9">
        <f t="shared" si="5"/>
        <v>104500</v>
      </c>
      <c r="N26" s="9">
        <f t="shared" si="5"/>
        <v>104500</v>
      </c>
      <c r="O26" s="9">
        <f t="shared" si="5"/>
        <v>104500</v>
      </c>
    </row>
    <row r="27" spans="1:15" ht="63.75" customHeight="1" x14ac:dyDescent="0.2">
      <c r="A27" s="2" t="s">
        <v>5</v>
      </c>
      <c r="B27" s="2"/>
      <c r="C27" s="16" t="s">
        <v>199</v>
      </c>
      <c r="D27" s="16"/>
      <c r="E27" s="2" t="s">
        <v>116</v>
      </c>
      <c r="F27" s="2" t="s">
        <v>95</v>
      </c>
      <c r="G27" s="21" t="s">
        <v>176</v>
      </c>
      <c r="H27" s="21" t="s">
        <v>132</v>
      </c>
      <c r="I27" s="21" t="s">
        <v>354</v>
      </c>
      <c r="J27" s="3" t="s">
        <v>314</v>
      </c>
      <c r="K27" s="3">
        <v>104500</v>
      </c>
      <c r="L27" s="3">
        <v>104494</v>
      </c>
      <c r="M27" s="3">
        <v>104500</v>
      </c>
      <c r="N27" s="3">
        <v>104500</v>
      </c>
      <c r="O27" s="3">
        <v>104500</v>
      </c>
    </row>
    <row r="28" spans="1:15" ht="25.5" customHeight="1" x14ac:dyDescent="0.2">
      <c r="A28" s="7" t="s">
        <v>5</v>
      </c>
      <c r="B28" s="7"/>
      <c r="C28" s="8" t="s">
        <v>7</v>
      </c>
      <c r="D28" s="16" t="s">
        <v>209</v>
      </c>
      <c r="E28" s="7"/>
      <c r="F28" s="7"/>
      <c r="G28" s="7"/>
      <c r="H28" s="7"/>
      <c r="I28" s="7"/>
      <c r="J28" s="9"/>
      <c r="K28" s="9">
        <f>K29+K30</f>
        <v>99291</v>
      </c>
      <c r="L28" s="9">
        <f t="shared" ref="L28:O28" si="6">L29+L30</f>
        <v>64594.28</v>
      </c>
      <c r="M28" s="9">
        <f t="shared" si="6"/>
        <v>176300</v>
      </c>
      <c r="N28" s="9">
        <f t="shared" si="6"/>
        <v>176300</v>
      </c>
      <c r="O28" s="9">
        <f t="shared" si="6"/>
        <v>176300</v>
      </c>
    </row>
    <row r="29" spans="1:15" ht="25.5" customHeight="1" x14ac:dyDescent="0.2">
      <c r="A29" s="2" t="s">
        <v>5</v>
      </c>
      <c r="B29" s="2"/>
      <c r="C29" s="4" t="s">
        <v>7</v>
      </c>
      <c r="D29" s="4"/>
      <c r="E29" s="2" t="s">
        <v>119</v>
      </c>
      <c r="F29" s="2" t="s">
        <v>120</v>
      </c>
      <c r="G29" s="57" t="s">
        <v>175</v>
      </c>
      <c r="H29" s="57" t="s">
        <v>134</v>
      </c>
      <c r="I29" s="57" t="s">
        <v>561</v>
      </c>
      <c r="J29" s="60" t="s">
        <v>315</v>
      </c>
      <c r="K29" s="3">
        <v>75420</v>
      </c>
      <c r="L29" s="3">
        <v>62654.28</v>
      </c>
      <c r="M29" s="3">
        <v>151300</v>
      </c>
      <c r="N29" s="3">
        <v>151300</v>
      </c>
      <c r="O29" s="3">
        <v>151300</v>
      </c>
    </row>
    <row r="30" spans="1:15" ht="25.5" customHeight="1" x14ac:dyDescent="0.2">
      <c r="A30" s="2" t="s">
        <v>5</v>
      </c>
      <c r="B30" s="2"/>
      <c r="C30" s="37" t="s">
        <v>7</v>
      </c>
      <c r="D30" s="37"/>
      <c r="E30" s="2" t="s">
        <v>119</v>
      </c>
      <c r="F30" s="2" t="s">
        <v>117</v>
      </c>
      <c r="G30" s="58"/>
      <c r="H30" s="58"/>
      <c r="I30" s="58"/>
      <c r="J30" s="62"/>
      <c r="K30" s="3">
        <v>23871</v>
      </c>
      <c r="L30" s="3">
        <v>1940</v>
      </c>
      <c r="M30" s="3">
        <v>25000</v>
      </c>
      <c r="N30" s="3">
        <v>25000</v>
      </c>
      <c r="O30" s="3">
        <v>25000</v>
      </c>
    </row>
    <row r="31" spans="1:15" ht="25.5" customHeight="1" x14ac:dyDescent="0.2">
      <c r="A31" s="7" t="s">
        <v>5</v>
      </c>
      <c r="B31" s="7"/>
      <c r="C31" s="8" t="s">
        <v>46</v>
      </c>
      <c r="D31" s="16" t="s">
        <v>215</v>
      </c>
      <c r="E31" s="7"/>
      <c r="F31" s="7"/>
      <c r="G31" s="7"/>
      <c r="H31" s="7"/>
      <c r="I31" s="7"/>
      <c r="J31" s="9"/>
      <c r="K31" s="9">
        <f>K32</f>
        <v>0</v>
      </c>
      <c r="L31" s="9">
        <f t="shared" ref="L31:O31" si="7">L32</f>
        <v>0</v>
      </c>
      <c r="M31" s="9">
        <f t="shared" si="7"/>
        <v>3432500</v>
      </c>
      <c r="N31" s="9">
        <f t="shared" si="7"/>
        <v>0</v>
      </c>
      <c r="O31" s="9">
        <f t="shared" si="7"/>
        <v>0</v>
      </c>
    </row>
    <row r="32" spans="1:15" ht="63.75" customHeight="1" x14ac:dyDescent="0.2">
      <c r="A32" s="2" t="s">
        <v>5</v>
      </c>
      <c r="B32" s="2"/>
      <c r="C32" s="4" t="s">
        <v>46</v>
      </c>
      <c r="D32" s="4"/>
      <c r="E32" s="2" t="s">
        <v>121</v>
      </c>
      <c r="F32" s="2" t="s">
        <v>120</v>
      </c>
      <c r="G32" s="20" t="s">
        <v>187</v>
      </c>
      <c r="H32" s="21" t="s">
        <v>593</v>
      </c>
      <c r="I32" s="21" t="s">
        <v>562</v>
      </c>
      <c r="J32" s="3" t="s">
        <v>563</v>
      </c>
      <c r="K32" s="3"/>
      <c r="L32" s="3"/>
      <c r="M32" s="3">
        <v>3432500</v>
      </c>
      <c r="N32" s="3"/>
      <c r="O32" s="3"/>
    </row>
    <row r="33" spans="1:15" ht="76.5" customHeight="1" x14ac:dyDescent="0.2">
      <c r="A33" s="7" t="s">
        <v>5</v>
      </c>
      <c r="B33" s="7"/>
      <c r="C33" s="8" t="s">
        <v>8</v>
      </c>
      <c r="D33" s="10" t="s">
        <v>220</v>
      </c>
      <c r="E33" s="7"/>
      <c r="F33" s="7"/>
      <c r="G33" s="7"/>
      <c r="H33" s="7"/>
      <c r="I33" s="7"/>
      <c r="J33" s="9"/>
      <c r="K33" s="9">
        <f>K34</f>
        <v>259400</v>
      </c>
      <c r="L33" s="9">
        <f t="shared" ref="L33:O33" si="8">L34</f>
        <v>159110.5</v>
      </c>
      <c r="M33" s="9">
        <f t="shared" si="8"/>
        <v>259400</v>
      </c>
      <c r="N33" s="9">
        <f t="shared" si="8"/>
        <v>259400</v>
      </c>
      <c r="O33" s="9">
        <f t="shared" si="8"/>
        <v>259400</v>
      </c>
    </row>
    <row r="34" spans="1:15" ht="102" customHeight="1" x14ac:dyDescent="0.2">
      <c r="A34" s="2" t="s">
        <v>5</v>
      </c>
      <c r="B34" s="2"/>
      <c r="C34" s="16" t="s">
        <v>8</v>
      </c>
      <c r="D34" s="10"/>
      <c r="E34" s="2" t="s">
        <v>116</v>
      </c>
      <c r="F34" s="2" t="s">
        <v>118</v>
      </c>
      <c r="G34" s="48" t="s">
        <v>501</v>
      </c>
      <c r="H34" s="48" t="s">
        <v>139</v>
      </c>
      <c r="I34" s="48" t="s">
        <v>594</v>
      </c>
      <c r="J34" s="3" t="s">
        <v>355</v>
      </c>
      <c r="K34" s="3">
        <v>259400</v>
      </c>
      <c r="L34" s="3">
        <v>159110.5</v>
      </c>
      <c r="M34" s="3">
        <v>259400</v>
      </c>
      <c r="N34" s="3">
        <v>259400</v>
      </c>
      <c r="O34" s="3">
        <v>259400</v>
      </c>
    </row>
    <row r="35" spans="1:15" ht="23.25" customHeight="1" x14ac:dyDescent="0.2">
      <c r="A35" s="7" t="s">
        <v>5</v>
      </c>
      <c r="B35" s="7"/>
      <c r="C35" s="8" t="s">
        <v>9</v>
      </c>
      <c r="D35" s="16" t="s">
        <v>221</v>
      </c>
      <c r="E35" s="7"/>
      <c r="F35" s="7"/>
      <c r="G35" s="7"/>
      <c r="H35" s="7"/>
      <c r="I35" s="7"/>
      <c r="J35" s="9"/>
      <c r="K35" s="9">
        <f>K36</f>
        <v>6423200</v>
      </c>
      <c r="L35" s="9">
        <f t="shared" ref="L35:O35" si="9">L36</f>
        <v>6423200</v>
      </c>
      <c r="M35" s="9">
        <f t="shared" si="9"/>
        <v>6329300</v>
      </c>
      <c r="N35" s="9">
        <f t="shared" si="9"/>
        <v>0</v>
      </c>
      <c r="O35" s="9">
        <f t="shared" si="9"/>
        <v>0</v>
      </c>
    </row>
    <row r="36" spans="1:15" ht="76.5" customHeight="1" x14ac:dyDescent="0.2">
      <c r="A36" s="2" t="s">
        <v>5</v>
      </c>
      <c r="B36" s="2"/>
      <c r="C36" s="4" t="s">
        <v>9</v>
      </c>
      <c r="D36" s="4"/>
      <c r="E36" s="2" t="s">
        <v>120</v>
      </c>
      <c r="F36" s="2" t="s">
        <v>93</v>
      </c>
      <c r="G36" s="21" t="s">
        <v>141</v>
      </c>
      <c r="H36" s="21" t="s">
        <v>140</v>
      </c>
      <c r="I36" s="21" t="s">
        <v>356</v>
      </c>
      <c r="J36" s="3" t="s">
        <v>357</v>
      </c>
      <c r="K36" s="3">
        <v>6423200</v>
      </c>
      <c r="L36" s="3">
        <v>6423200</v>
      </c>
      <c r="M36" s="3">
        <v>6329300</v>
      </c>
      <c r="N36" s="3"/>
      <c r="O36" s="3"/>
    </row>
    <row r="37" spans="1:15" ht="25.5" customHeight="1" x14ac:dyDescent="0.2">
      <c r="A37" s="7" t="s">
        <v>5</v>
      </c>
      <c r="B37" s="7"/>
      <c r="C37" s="8" t="s">
        <v>10</v>
      </c>
      <c r="D37" s="16" t="s">
        <v>222</v>
      </c>
      <c r="E37" s="7"/>
      <c r="F37" s="7"/>
      <c r="G37" s="7"/>
      <c r="H37" s="7"/>
      <c r="I37" s="7"/>
      <c r="J37" s="9"/>
      <c r="K37" s="9">
        <f>K38</f>
        <v>2950000</v>
      </c>
      <c r="L37" s="9">
        <f t="shared" ref="L37:O37" si="10">L38</f>
        <v>2950000</v>
      </c>
      <c r="M37" s="9">
        <f t="shared" si="10"/>
        <v>2950000</v>
      </c>
      <c r="N37" s="9">
        <f t="shared" si="10"/>
        <v>950000</v>
      </c>
      <c r="O37" s="9">
        <f t="shared" si="10"/>
        <v>950000</v>
      </c>
    </row>
    <row r="38" spans="1:15" ht="63.75" customHeight="1" x14ac:dyDescent="0.2">
      <c r="A38" s="2" t="s">
        <v>5</v>
      </c>
      <c r="B38" s="2"/>
      <c r="C38" s="4" t="s">
        <v>10</v>
      </c>
      <c r="D38" s="4"/>
      <c r="E38" s="2" t="s">
        <v>119</v>
      </c>
      <c r="F38" s="2" t="s">
        <v>94</v>
      </c>
      <c r="G38" s="21" t="s">
        <v>143</v>
      </c>
      <c r="H38" s="21" t="s">
        <v>142</v>
      </c>
      <c r="I38" s="21" t="s">
        <v>358</v>
      </c>
      <c r="J38" s="3" t="s">
        <v>85</v>
      </c>
      <c r="K38" s="3">
        <v>2950000</v>
      </c>
      <c r="L38" s="3">
        <v>2950000</v>
      </c>
      <c r="M38" s="3">
        <v>2950000</v>
      </c>
      <c r="N38" s="3">
        <v>950000</v>
      </c>
      <c r="O38" s="3">
        <v>950000</v>
      </c>
    </row>
    <row r="39" spans="1:15" ht="25.5" customHeight="1" x14ac:dyDescent="0.2">
      <c r="A39" s="7" t="s">
        <v>5</v>
      </c>
      <c r="B39" s="7"/>
      <c r="C39" s="8" t="s">
        <v>11</v>
      </c>
      <c r="D39" s="16" t="s">
        <v>224</v>
      </c>
      <c r="E39" s="7"/>
      <c r="F39" s="7"/>
      <c r="G39" s="7"/>
      <c r="H39" s="7"/>
      <c r="I39" s="7"/>
      <c r="J39" s="9"/>
      <c r="K39" s="9">
        <f>K40</f>
        <v>391404</v>
      </c>
      <c r="L39" s="9">
        <f t="shared" ref="L39:O39" si="11">L40</f>
        <v>390715.10000000003</v>
      </c>
      <c r="M39" s="9">
        <f t="shared" si="11"/>
        <v>137800</v>
      </c>
      <c r="N39" s="9">
        <f t="shared" si="11"/>
        <v>137800</v>
      </c>
      <c r="O39" s="9">
        <f t="shared" si="11"/>
        <v>145800</v>
      </c>
    </row>
    <row r="40" spans="1:15" ht="63.75" customHeight="1" x14ac:dyDescent="0.2">
      <c r="A40" s="2" t="s">
        <v>5</v>
      </c>
      <c r="B40" s="2"/>
      <c r="C40" s="4" t="s">
        <v>11</v>
      </c>
      <c r="D40" s="4"/>
      <c r="E40" s="2" t="s">
        <v>116</v>
      </c>
      <c r="F40" s="2" t="s">
        <v>95</v>
      </c>
      <c r="G40" s="21" t="s">
        <v>145</v>
      </c>
      <c r="H40" s="21" t="s">
        <v>144</v>
      </c>
      <c r="I40" s="21" t="s">
        <v>359</v>
      </c>
      <c r="J40" s="3" t="s">
        <v>360</v>
      </c>
      <c r="K40" s="3">
        <v>391404</v>
      </c>
      <c r="L40" s="3">
        <v>390715.10000000003</v>
      </c>
      <c r="M40" s="3">
        <v>137800</v>
      </c>
      <c r="N40" s="3">
        <v>137800</v>
      </c>
      <c r="O40" s="3">
        <v>145800</v>
      </c>
    </row>
    <row r="41" spans="1:15" ht="25.5" customHeight="1" x14ac:dyDescent="0.2">
      <c r="A41" s="7" t="s">
        <v>5</v>
      </c>
      <c r="B41" s="7"/>
      <c r="C41" s="8" t="s">
        <v>2</v>
      </c>
      <c r="D41" s="16" t="s">
        <v>225</v>
      </c>
      <c r="E41" s="7"/>
      <c r="F41" s="7"/>
      <c r="G41" s="7"/>
      <c r="H41" s="7"/>
      <c r="I41" s="7"/>
      <c r="J41" s="9"/>
      <c r="K41" s="9">
        <f t="shared" ref="K41:L41" si="12">K42+K43+K44+K45+K46+K47+K48</f>
        <v>81559053</v>
      </c>
      <c r="L41" s="9">
        <f t="shared" si="12"/>
        <v>78302087.589999989</v>
      </c>
      <c r="M41" s="9">
        <f>M42+M43+M44+M45+M46+M47+M48</f>
        <v>76222200</v>
      </c>
      <c r="N41" s="9">
        <f t="shared" ref="N41:O41" si="13">N42+N43+N44+N45+N46+N47+N48</f>
        <v>77326000</v>
      </c>
      <c r="O41" s="9">
        <f t="shared" si="13"/>
        <v>77285800</v>
      </c>
    </row>
    <row r="42" spans="1:15" ht="23.25" customHeight="1" x14ac:dyDescent="0.2">
      <c r="A42" s="2" t="s">
        <v>5</v>
      </c>
      <c r="B42" s="2"/>
      <c r="C42" s="4" t="s">
        <v>2</v>
      </c>
      <c r="D42" s="4"/>
      <c r="E42" s="2" t="s">
        <v>119</v>
      </c>
      <c r="F42" s="2" t="s">
        <v>122</v>
      </c>
      <c r="G42" s="59" t="s">
        <v>129</v>
      </c>
      <c r="H42" s="59" t="s">
        <v>128</v>
      </c>
      <c r="I42" s="59" t="s">
        <v>361</v>
      </c>
      <c r="J42" s="60" t="s">
        <v>502</v>
      </c>
      <c r="K42" s="3">
        <v>1275978</v>
      </c>
      <c r="L42" s="3">
        <v>1258769.04</v>
      </c>
      <c r="M42" s="3">
        <v>969100</v>
      </c>
      <c r="N42" s="3">
        <v>992600</v>
      </c>
      <c r="O42" s="3">
        <v>992600</v>
      </c>
    </row>
    <row r="43" spans="1:15" ht="23.25" customHeight="1" x14ac:dyDescent="0.2">
      <c r="A43" s="2" t="s">
        <v>5</v>
      </c>
      <c r="B43" s="2"/>
      <c r="C43" s="4" t="s">
        <v>2</v>
      </c>
      <c r="D43" s="4"/>
      <c r="E43" s="2" t="s">
        <v>119</v>
      </c>
      <c r="F43" s="2" t="s">
        <v>120</v>
      </c>
      <c r="G43" s="59"/>
      <c r="H43" s="59"/>
      <c r="I43" s="59"/>
      <c r="J43" s="61"/>
      <c r="K43" s="3">
        <v>65004843</v>
      </c>
      <c r="L43" s="3">
        <v>61822174.780000001</v>
      </c>
      <c r="M43" s="3">
        <v>64492300</v>
      </c>
      <c r="N43" s="3">
        <v>65572600</v>
      </c>
      <c r="O43" s="3">
        <v>65532400</v>
      </c>
    </row>
    <row r="44" spans="1:15" ht="23.25" customHeight="1" x14ac:dyDescent="0.2">
      <c r="A44" s="2" t="s">
        <v>5</v>
      </c>
      <c r="B44" s="2"/>
      <c r="C44" s="37" t="s">
        <v>2</v>
      </c>
      <c r="D44" s="37"/>
      <c r="E44" s="2" t="s">
        <v>119</v>
      </c>
      <c r="F44" s="2" t="s">
        <v>117</v>
      </c>
      <c r="G44" s="59"/>
      <c r="H44" s="59"/>
      <c r="I44" s="59"/>
      <c r="J44" s="61"/>
      <c r="K44" s="3">
        <v>54953</v>
      </c>
      <c r="L44" s="3">
        <v>25187.940000000002</v>
      </c>
      <c r="M44" s="3">
        <v>283200</v>
      </c>
      <c r="N44" s="3">
        <v>283200</v>
      </c>
      <c r="O44" s="3">
        <v>283200</v>
      </c>
    </row>
    <row r="45" spans="1:15" ht="23.25" customHeight="1" x14ac:dyDescent="0.2">
      <c r="A45" s="2" t="s">
        <v>5</v>
      </c>
      <c r="B45" s="2"/>
      <c r="C45" s="4" t="s">
        <v>2</v>
      </c>
      <c r="D45" s="4"/>
      <c r="E45" s="2" t="s">
        <v>119</v>
      </c>
      <c r="F45" s="2" t="s">
        <v>94</v>
      </c>
      <c r="G45" s="59"/>
      <c r="H45" s="59"/>
      <c r="I45" s="59"/>
      <c r="J45" s="61"/>
      <c r="K45" s="3">
        <v>14126888</v>
      </c>
      <c r="L45" s="3">
        <v>14118251.699999999</v>
      </c>
      <c r="M45" s="3">
        <v>9553600</v>
      </c>
      <c r="N45" s="3">
        <v>9553600</v>
      </c>
      <c r="O45" s="3">
        <v>9553600</v>
      </c>
    </row>
    <row r="46" spans="1:15" ht="23.25" customHeight="1" x14ac:dyDescent="0.2">
      <c r="A46" s="2" t="s">
        <v>5</v>
      </c>
      <c r="B46" s="2"/>
      <c r="C46" s="4" t="s">
        <v>2</v>
      </c>
      <c r="D46" s="4"/>
      <c r="E46" s="2" t="s">
        <v>116</v>
      </c>
      <c r="F46" s="2" t="s">
        <v>120</v>
      </c>
      <c r="G46" s="59"/>
      <c r="H46" s="59"/>
      <c r="I46" s="59"/>
      <c r="J46" s="61"/>
      <c r="K46" s="3">
        <v>296271</v>
      </c>
      <c r="L46" s="3">
        <v>277604.81</v>
      </c>
      <c r="M46" s="3">
        <v>924000</v>
      </c>
      <c r="N46" s="3">
        <v>924000</v>
      </c>
      <c r="O46" s="3">
        <v>924000</v>
      </c>
    </row>
    <row r="47" spans="1:15" ht="23.25" customHeight="1" x14ac:dyDescent="0.2">
      <c r="A47" s="2" t="s">
        <v>5</v>
      </c>
      <c r="B47" s="2"/>
      <c r="C47" s="4" t="s">
        <v>2</v>
      </c>
      <c r="D47" s="4"/>
      <c r="E47" s="2" t="s">
        <v>120</v>
      </c>
      <c r="F47" s="2" t="s">
        <v>93</v>
      </c>
      <c r="G47" s="59"/>
      <c r="H47" s="59"/>
      <c r="I47" s="59"/>
      <c r="J47" s="61"/>
      <c r="K47" s="3">
        <v>16276</v>
      </c>
      <c r="L47" s="3">
        <v>16257.189999999999</v>
      </c>
      <c r="M47" s="3"/>
      <c r="N47" s="3"/>
      <c r="O47" s="3"/>
    </row>
    <row r="48" spans="1:15" ht="23.25" customHeight="1" x14ac:dyDescent="0.2">
      <c r="A48" s="2" t="s">
        <v>5</v>
      </c>
      <c r="B48" s="2"/>
      <c r="C48" s="4" t="s">
        <v>2</v>
      </c>
      <c r="D48" s="4"/>
      <c r="E48" s="2" t="s">
        <v>118</v>
      </c>
      <c r="F48" s="2" t="s">
        <v>117</v>
      </c>
      <c r="G48" s="59"/>
      <c r="H48" s="59"/>
      <c r="I48" s="59"/>
      <c r="J48" s="62"/>
      <c r="K48" s="3">
        <v>783844</v>
      </c>
      <c r="L48" s="3">
        <v>783842.13</v>
      </c>
      <c r="M48" s="3"/>
      <c r="N48" s="3"/>
      <c r="O48" s="3"/>
    </row>
    <row r="49" spans="1:15" ht="25.5" customHeight="1" x14ac:dyDescent="0.2">
      <c r="A49" s="7" t="s">
        <v>5</v>
      </c>
      <c r="B49" s="7"/>
      <c r="C49" s="8" t="s">
        <v>3</v>
      </c>
      <c r="D49" s="16" t="s">
        <v>226</v>
      </c>
      <c r="E49" s="7"/>
      <c r="F49" s="7"/>
      <c r="G49" s="7"/>
      <c r="H49" s="7"/>
      <c r="I49" s="7"/>
      <c r="J49" s="9"/>
      <c r="K49" s="9">
        <f>K50+K51+K52+K53+K54+K55</f>
        <v>158203812</v>
      </c>
      <c r="L49" s="9">
        <f t="shared" ref="L49:O49" si="14">L50+L51+L52+L53+L54+L55</f>
        <v>158154674.73999998</v>
      </c>
      <c r="M49" s="9">
        <f t="shared" si="14"/>
        <v>156479400</v>
      </c>
      <c r="N49" s="9">
        <f t="shared" si="14"/>
        <v>161289300</v>
      </c>
      <c r="O49" s="9">
        <f t="shared" si="14"/>
        <v>161289300</v>
      </c>
    </row>
    <row r="50" spans="1:15" ht="30.75" customHeight="1" x14ac:dyDescent="0.2">
      <c r="A50" s="2" t="s">
        <v>5</v>
      </c>
      <c r="B50" s="2"/>
      <c r="C50" s="4" t="s">
        <v>3</v>
      </c>
      <c r="D50" s="4"/>
      <c r="E50" s="2" t="s">
        <v>119</v>
      </c>
      <c r="F50" s="2" t="s">
        <v>122</v>
      </c>
      <c r="G50" s="57" t="s">
        <v>126</v>
      </c>
      <c r="H50" s="55" t="s">
        <v>128</v>
      </c>
      <c r="I50" s="55" t="s">
        <v>362</v>
      </c>
      <c r="J50" s="60" t="s">
        <v>502</v>
      </c>
      <c r="K50" s="3">
        <v>6239741</v>
      </c>
      <c r="L50" s="3">
        <v>6239616.96</v>
      </c>
      <c r="M50" s="3">
        <v>5001400</v>
      </c>
      <c r="N50" s="3">
        <v>5155400</v>
      </c>
      <c r="O50" s="3">
        <v>5155400</v>
      </c>
    </row>
    <row r="51" spans="1:15" ht="30.75" customHeight="1" x14ac:dyDescent="0.2">
      <c r="A51" s="2" t="s">
        <v>5</v>
      </c>
      <c r="B51" s="2"/>
      <c r="C51" s="4" t="s">
        <v>3</v>
      </c>
      <c r="D51" s="4"/>
      <c r="E51" s="2" t="s">
        <v>119</v>
      </c>
      <c r="F51" s="2" t="s">
        <v>120</v>
      </c>
      <c r="G51" s="76"/>
      <c r="H51" s="79"/>
      <c r="I51" s="79"/>
      <c r="J51" s="61"/>
      <c r="K51" s="3">
        <v>150893245</v>
      </c>
      <c r="L51" s="3">
        <v>150844234.07999998</v>
      </c>
      <c r="M51" s="3">
        <v>151478000</v>
      </c>
      <c r="N51" s="3">
        <v>156133900</v>
      </c>
      <c r="O51" s="3">
        <v>156133900</v>
      </c>
    </row>
    <row r="52" spans="1:15" ht="30.75" customHeight="1" x14ac:dyDescent="0.2">
      <c r="A52" s="2" t="s">
        <v>5</v>
      </c>
      <c r="B52" s="2"/>
      <c r="C52" s="40" t="s">
        <v>3</v>
      </c>
      <c r="D52" s="40"/>
      <c r="E52" s="2" t="s">
        <v>119</v>
      </c>
      <c r="F52" s="2" t="s">
        <v>94</v>
      </c>
      <c r="G52" s="76"/>
      <c r="H52" s="79"/>
      <c r="I52" s="79"/>
      <c r="J52" s="61"/>
      <c r="K52" s="3">
        <v>385500</v>
      </c>
      <c r="L52" s="3">
        <v>385500</v>
      </c>
      <c r="M52" s="3"/>
      <c r="N52" s="3"/>
      <c r="O52" s="3"/>
    </row>
    <row r="53" spans="1:15" ht="30.75" customHeight="1" x14ac:dyDescent="0.2">
      <c r="A53" s="2" t="s">
        <v>5</v>
      </c>
      <c r="B53" s="2"/>
      <c r="C53" s="15" t="s">
        <v>3</v>
      </c>
      <c r="D53" s="15"/>
      <c r="E53" s="2" t="s">
        <v>116</v>
      </c>
      <c r="F53" s="2" t="s">
        <v>120</v>
      </c>
      <c r="G53" s="76"/>
      <c r="H53" s="79"/>
      <c r="I53" s="79"/>
      <c r="J53" s="61"/>
      <c r="K53" s="3">
        <v>132550</v>
      </c>
      <c r="L53" s="3">
        <v>132549.4</v>
      </c>
      <c r="M53" s="3"/>
      <c r="N53" s="3"/>
      <c r="O53" s="3"/>
    </row>
    <row r="54" spans="1:15" ht="30.75" customHeight="1" x14ac:dyDescent="0.2">
      <c r="A54" s="2" t="s">
        <v>5</v>
      </c>
      <c r="B54" s="2"/>
      <c r="C54" s="40" t="s">
        <v>3</v>
      </c>
      <c r="D54" s="40"/>
      <c r="E54" s="2" t="s">
        <v>120</v>
      </c>
      <c r="F54" s="2" t="s">
        <v>93</v>
      </c>
      <c r="G54" s="76"/>
      <c r="H54" s="79"/>
      <c r="I54" s="79"/>
      <c r="J54" s="61"/>
      <c r="K54" s="3">
        <v>93833</v>
      </c>
      <c r="L54" s="3">
        <v>93832.1</v>
      </c>
      <c r="M54" s="3"/>
      <c r="N54" s="3"/>
      <c r="O54" s="3"/>
    </row>
    <row r="55" spans="1:15" ht="30.75" customHeight="1" x14ac:dyDescent="0.2">
      <c r="A55" s="2" t="s">
        <v>5</v>
      </c>
      <c r="B55" s="2"/>
      <c r="C55" s="40" t="s">
        <v>3</v>
      </c>
      <c r="D55" s="40"/>
      <c r="E55" s="2" t="s">
        <v>118</v>
      </c>
      <c r="F55" s="2" t="s">
        <v>117</v>
      </c>
      <c r="G55" s="58"/>
      <c r="H55" s="56"/>
      <c r="I55" s="56"/>
      <c r="J55" s="62"/>
      <c r="K55" s="3">
        <v>458943</v>
      </c>
      <c r="L55" s="3">
        <v>458942.2</v>
      </c>
      <c r="M55" s="3"/>
      <c r="N55" s="3"/>
      <c r="O55" s="3"/>
    </row>
    <row r="56" spans="1:15" ht="51" customHeight="1" x14ac:dyDescent="0.2">
      <c r="A56" s="7" t="s">
        <v>5</v>
      </c>
      <c r="B56" s="7"/>
      <c r="C56" s="8" t="s">
        <v>12</v>
      </c>
      <c r="D56" s="10" t="s">
        <v>228</v>
      </c>
      <c r="E56" s="7"/>
      <c r="F56" s="7"/>
      <c r="G56" s="7"/>
      <c r="H56" s="7"/>
      <c r="I56" s="7"/>
      <c r="J56" s="9"/>
      <c r="K56" s="9">
        <f>K57</f>
        <v>84536468</v>
      </c>
      <c r="L56" s="9">
        <f t="shared" ref="L56:O56" si="15">L57</f>
        <v>84223919.930000007</v>
      </c>
      <c r="M56" s="9">
        <f t="shared" si="15"/>
        <v>85870500</v>
      </c>
      <c r="N56" s="9">
        <f t="shared" si="15"/>
        <v>88267100</v>
      </c>
      <c r="O56" s="9">
        <f t="shared" si="15"/>
        <v>88267100</v>
      </c>
    </row>
    <row r="57" spans="1:15" ht="219" customHeight="1" x14ac:dyDescent="0.2">
      <c r="A57" s="2" t="s">
        <v>5</v>
      </c>
      <c r="B57" s="2"/>
      <c r="C57" s="4" t="s">
        <v>12</v>
      </c>
      <c r="D57" s="10"/>
      <c r="E57" s="2" t="s">
        <v>119</v>
      </c>
      <c r="F57" s="2" t="s">
        <v>94</v>
      </c>
      <c r="G57" s="21" t="s">
        <v>595</v>
      </c>
      <c r="H57" s="21" t="s">
        <v>146</v>
      </c>
      <c r="I57" s="21" t="s">
        <v>364</v>
      </c>
      <c r="J57" s="3" t="s">
        <v>596</v>
      </c>
      <c r="K57" s="3">
        <v>84536468</v>
      </c>
      <c r="L57" s="3">
        <v>84223919.930000007</v>
      </c>
      <c r="M57" s="3">
        <v>85870500</v>
      </c>
      <c r="N57" s="3">
        <v>88267100</v>
      </c>
      <c r="O57" s="3">
        <v>88267100</v>
      </c>
    </row>
    <row r="58" spans="1:15" ht="51" customHeight="1" x14ac:dyDescent="0.2">
      <c r="A58" s="2" t="s">
        <v>5</v>
      </c>
      <c r="B58" s="2"/>
      <c r="C58" s="8" t="s">
        <v>195</v>
      </c>
      <c r="D58" s="10" t="s">
        <v>229</v>
      </c>
      <c r="E58" s="2"/>
      <c r="F58" s="2"/>
      <c r="G58" s="16"/>
      <c r="H58" s="16"/>
      <c r="I58" s="16"/>
      <c r="J58" s="9"/>
      <c r="K58" s="9">
        <f>K59</f>
        <v>24909803</v>
      </c>
      <c r="L58" s="9">
        <f t="shared" ref="L58:O58" si="16">L59</f>
        <v>24844227.350000001</v>
      </c>
      <c r="M58" s="9">
        <f t="shared" si="16"/>
        <v>0</v>
      </c>
      <c r="N58" s="9">
        <f t="shared" si="16"/>
        <v>0</v>
      </c>
      <c r="O58" s="9">
        <f t="shared" si="16"/>
        <v>0</v>
      </c>
    </row>
    <row r="59" spans="1:15" ht="114.75" customHeight="1" x14ac:dyDescent="0.2">
      <c r="A59" s="2" t="s">
        <v>5</v>
      </c>
      <c r="B59" s="2"/>
      <c r="C59" s="8" t="s">
        <v>195</v>
      </c>
      <c r="D59" s="10"/>
      <c r="E59" s="2" t="s">
        <v>119</v>
      </c>
      <c r="F59" s="2" t="s">
        <v>124</v>
      </c>
      <c r="G59" s="26" t="s">
        <v>365</v>
      </c>
      <c r="H59" s="47" t="s">
        <v>366</v>
      </c>
      <c r="I59" s="47" t="s">
        <v>367</v>
      </c>
      <c r="J59" s="3" t="s">
        <v>597</v>
      </c>
      <c r="K59" s="3">
        <v>24909803</v>
      </c>
      <c r="L59" s="3">
        <v>24844227.350000001</v>
      </c>
      <c r="M59" s="3"/>
      <c r="N59" s="3"/>
      <c r="O59" s="3"/>
    </row>
    <row r="60" spans="1:15" ht="63.75" customHeight="1" x14ac:dyDescent="0.2">
      <c r="A60" s="7" t="s">
        <v>5</v>
      </c>
      <c r="B60" s="7"/>
      <c r="C60" s="8" t="s">
        <v>13</v>
      </c>
      <c r="D60" s="10" t="s">
        <v>230</v>
      </c>
      <c r="E60" s="7"/>
      <c r="F60" s="7"/>
      <c r="G60" s="7"/>
      <c r="H60" s="7"/>
      <c r="I60" s="7"/>
      <c r="J60" s="9"/>
      <c r="K60" s="9">
        <f>K61</f>
        <v>16779413</v>
      </c>
      <c r="L60" s="9">
        <f t="shared" ref="L60:O60" si="17">L61</f>
        <v>16766782.18</v>
      </c>
      <c r="M60" s="9">
        <f t="shared" si="17"/>
        <v>15629300</v>
      </c>
      <c r="N60" s="9">
        <f t="shared" si="17"/>
        <v>15952900</v>
      </c>
      <c r="O60" s="9">
        <f t="shared" si="17"/>
        <v>15977400</v>
      </c>
    </row>
    <row r="61" spans="1:15" ht="63.75" customHeight="1" x14ac:dyDescent="0.2">
      <c r="A61" s="2" t="s">
        <v>5</v>
      </c>
      <c r="B61" s="2"/>
      <c r="C61" s="4" t="s">
        <v>13</v>
      </c>
      <c r="D61" s="10"/>
      <c r="E61" s="2" t="s">
        <v>93</v>
      </c>
      <c r="F61" s="2" t="s">
        <v>122</v>
      </c>
      <c r="G61" s="49" t="s">
        <v>182</v>
      </c>
      <c r="H61" s="49" t="s">
        <v>150</v>
      </c>
      <c r="I61" s="49" t="s">
        <v>368</v>
      </c>
      <c r="J61" s="3" t="s">
        <v>148</v>
      </c>
      <c r="K61" s="3">
        <v>16779413</v>
      </c>
      <c r="L61" s="3">
        <v>16766782.18</v>
      </c>
      <c r="M61" s="3">
        <v>15629300</v>
      </c>
      <c r="N61" s="3">
        <v>15952900</v>
      </c>
      <c r="O61" s="3">
        <v>15977400</v>
      </c>
    </row>
    <row r="62" spans="1:15" ht="63.75" customHeight="1" x14ac:dyDescent="0.2">
      <c r="A62" s="7" t="s">
        <v>5</v>
      </c>
      <c r="B62" s="7"/>
      <c r="C62" s="8" t="s">
        <v>14</v>
      </c>
      <c r="D62" s="10" t="s">
        <v>231</v>
      </c>
      <c r="E62" s="7"/>
      <c r="F62" s="7"/>
      <c r="G62" s="7"/>
      <c r="H62" s="7"/>
      <c r="I62" s="7"/>
      <c r="J62" s="9"/>
      <c r="K62" s="9">
        <f>K63</f>
        <v>285000</v>
      </c>
      <c r="L62" s="9">
        <f t="shared" ref="L62:O62" si="18">L63</f>
        <v>285000</v>
      </c>
      <c r="M62" s="9">
        <f t="shared" si="18"/>
        <v>285000</v>
      </c>
      <c r="N62" s="9">
        <f t="shared" si="18"/>
        <v>285000</v>
      </c>
      <c r="O62" s="9">
        <f t="shared" si="18"/>
        <v>285000</v>
      </c>
    </row>
    <row r="63" spans="1:15" ht="89.25" customHeight="1" x14ac:dyDescent="0.2">
      <c r="A63" s="2" t="s">
        <v>5</v>
      </c>
      <c r="B63" s="2"/>
      <c r="C63" s="4" t="s">
        <v>14</v>
      </c>
      <c r="D63" s="10"/>
      <c r="E63" s="2" t="s">
        <v>119</v>
      </c>
      <c r="F63" s="2" t="s">
        <v>120</v>
      </c>
      <c r="G63" s="49" t="s">
        <v>183</v>
      </c>
      <c r="H63" s="49" t="s">
        <v>151</v>
      </c>
      <c r="I63" s="49" t="s">
        <v>369</v>
      </c>
      <c r="J63" s="3" t="s">
        <v>370</v>
      </c>
      <c r="K63" s="3">
        <v>285000</v>
      </c>
      <c r="L63" s="3">
        <v>285000</v>
      </c>
      <c r="M63" s="3">
        <v>285000</v>
      </c>
      <c r="N63" s="3">
        <v>285000</v>
      </c>
      <c r="O63" s="3">
        <v>285000</v>
      </c>
    </row>
    <row r="64" spans="1:15" ht="63.75" customHeight="1" x14ac:dyDescent="0.2">
      <c r="A64" s="7" t="s">
        <v>5</v>
      </c>
      <c r="B64" s="7"/>
      <c r="C64" s="8" t="s">
        <v>4</v>
      </c>
      <c r="D64" s="10" t="s">
        <v>232</v>
      </c>
      <c r="E64" s="7"/>
      <c r="F64" s="7"/>
      <c r="G64" s="7"/>
      <c r="H64" s="7"/>
      <c r="I64" s="7"/>
      <c r="J64" s="9"/>
      <c r="K64" s="9">
        <f>K65+K66+K67</f>
        <v>6541776</v>
      </c>
      <c r="L64" s="9">
        <f t="shared" ref="L64:O64" si="19">L65+L66+L67</f>
        <v>6231282.6100000003</v>
      </c>
      <c r="M64" s="9">
        <f t="shared" si="19"/>
        <v>6381600</v>
      </c>
      <c r="N64" s="9">
        <f t="shared" si="19"/>
        <v>6015500</v>
      </c>
      <c r="O64" s="9">
        <f t="shared" si="19"/>
        <v>6381600</v>
      </c>
    </row>
    <row r="65" spans="1:15" ht="42.75" customHeight="1" x14ac:dyDescent="0.2">
      <c r="A65" s="2" t="s">
        <v>5</v>
      </c>
      <c r="B65" s="2"/>
      <c r="C65" s="4" t="s">
        <v>4</v>
      </c>
      <c r="D65" s="10"/>
      <c r="E65" s="2" t="s">
        <v>119</v>
      </c>
      <c r="F65" s="2" t="s">
        <v>120</v>
      </c>
      <c r="G65" s="59" t="s">
        <v>371</v>
      </c>
      <c r="H65" s="59" t="s">
        <v>131</v>
      </c>
      <c r="I65" s="59" t="s">
        <v>372</v>
      </c>
      <c r="J65" s="60" t="s">
        <v>598</v>
      </c>
      <c r="K65" s="3">
        <v>3767800</v>
      </c>
      <c r="L65" s="3">
        <v>3684863.5700000003</v>
      </c>
      <c r="M65" s="3">
        <v>3857100</v>
      </c>
      <c r="N65" s="3">
        <v>3371600</v>
      </c>
      <c r="O65" s="3">
        <v>3857100</v>
      </c>
    </row>
    <row r="66" spans="1:15" ht="42.75" customHeight="1" x14ac:dyDescent="0.2">
      <c r="A66" s="2" t="s">
        <v>5</v>
      </c>
      <c r="B66" s="2"/>
      <c r="C66" s="4" t="s">
        <v>4</v>
      </c>
      <c r="D66" s="10"/>
      <c r="E66" s="2" t="s">
        <v>119</v>
      </c>
      <c r="F66" s="2" t="s">
        <v>94</v>
      </c>
      <c r="G66" s="59"/>
      <c r="H66" s="59"/>
      <c r="I66" s="59"/>
      <c r="J66" s="61"/>
      <c r="K66" s="3">
        <v>2365376</v>
      </c>
      <c r="L66" s="3">
        <v>2166820.54</v>
      </c>
      <c r="M66" s="3">
        <v>2265200</v>
      </c>
      <c r="N66" s="3">
        <v>2465700</v>
      </c>
      <c r="O66" s="3">
        <v>2265200</v>
      </c>
    </row>
    <row r="67" spans="1:15" ht="42.75" customHeight="1" x14ac:dyDescent="0.2">
      <c r="A67" s="2" t="s">
        <v>5</v>
      </c>
      <c r="B67" s="2"/>
      <c r="C67" s="4" t="s">
        <v>4</v>
      </c>
      <c r="D67" s="10"/>
      <c r="E67" s="2" t="s">
        <v>93</v>
      </c>
      <c r="F67" s="2" t="s">
        <v>122</v>
      </c>
      <c r="G67" s="59"/>
      <c r="H67" s="59"/>
      <c r="I67" s="59"/>
      <c r="J67" s="62"/>
      <c r="K67" s="3">
        <v>408600</v>
      </c>
      <c r="L67" s="3">
        <v>379598.5</v>
      </c>
      <c r="M67" s="3">
        <v>259300</v>
      </c>
      <c r="N67" s="3">
        <v>178200</v>
      </c>
      <c r="O67" s="3">
        <v>259300</v>
      </c>
    </row>
    <row r="68" spans="1:15" ht="25.5" customHeight="1" x14ac:dyDescent="0.2">
      <c r="A68" s="7" t="s">
        <v>5</v>
      </c>
      <c r="B68" s="7"/>
      <c r="C68" s="8" t="s">
        <v>15</v>
      </c>
      <c r="D68" s="16" t="s">
        <v>233</v>
      </c>
      <c r="E68" s="7"/>
      <c r="F68" s="7"/>
      <c r="G68" s="7"/>
      <c r="H68" s="7"/>
      <c r="I68" s="7"/>
      <c r="J68" s="9"/>
      <c r="K68" s="9">
        <f>K69</f>
        <v>9623685</v>
      </c>
      <c r="L68" s="9">
        <f t="shared" ref="L68:O70" si="20">L69</f>
        <v>9565118.5800000001</v>
      </c>
      <c r="M68" s="9">
        <f t="shared" si="20"/>
        <v>9352800</v>
      </c>
      <c r="N68" s="9">
        <f t="shared" si="20"/>
        <v>9352800</v>
      </c>
      <c r="O68" s="9">
        <f t="shared" si="20"/>
        <v>9352800</v>
      </c>
    </row>
    <row r="69" spans="1:15" ht="140.25" customHeight="1" x14ac:dyDescent="0.2">
      <c r="A69" s="2" t="s">
        <v>5</v>
      </c>
      <c r="B69" s="2"/>
      <c r="C69" s="16" t="s">
        <v>15</v>
      </c>
      <c r="D69" s="4"/>
      <c r="E69" s="2" t="s">
        <v>118</v>
      </c>
      <c r="F69" s="2" t="s">
        <v>119</v>
      </c>
      <c r="G69" s="49" t="s">
        <v>373</v>
      </c>
      <c r="H69" s="49" t="s">
        <v>599</v>
      </c>
      <c r="I69" s="49" t="s">
        <v>374</v>
      </c>
      <c r="J69" s="9" t="s">
        <v>600</v>
      </c>
      <c r="K69" s="3">
        <v>9623685</v>
      </c>
      <c r="L69" s="3">
        <v>9565118.5800000001</v>
      </c>
      <c r="M69" s="3">
        <v>9352800</v>
      </c>
      <c r="N69" s="3">
        <v>9352800</v>
      </c>
      <c r="O69" s="3">
        <v>9352800</v>
      </c>
    </row>
    <row r="70" spans="1:15" ht="23.25" customHeight="1" x14ac:dyDescent="0.2">
      <c r="A70" s="2" t="s">
        <v>5</v>
      </c>
      <c r="B70" s="2"/>
      <c r="C70" s="37" t="s">
        <v>38</v>
      </c>
      <c r="D70" s="46" t="s">
        <v>605</v>
      </c>
      <c r="E70" s="2"/>
      <c r="F70" s="2"/>
      <c r="G70" s="37"/>
      <c r="H70" s="37"/>
      <c r="I70" s="37"/>
      <c r="J70" s="9"/>
      <c r="K70" s="9">
        <f>K71</f>
        <v>19997</v>
      </c>
      <c r="L70" s="9">
        <f t="shared" si="20"/>
        <v>19898.66</v>
      </c>
      <c r="M70" s="9">
        <f t="shared" si="20"/>
        <v>177200</v>
      </c>
      <c r="N70" s="9">
        <f t="shared" si="20"/>
        <v>177200</v>
      </c>
      <c r="O70" s="9">
        <f t="shared" si="20"/>
        <v>177200</v>
      </c>
    </row>
    <row r="71" spans="1:15" ht="102" customHeight="1" x14ac:dyDescent="0.2">
      <c r="A71" s="2" t="s">
        <v>5</v>
      </c>
      <c r="B71" s="2"/>
      <c r="C71" s="37" t="s">
        <v>38</v>
      </c>
      <c r="D71" s="37"/>
      <c r="E71" s="2" t="s">
        <v>116</v>
      </c>
      <c r="F71" s="2" t="s">
        <v>95</v>
      </c>
      <c r="G71" s="49" t="s">
        <v>601</v>
      </c>
      <c r="H71" s="52" t="s">
        <v>602</v>
      </c>
      <c r="I71" s="46" t="s">
        <v>603</v>
      </c>
      <c r="J71" s="3" t="s">
        <v>604</v>
      </c>
      <c r="K71" s="3">
        <v>19997</v>
      </c>
      <c r="L71" s="3">
        <v>19898.66</v>
      </c>
      <c r="M71" s="3">
        <v>177200</v>
      </c>
      <c r="N71" s="3">
        <v>177200</v>
      </c>
      <c r="O71" s="3">
        <v>177200</v>
      </c>
    </row>
    <row r="72" spans="1:15" ht="23.25" customHeight="1" x14ac:dyDescent="0.2">
      <c r="A72" s="7" t="s">
        <v>5</v>
      </c>
      <c r="B72" s="7"/>
      <c r="C72" s="8" t="s">
        <v>196</v>
      </c>
      <c r="D72" s="16" t="s">
        <v>257</v>
      </c>
      <c r="E72" s="7"/>
      <c r="F72" s="7"/>
      <c r="G72" s="7"/>
      <c r="H72" s="7"/>
      <c r="I72" s="7"/>
      <c r="J72" s="9"/>
      <c r="K72" s="9">
        <f>K73+K74</f>
        <v>60523</v>
      </c>
      <c r="L72" s="9">
        <f t="shared" ref="L72:O72" si="21">L73+L74</f>
        <v>60521.53</v>
      </c>
      <c r="M72" s="9">
        <f t="shared" si="21"/>
        <v>0</v>
      </c>
      <c r="N72" s="9">
        <f t="shared" si="21"/>
        <v>0</v>
      </c>
      <c r="O72" s="9">
        <f t="shared" si="21"/>
        <v>0</v>
      </c>
    </row>
    <row r="73" spans="1:15" ht="75" customHeight="1" x14ac:dyDescent="0.2">
      <c r="A73" s="2" t="s">
        <v>5</v>
      </c>
      <c r="B73" s="2"/>
      <c r="C73" s="4" t="s">
        <v>196</v>
      </c>
      <c r="D73" s="4"/>
      <c r="E73" s="2" t="s">
        <v>119</v>
      </c>
      <c r="F73" s="2" t="s">
        <v>94</v>
      </c>
      <c r="G73" s="57" t="s">
        <v>580</v>
      </c>
      <c r="H73" s="57" t="s">
        <v>582</v>
      </c>
      <c r="I73" s="57" t="s">
        <v>578</v>
      </c>
      <c r="J73" s="60" t="s">
        <v>579</v>
      </c>
      <c r="K73" s="3">
        <v>49523</v>
      </c>
      <c r="L73" s="3">
        <v>49521.53</v>
      </c>
      <c r="M73" s="3"/>
      <c r="N73" s="3"/>
      <c r="O73" s="3"/>
    </row>
    <row r="74" spans="1:15" ht="75" customHeight="1" x14ac:dyDescent="0.2">
      <c r="A74" s="2" t="s">
        <v>5</v>
      </c>
      <c r="B74" s="2"/>
      <c r="C74" s="15" t="s">
        <v>196</v>
      </c>
      <c r="D74" s="15"/>
      <c r="E74" s="2" t="s">
        <v>118</v>
      </c>
      <c r="F74" s="2" t="s">
        <v>117</v>
      </c>
      <c r="G74" s="58"/>
      <c r="H74" s="58"/>
      <c r="I74" s="58"/>
      <c r="J74" s="62"/>
      <c r="K74" s="3">
        <v>11000</v>
      </c>
      <c r="L74" s="3">
        <v>11000</v>
      </c>
      <c r="M74" s="3"/>
      <c r="N74" s="3"/>
      <c r="O74" s="3"/>
    </row>
    <row r="75" spans="1:15" ht="23.25" customHeight="1" x14ac:dyDescent="0.2">
      <c r="A75" s="7" t="s">
        <v>5</v>
      </c>
      <c r="B75" s="7"/>
      <c r="C75" s="8" t="s">
        <v>17</v>
      </c>
      <c r="D75" s="16" t="s">
        <v>236</v>
      </c>
      <c r="E75" s="7"/>
      <c r="F75" s="7"/>
      <c r="G75" s="7"/>
      <c r="H75" s="7"/>
      <c r="I75" s="7"/>
      <c r="J75" s="9"/>
      <c r="K75" s="9">
        <f>K76</f>
        <v>7878000</v>
      </c>
      <c r="L75" s="9">
        <f t="shared" ref="L75:O75" si="22">L76</f>
        <v>7877717.5300000003</v>
      </c>
      <c r="M75" s="9">
        <f t="shared" si="22"/>
        <v>7870900</v>
      </c>
      <c r="N75" s="9">
        <f t="shared" si="22"/>
        <v>8056000</v>
      </c>
      <c r="O75" s="9">
        <f t="shared" si="22"/>
        <v>8056000</v>
      </c>
    </row>
    <row r="76" spans="1:15" ht="25.5" x14ac:dyDescent="0.2">
      <c r="A76" s="2" t="s">
        <v>5</v>
      </c>
      <c r="B76" s="2"/>
      <c r="C76" s="4" t="s">
        <v>17</v>
      </c>
      <c r="D76" s="4"/>
      <c r="E76" s="2" t="s">
        <v>116</v>
      </c>
      <c r="F76" s="2" t="s">
        <v>120</v>
      </c>
      <c r="G76" s="53" t="s">
        <v>156</v>
      </c>
      <c r="H76" s="53" t="s">
        <v>155</v>
      </c>
      <c r="I76" s="53" t="s">
        <v>81</v>
      </c>
      <c r="J76" s="9" t="s">
        <v>82</v>
      </c>
      <c r="K76" s="3">
        <v>7878000</v>
      </c>
      <c r="L76" s="3">
        <v>7877717.5300000003</v>
      </c>
      <c r="M76" s="3">
        <v>7870900</v>
      </c>
      <c r="N76" s="3">
        <v>8056000</v>
      </c>
      <c r="O76" s="3">
        <v>8056000</v>
      </c>
    </row>
    <row r="77" spans="1:15" ht="23.25" customHeight="1" x14ac:dyDescent="0.2">
      <c r="A77" s="7" t="s">
        <v>5</v>
      </c>
      <c r="B77" s="7"/>
      <c r="C77" s="8" t="s">
        <v>18</v>
      </c>
      <c r="D77" s="16" t="s">
        <v>237</v>
      </c>
      <c r="E77" s="7"/>
      <c r="F77" s="7"/>
      <c r="G77" s="7"/>
      <c r="H77" s="7"/>
      <c r="I77" s="7"/>
      <c r="J77" s="9"/>
      <c r="K77" s="9">
        <f>K78</f>
        <v>12900</v>
      </c>
      <c r="L77" s="9">
        <f t="shared" ref="L77:O77" si="23">L78</f>
        <v>12888</v>
      </c>
      <c r="M77" s="9">
        <f t="shared" si="23"/>
        <v>9700</v>
      </c>
      <c r="N77" s="9">
        <f t="shared" si="23"/>
        <v>10400</v>
      </c>
      <c r="O77" s="9">
        <f t="shared" si="23"/>
        <v>36100</v>
      </c>
    </row>
    <row r="78" spans="1:15" ht="153" customHeight="1" x14ac:dyDescent="0.2">
      <c r="A78" s="2" t="s">
        <v>5</v>
      </c>
      <c r="B78" s="2"/>
      <c r="C78" s="4" t="s">
        <v>18</v>
      </c>
      <c r="D78" s="4"/>
      <c r="E78" s="2" t="s">
        <v>119</v>
      </c>
      <c r="F78" s="2" t="s">
        <v>123</v>
      </c>
      <c r="G78" s="53" t="s">
        <v>606</v>
      </c>
      <c r="H78" s="53" t="s">
        <v>607</v>
      </c>
      <c r="I78" s="53" t="s">
        <v>81</v>
      </c>
      <c r="J78" s="3" t="s">
        <v>608</v>
      </c>
      <c r="K78" s="3">
        <v>12900</v>
      </c>
      <c r="L78" s="3">
        <v>12888</v>
      </c>
      <c r="M78" s="3">
        <v>9700</v>
      </c>
      <c r="N78" s="3">
        <v>10400</v>
      </c>
      <c r="O78" s="3">
        <v>36100</v>
      </c>
    </row>
    <row r="79" spans="1:15" ht="25.5" customHeight="1" x14ac:dyDescent="0.2">
      <c r="A79" s="7" t="s">
        <v>5</v>
      </c>
      <c r="B79" s="7"/>
      <c r="C79" s="8" t="s">
        <v>200</v>
      </c>
      <c r="D79" s="16" t="s">
        <v>239</v>
      </c>
      <c r="E79" s="7"/>
      <c r="F79" s="7"/>
      <c r="G79" s="7"/>
      <c r="H79" s="7"/>
      <c r="I79" s="7"/>
      <c r="J79" s="9"/>
      <c r="K79" s="9">
        <f>K80</f>
        <v>1173200</v>
      </c>
      <c r="L79" s="9">
        <f t="shared" ref="L79:O79" si="24">L80</f>
        <v>78482.12</v>
      </c>
      <c r="M79" s="9">
        <f t="shared" si="24"/>
        <v>0</v>
      </c>
      <c r="N79" s="9">
        <f t="shared" si="24"/>
        <v>0</v>
      </c>
      <c r="O79" s="9">
        <f t="shared" si="24"/>
        <v>0</v>
      </c>
    </row>
    <row r="80" spans="1:15" ht="23.25" customHeight="1" x14ac:dyDescent="0.2">
      <c r="A80" s="2" t="s">
        <v>5</v>
      </c>
      <c r="B80" s="2"/>
      <c r="C80" s="8" t="s">
        <v>200</v>
      </c>
      <c r="D80" s="4"/>
      <c r="E80" s="2" t="s">
        <v>119</v>
      </c>
      <c r="F80" s="2" t="s">
        <v>94</v>
      </c>
      <c r="G80" s="53" t="s">
        <v>158</v>
      </c>
      <c r="H80" s="53" t="s">
        <v>157</v>
      </c>
      <c r="I80" s="53" t="s">
        <v>83</v>
      </c>
      <c r="J80" s="9" t="s">
        <v>84</v>
      </c>
      <c r="K80" s="3">
        <v>1173200</v>
      </c>
      <c r="L80" s="3">
        <v>78482.12</v>
      </c>
      <c r="M80" s="3"/>
      <c r="N80" s="3"/>
      <c r="O80" s="3"/>
    </row>
    <row r="81" spans="1:15" ht="25.5" customHeight="1" x14ac:dyDescent="0.2">
      <c r="A81" s="7" t="s">
        <v>5</v>
      </c>
      <c r="B81" s="7"/>
      <c r="C81" s="8" t="s">
        <v>19</v>
      </c>
      <c r="D81" s="16" t="s">
        <v>240</v>
      </c>
      <c r="E81" s="7"/>
      <c r="F81" s="7"/>
      <c r="G81" s="7"/>
      <c r="H81" s="7"/>
      <c r="I81" s="7"/>
      <c r="J81" s="9"/>
      <c r="K81" s="9">
        <f>K82+K83+K84+K85+K86</f>
        <v>21341402</v>
      </c>
      <c r="L81" s="9">
        <f t="shared" ref="L81:O81" si="25">L82+L83+L84+L85+L86</f>
        <v>19950013.41</v>
      </c>
      <c r="M81" s="9">
        <f t="shared" si="25"/>
        <v>22786000</v>
      </c>
      <c r="N81" s="9">
        <f t="shared" si="25"/>
        <v>22869900</v>
      </c>
      <c r="O81" s="9">
        <f t="shared" si="25"/>
        <v>22860200</v>
      </c>
    </row>
    <row r="82" spans="1:15" ht="32.25" customHeight="1" x14ac:dyDescent="0.2">
      <c r="A82" s="2" t="s">
        <v>5</v>
      </c>
      <c r="B82" s="2"/>
      <c r="C82" s="4" t="s">
        <v>19</v>
      </c>
      <c r="D82" s="4"/>
      <c r="E82" s="2" t="s">
        <v>119</v>
      </c>
      <c r="F82" s="2" t="s">
        <v>94</v>
      </c>
      <c r="G82" s="59" t="s">
        <v>129</v>
      </c>
      <c r="H82" s="59" t="s">
        <v>128</v>
      </c>
      <c r="I82" s="59" t="s">
        <v>362</v>
      </c>
      <c r="J82" s="60" t="s">
        <v>502</v>
      </c>
      <c r="K82" s="3">
        <v>5628212</v>
      </c>
      <c r="L82" s="3">
        <v>5404097.0699999994</v>
      </c>
      <c r="M82" s="3">
        <v>6092100</v>
      </c>
      <c r="N82" s="3">
        <v>5756400</v>
      </c>
      <c r="O82" s="3">
        <v>5756400</v>
      </c>
    </row>
    <row r="83" spans="1:15" ht="32.25" customHeight="1" x14ac:dyDescent="0.2">
      <c r="A83" s="2" t="s">
        <v>5</v>
      </c>
      <c r="B83" s="2"/>
      <c r="C83" s="4" t="s">
        <v>19</v>
      </c>
      <c r="D83" s="4"/>
      <c r="E83" s="2" t="s">
        <v>116</v>
      </c>
      <c r="F83" s="2" t="s">
        <v>120</v>
      </c>
      <c r="G83" s="59"/>
      <c r="H83" s="59"/>
      <c r="I83" s="59"/>
      <c r="J83" s="61"/>
      <c r="K83" s="3">
        <v>2276090</v>
      </c>
      <c r="L83" s="3">
        <v>2197309.3000000003</v>
      </c>
      <c r="M83" s="3">
        <v>2289200</v>
      </c>
      <c r="N83" s="3">
        <v>2258300</v>
      </c>
      <c r="O83" s="3">
        <v>2258300</v>
      </c>
    </row>
    <row r="84" spans="1:15" ht="32.25" customHeight="1" x14ac:dyDescent="0.2">
      <c r="A84" s="2" t="s">
        <v>5</v>
      </c>
      <c r="B84" s="2"/>
      <c r="C84" s="4" t="s">
        <v>19</v>
      </c>
      <c r="D84" s="4"/>
      <c r="E84" s="2" t="s">
        <v>120</v>
      </c>
      <c r="F84" s="2" t="s">
        <v>93</v>
      </c>
      <c r="G84" s="59"/>
      <c r="H84" s="59"/>
      <c r="I84" s="59"/>
      <c r="J84" s="61"/>
      <c r="K84" s="3">
        <v>964100</v>
      </c>
      <c r="L84" s="3">
        <v>931985.55999999994</v>
      </c>
      <c r="M84" s="3">
        <v>1033300</v>
      </c>
      <c r="N84" s="3">
        <v>1010100</v>
      </c>
      <c r="O84" s="3">
        <v>1010100</v>
      </c>
    </row>
    <row r="85" spans="1:15" ht="39" customHeight="1" x14ac:dyDescent="0.2">
      <c r="A85" s="2" t="s">
        <v>5</v>
      </c>
      <c r="B85" s="2"/>
      <c r="C85" s="4" t="s">
        <v>19</v>
      </c>
      <c r="D85" s="4"/>
      <c r="E85" s="2" t="s">
        <v>121</v>
      </c>
      <c r="F85" s="2" t="s">
        <v>120</v>
      </c>
      <c r="G85" s="59"/>
      <c r="H85" s="59"/>
      <c r="I85" s="59"/>
      <c r="J85" s="61"/>
      <c r="K85" s="3">
        <v>689200</v>
      </c>
      <c r="L85" s="3">
        <v>689174.25</v>
      </c>
      <c r="M85" s="3">
        <v>725200</v>
      </c>
      <c r="N85" s="3">
        <v>768800</v>
      </c>
      <c r="O85" s="3">
        <v>759100</v>
      </c>
    </row>
    <row r="86" spans="1:15" ht="39" customHeight="1" x14ac:dyDescent="0.2">
      <c r="A86" s="2" t="s">
        <v>5</v>
      </c>
      <c r="B86" s="2"/>
      <c r="C86" s="4" t="s">
        <v>19</v>
      </c>
      <c r="D86" s="4"/>
      <c r="E86" s="2" t="s">
        <v>118</v>
      </c>
      <c r="F86" s="2" t="s">
        <v>117</v>
      </c>
      <c r="G86" s="59"/>
      <c r="H86" s="59"/>
      <c r="I86" s="59"/>
      <c r="J86" s="62"/>
      <c r="K86" s="3">
        <v>11783800</v>
      </c>
      <c r="L86" s="3">
        <v>10727447.23</v>
      </c>
      <c r="M86" s="3">
        <v>12646200</v>
      </c>
      <c r="N86" s="3">
        <v>13076300</v>
      </c>
      <c r="O86" s="3">
        <v>13076300</v>
      </c>
    </row>
    <row r="87" spans="1:15" ht="25.5" customHeight="1" x14ac:dyDescent="0.2">
      <c r="A87" s="7" t="s">
        <v>5</v>
      </c>
      <c r="B87" s="7"/>
      <c r="C87" s="8" t="s">
        <v>20</v>
      </c>
      <c r="D87" s="16" t="s">
        <v>241</v>
      </c>
      <c r="E87" s="7"/>
      <c r="F87" s="7"/>
      <c r="G87" s="7"/>
      <c r="H87" s="7"/>
      <c r="I87" s="7"/>
      <c r="J87" s="9"/>
      <c r="K87" s="9">
        <f>K88+K89+K90</f>
        <v>40953100</v>
      </c>
      <c r="L87" s="9">
        <f t="shared" ref="L87:O87" si="26">L88+L89+L90</f>
        <v>40934019.390000001</v>
      </c>
      <c r="M87" s="9">
        <f t="shared" si="26"/>
        <v>41406100</v>
      </c>
      <c r="N87" s="9">
        <f t="shared" si="26"/>
        <v>41973700</v>
      </c>
      <c r="O87" s="9">
        <f t="shared" si="26"/>
        <v>41973700</v>
      </c>
    </row>
    <row r="88" spans="1:15" ht="58.5" customHeight="1" x14ac:dyDescent="0.2">
      <c r="A88" s="2" t="s">
        <v>5</v>
      </c>
      <c r="B88" s="2"/>
      <c r="C88" s="4" t="s">
        <v>20</v>
      </c>
      <c r="D88" s="4"/>
      <c r="E88" s="2" t="s">
        <v>119</v>
      </c>
      <c r="F88" s="2" t="s">
        <v>94</v>
      </c>
      <c r="G88" s="59" t="s">
        <v>129</v>
      </c>
      <c r="H88" s="59" t="s">
        <v>128</v>
      </c>
      <c r="I88" s="59" t="s">
        <v>362</v>
      </c>
      <c r="J88" s="60" t="s">
        <v>609</v>
      </c>
      <c r="K88" s="3">
        <v>13602000</v>
      </c>
      <c r="L88" s="3">
        <v>13601762.93</v>
      </c>
      <c r="M88" s="3">
        <v>13724700</v>
      </c>
      <c r="N88" s="3">
        <v>13602100</v>
      </c>
      <c r="O88" s="3">
        <v>13602100</v>
      </c>
    </row>
    <row r="89" spans="1:15" ht="58.5" customHeight="1" x14ac:dyDescent="0.2">
      <c r="A89" s="2" t="s">
        <v>5</v>
      </c>
      <c r="B89" s="2"/>
      <c r="C89" s="4" t="s">
        <v>20</v>
      </c>
      <c r="D89" s="4"/>
      <c r="E89" s="2" t="s">
        <v>120</v>
      </c>
      <c r="F89" s="2" t="s">
        <v>93</v>
      </c>
      <c r="G89" s="59"/>
      <c r="H89" s="59"/>
      <c r="I89" s="59"/>
      <c r="J89" s="61"/>
      <c r="K89" s="3">
        <v>2538500</v>
      </c>
      <c r="L89" s="3">
        <v>2519873.17</v>
      </c>
      <c r="M89" s="3">
        <v>2591200</v>
      </c>
      <c r="N89" s="3">
        <v>2538500</v>
      </c>
      <c r="O89" s="3">
        <v>2538500</v>
      </c>
    </row>
    <row r="90" spans="1:15" ht="58.5" customHeight="1" x14ac:dyDescent="0.2">
      <c r="A90" s="2" t="s">
        <v>5</v>
      </c>
      <c r="B90" s="2"/>
      <c r="C90" s="4" t="s">
        <v>20</v>
      </c>
      <c r="D90" s="4"/>
      <c r="E90" s="2" t="s">
        <v>118</v>
      </c>
      <c r="F90" s="2" t="s">
        <v>117</v>
      </c>
      <c r="G90" s="59"/>
      <c r="H90" s="59"/>
      <c r="I90" s="59"/>
      <c r="J90" s="62"/>
      <c r="K90" s="3">
        <v>24812600</v>
      </c>
      <c r="L90" s="3">
        <v>24812383.290000003</v>
      </c>
      <c r="M90" s="3">
        <v>25090200</v>
      </c>
      <c r="N90" s="3">
        <v>25833100</v>
      </c>
      <c r="O90" s="3">
        <v>25833100</v>
      </c>
    </row>
    <row r="91" spans="1:15" ht="76.5" customHeight="1" x14ac:dyDescent="0.2">
      <c r="A91" s="7" t="s">
        <v>5</v>
      </c>
      <c r="B91" s="7"/>
      <c r="C91" s="8" t="s">
        <v>21</v>
      </c>
      <c r="D91" s="10" t="s">
        <v>242</v>
      </c>
      <c r="E91" s="7"/>
      <c r="F91" s="7"/>
      <c r="G91" s="7"/>
      <c r="H91" s="7"/>
      <c r="I91" s="7"/>
      <c r="J91" s="9"/>
      <c r="K91" s="9">
        <f>K92</f>
        <v>42024200</v>
      </c>
      <c r="L91" s="9">
        <f t="shared" ref="L91:O91" si="27">L92</f>
        <v>42024200</v>
      </c>
      <c r="M91" s="9">
        <f t="shared" si="27"/>
        <v>63114200</v>
      </c>
      <c r="N91" s="9">
        <f t="shared" si="27"/>
        <v>55139400</v>
      </c>
      <c r="O91" s="9">
        <f t="shared" si="27"/>
        <v>52838100</v>
      </c>
    </row>
    <row r="92" spans="1:15" ht="63.75" customHeight="1" x14ac:dyDescent="0.2">
      <c r="A92" s="2" t="s">
        <v>5</v>
      </c>
      <c r="B92" s="2"/>
      <c r="C92" s="4" t="s">
        <v>21</v>
      </c>
      <c r="D92" s="10"/>
      <c r="E92" s="2" t="s">
        <v>120</v>
      </c>
      <c r="F92" s="2" t="s">
        <v>123</v>
      </c>
      <c r="G92" s="23" t="s">
        <v>161</v>
      </c>
      <c r="H92" s="23" t="s">
        <v>160</v>
      </c>
      <c r="I92" s="23" t="s">
        <v>159</v>
      </c>
      <c r="J92" s="3" t="s">
        <v>162</v>
      </c>
      <c r="K92" s="3">
        <v>42024200</v>
      </c>
      <c r="L92" s="3">
        <v>42024200</v>
      </c>
      <c r="M92" s="3">
        <v>63114200</v>
      </c>
      <c r="N92" s="3">
        <v>55139400</v>
      </c>
      <c r="O92" s="3">
        <v>52838100</v>
      </c>
    </row>
    <row r="93" spans="1:15" ht="63.75" customHeight="1" x14ac:dyDescent="0.2">
      <c r="A93" s="7" t="s">
        <v>5</v>
      </c>
      <c r="B93" s="7"/>
      <c r="C93" s="8" t="s">
        <v>22</v>
      </c>
      <c r="D93" s="10" t="s">
        <v>243</v>
      </c>
      <c r="E93" s="7"/>
      <c r="F93" s="7"/>
      <c r="G93" s="7"/>
      <c r="H93" s="7"/>
      <c r="I93" s="7"/>
      <c r="J93" s="9"/>
      <c r="K93" s="9">
        <f>K94</f>
        <v>87300</v>
      </c>
      <c r="L93" s="9">
        <f t="shared" ref="L93:O93" si="28">L94</f>
        <v>87150</v>
      </c>
      <c r="M93" s="9">
        <f t="shared" si="28"/>
        <v>20000</v>
      </c>
      <c r="N93" s="9">
        <f t="shared" si="28"/>
        <v>20000</v>
      </c>
      <c r="O93" s="9">
        <f t="shared" si="28"/>
        <v>20000</v>
      </c>
    </row>
    <row r="94" spans="1:15" ht="63.75" customHeight="1" x14ac:dyDescent="0.2">
      <c r="A94" s="2" t="s">
        <v>5</v>
      </c>
      <c r="B94" s="2"/>
      <c r="C94" s="4" t="s">
        <v>22</v>
      </c>
      <c r="D94" s="10"/>
      <c r="E94" s="2" t="s">
        <v>120</v>
      </c>
      <c r="F94" s="2" t="s">
        <v>123</v>
      </c>
      <c r="G94" s="23" t="s">
        <v>161</v>
      </c>
      <c r="H94" s="23" t="s">
        <v>160</v>
      </c>
      <c r="I94" s="23" t="s">
        <v>159</v>
      </c>
      <c r="J94" s="3" t="s">
        <v>162</v>
      </c>
      <c r="K94" s="3">
        <v>87300</v>
      </c>
      <c r="L94" s="3">
        <v>87150</v>
      </c>
      <c r="M94" s="3">
        <v>20000</v>
      </c>
      <c r="N94" s="3">
        <v>20000</v>
      </c>
      <c r="O94" s="3">
        <v>20000</v>
      </c>
    </row>
    <row r="95" spans="1:15" ht="165.75" customHeight="1" x14ac:dyDescent="0.2">
      <c r="A95" s="7" t="s">
        <v>5</v>
      </c>
      <c r="B95" s="7"/>
      <c r="C95" s="8" t="s">
        <v>23</v>
      </c>
      <c r="D95" s="10" t="s">
        <v>248</v>
      </c>
      <c r="E95" s="7"/>
      <c r="F95" s="7"/>
      <c r="G95" s="7"/>
      <c r="H95" s="7"/>
      <c r="I95" s="7"/>
      <c r="J95" s="9"/>
      <c r="K95" s="9">
        <f>K96</f>
        <v>20406800</v>
      </c>
      <c r="L95" s="9">
        <f t="shared" ref="L95:O95" si="29">L96</f>
        <v>20111615.809999999</v>
      </c>
      <c r="M95" s="9">
        <f t="shared" si="29"/>
        <v>22428500</v>
      </c>
      <c r="N95" s="9">
        <f t="shared" si="29"/>
        <v>21301700</v>
      </c>
      <c r="O95" s="9">
        <f t="shared" si="29"/>
        <v>17921200</v>
      </c>
    </row>
    <row r="96" spans="1:15" ht="191.25" customHeight="1" x14ac:dyDescent="0.2">
      <c r="A96" s="2" t="s">
        <v>5</v>
      </c>
      <c r="B96" s="2"/>
      <c r="C96" s="4" t="s">
        <v>23</v>
      </c>
      <c r="D96" s="10"/>
      <c r="E96" s="2" t="s">
        <v>118</v>
      </c>
      <c r="F96" s="2" t="s">
        <v>120</v>
      </c>
      <c r="G96" s="23" t="s">
        <v>171</v>
      </c>
      <c r="H96" s="23" t="s">
        <v>170</v>
      </c>
      <c r="I96" s="23" t="s">
        <v>86</v>
      </c>
      <c r="J96" s="3" t="s">
        <v>169</v>
      </c>
      <c r="K96" s="3">
        <v>20406800</v>
      </c>
      <c r="L96" s="3">
        <v>20111615.809999999</v>
      </c>
      <c r="M96" s="3">
        <v>22428500</v>
      </c>
      <c r="N96" s="3">
        <v>21301700</v>
      </c>
      <c r="O96" s="3">
        <v>17921200</v>
      </c>
    </row>
    <row r="97" spans="1:15" ht="63.75" customHeight="1" x14ac:dyDescent="0.2">
      <c r="A97" s="7" t="s">
        <v>5</v>
      </c>
      <c r="B97" s="7"/>
      <c r="C97" s="8" t="s">
        <v>24</v>
      </c>
      <c r="D97" s="10" t="s">
        <v>252</v>
      </c>
      <c r="E97" s="7"/>
      <c r="F97" s="7"/>
      <c r="G97" s="7"/>
      <c r="H97" s="7"/>
      <c r="I97" s="7"/>
      <c r="J97" s="9"/>
      <c r="K97" s="9">
        <f>K98+K99+K100+K101</f>
        <v>1313598</v>
      </c>
      <c r="L97" s="9">
        <f t="shared" ref="L97:O97" si="30">L98+L99+L100+L101</f>
        <v>1311684.79</v>
      </c>
      <c r="M97" s="9">
        <f t="shared" si="30"/>
        <v>1139800</v>
      </c>
      <c r="N97" s="9">
        <f t="shared" si="30"/>
        <v>1427200</v>
      </c>
      <c r="O97" s="9">
        <f t="shared" si="30"/>
        <v>1427200</v>
      </c>
    </row>
    <row r="98" spans="1:15" ht="33" customHeight="1" x14ac:dyDescent="0.2">
      <c r="A98" s="2" t="s">
        <v>5</v>
      </c>
      <c r="B98" s="2"/>
      <c r="C98" s="4" t="s">
        <v>24</v>
      </c>
      <c r="D98" s="10"/>
      <c r="E98" s="2" t="s">
        <v>119</v>
      </c>
      <c r="F98" s="2" t="s">
        <v>94</v>
      </c>
      <c r="G98" s="59" t="s">
        <v>186</v>
      </c>
      <c r="H98" s="59" t="s">
        <v>131</v>
      </c>
      <c r="I98" s="59" t="s">
        <v>372</v>
      </c>
      <c r="J98" s="60" t="s">
        <v>79</v>
      </c>
      <c r="K98" s="3">
        <v>428188</v>
      </c>
      <c r="L98" s="3">
        <v>427611.7</v>
      </c>
      <c r="M98" s="3">
        <v>278800</v>
      </c>
      <c r="N98" s="3">
        <v>557200</v>
      </c>
      <c r="O98" s="3">
        <v>557200</v>
      </c>
    </row>
    <row r="99" spans="1:15" ht="33" customHeight="1" x14ac:dyDescent="0.2">
      <c r="A99" s="2" t="s">
        <v>5</v>
      </c>
      <c r="B99" s="2"/>
      <c r="C99" s="4" t="s">
        <v>24</v>
      </c>
      <c r="D99" s="10"/>
      <c r="E99" s="2" t="s">
        <v>116</v>
      </c>
      <c r="F99" s="2" t="s">
        <v>120</v>
      </c>
      <c r="G99" s="59"/>
      <c r="H99" s="59"/>
      <c r="I99" s="59"/>
      <c r="J99" s="61"/>
      <c r="K99" s="3">
        <v>177810</v>
      </c>
      <c r="L99" s="3">
        <v>177809.13</v>
      </c>
      <c r="M99" s="3">
        <v>130000</v>
      </c>
      <c r="N99" s="3">
        <v>100000</v>
      </c>
      <c r="O99" s="3">
        <v>100000</v>
      </c>
    </row>
    <row r="100" spans="1:15" ht="33" customHeight="1" x14ac:dyDescent="0.2">
      <c r="A100" s="2" t="s">
        <v>5</v>
      </c>
      <c r="B100" s="2"/>
      <c r="C100" s="4" t="s">
        <v>24</v>
      </c>
      <c r="D100" s="10"/>
      <c r="E100" s="2" t="s">
        <v>120</v>
      </c>
      <c r="F100" s="2" t="s">
        <v>93</v>
      </c>
      <c r="G100" s="59"/>
      <c r="H100" s="59"/>
      <c r="I100" s="59"/>
      <c r="J100" s="61"/>
      <c r="K100" s="3">
        <v>0</v>
      </c>
      <c r="L100" s="3">
        <v>0</v>
      </c>
      <c r="M100" s="3">
        <v>81000</v>
      </c>
      <c r="N100" s="3">
        <v>120000</v>
      </c>
      <c r="O100" s="3">
        <v>120000</v>
      </c>
    </row>
    <row r="101" spans="1:15" ht="33" customHeight="1" x14ac:dyDescent="0.2">
      <c r="A101" s="2" t="s">
        <v>5</v>
      </c>
      <c r="B101" s="2"/>
      <c r="C101" s="4" t="s">
        <v>24</v>
      </c>
      <c r="D101" s="10"/>
      <c r="E101" s="2" t="s">
        <v>118</v>
      </c>
      <c r="F101" s="2" t="s">
        <v>117</v>
      </c>
      <c r="G101" s="59"/>
      <c r="H101" s="59"/>
      <c r="I101" s="59"/>
      <c r="J101" s="62"/>
      <c r="K101" s="3">
        <v>707600</v>
      </c>
      <c r="L101" s="3">
        <v>706263.96</v>
      </c>
      <c r="M101" s="3">
        <v>650000</v>
      </c>
      <c r="N101" s="3">
        <v>650000</v>
      </c>
      <c r="O101" s="3">
        <v>650000</v>
      </c>
    </row>
    <row r="102" spans="1:15" ht="23.25" customHeight="1" x14ac:dyDescent="0.2">
      <c r="A102" s="7" t="s">
        <v>25</v>
      </c>
      <c r="B102" s="41" t="s">
        <v>0</v>
      </c>
      <c r="C102" s="42"/>
      <c r="D102" s="43"/>
      <c r="E102" s="7"/>
      <c r="F102" s="7"/>
      <c r="G102" s="7"/>
      <c r="H102" s="7"/>
      <c r="I102" s="7"/>
      <c r="J102" s="9"/>
      <c r="K102" s="9">
        <f>K103+K106+K109+K111+K113</f>
        <v>118927238</v>
      </c>
      <c r="L102" s="9">
        <f>L103+L106+L109+L111+L113</f>
        <v>73218700.960000008</v>
      </c>
      <c r="M102" s="9">
        <f>M103+M106+M109+M111+M113</f>
        <v>93295700</v>
      </c>
      <c r="N102" s="9">
        <f>N103+N106+N109+N111+N113</f>
        <v>188452300</v>
      </c>
      <c r="O102" s="9">
        <f>O103+O106+O109+O111+O113</f>
        <v>312163900</v>
      </c>
    </row>
    <row r="103" spans="1:15" ht="51" x14ac:dyDescent="0.2">
      <c r="A103" s="7" t="s">
        <v>25</v>
      </c>
      <c r="B103" s="7"/>
      <c r="C103" s="8" t="s">
        <v>26</v>
      </c>
      <c r="D103" s="4" t="s">
        <v>201</v>
      </c>
      <c r="E103" s="7"/>
      <c r="F103" s="7"/>
      <c r="G103" s="7"/>
      <c r="H103" s="7"/>
      <c r="I103" s="7"/>
      <c r="J103" s="7"/>
      <c r="K103" s="9">
        <f>K104+K105</f>
        <v>44954810</v>
      </c>
      <c r="L103" s="9">
        <f t="shared" ref="L103:O103" si="31">L104+L105</f>
        <v>0</v>
      </c>
      <c r="M103" s="9">
        <f t="shared" si="31"/>
        <v>23000000</v>
      </c>
      <c r="N103" s="9">
        <f t="shared" si="31"/>
        <v>120000000</v>
      </c>
      <c r="O103" s="9">
        <f t="shared" si="31"/>
        <v>238000000</v>
      </c>
    </row>
    <row r="104" spans="1:15" ht="64.5" customHeight="1" x14ac:dyDescent="0.2">
      <c r="A104" s="2" t="s">
        <v>25</v>
      </c>
      <c r="B104" s="2"/>
      <c r="C104" s="4" t="s">
        <v>26</v>
      </c>
      <c r="D104" s="11"/>
      <c r="E104" s="2" t="s">
        <v>119</v>
      </c>
      <c r="F104" s="2" t="s">
        <v>92</v>
      </c>
      <c r="G104" s="57" t="s">
        <v>269</v>
      </c>
      <c r="H104" s="57" t="s">
        <v>270</v>
      </c>
      <c r="I104" s="57" t="s">
        <v>271</v>
      </c>
      <c r="J104" s="57" t="s">
        <v>272</v>
      </c>
      <c r="K104" s="3">
        <v>44954810</v>
      </c>
      <c r="L104" s="3"/>
      <c r="M104" s="3">
        <v>5000000</v>
      </c>
      <c r="N104" s="3">
        <v>5000000</v>
      </c>
      <c r="O104" s="3">
        <v>5000000</v>
      </c>
    </row>
    <row r="105" spans="1:15" ht="64.5" customHeight="1" x14ac:dyDescent="0.2">
      <c r="A105" s="2" t="s">
        <v>25</v>
      </c>
      <c r="B105" s="2"/>
      <c r="C105" s="4" t="s">
        <v>26</v>
      </c>
      <c r="D105" s="4"/>
      <c r="E105" s="2" t="s">
        <v>119</v>
      </c>
      <c r="F105" s="2" t="s">
        <v>94</v>
      </c>
      <c r="G105" s="58"/>
      <c r="H105" s="58"/>
      <c r="I105" s="58"/>
      <c r="J105" s="58"/>
      <c r="K105" s="3"/>
      <c r="L105" s="3"/>
      <c r="M105" s="3">
        <v>18000000</v>
      </c>
      <c r="N105" s="3">
        <v>115000000</v>
      </c>
      <c r="O105" s="3">
        <v>233000000</v>
      </c>
    </row>
    <row r="106" spans="1:15" ht="25.5" x14ac:dyDescent="0.2">
      <c r="A106" s="7" t="s">
        <v>25</v>
      </c>
      <c r="B106" s="7"/>
      <c r="C106" s="8" t="s">
        <v>2</v>
      </c>
      <c r="D106" s="4" t="s">
        <v>225</v>
      </c>
      <c r="E106" s="7"/>
      <c r="F106" s="7"/>
      <c r="G106" s="7"/>
      <c r="H106" s="7"/>
      <c r="I106" s="7"/>
      <c r="J106" s="7"/>
      <c r="K106" s="9">
        <f>K107+K108</f>
        <v>23901083</v>
      </c>
      <c r="L106" s="9">
        <f t="shared" ref="L106:O106" si="32">L107+L108</f>
        <v>23149530.989999998</v>
      </c>
      <c r="M106" s="9">
        <f t="shared" si="32"/>
        <v>24855800</v>
      </c>
      <c r="N106" s="9">
        <f t="shared" si="32"/>
        <v>21878800</v>
      </c>
      <c r="O106" s="9">
        <f t="shared" si="32"/>
        <v>21878800</v>
      </c>
    </row>
    <row r="107" spans="1:15" ht="165.75" customHeight="1" x14ac:dyDescent="0.2">
      <c r="A107" s="2" t="s">
        <v>25</v>
      </c>
      <c r="B107" s="2"/>
      <c r="C107" s="4" t="s">
        <v>2</v>
      </c>
      <c r="D107" s="4"/>
      <c r="E107" s="2" t="s">
        <v>119</v>
      </c>
      <c r="F107" s="2" t="s">
        <v>117</v>
      </c>
      <c r="G107" s="57" t="s">
        <v>273</v>
      </c>
      <c r="H107" s="57" t="s">
        <v>274</v>
      </c>
      <c r="I107" s="57" t="s">
        <v>275</v>
      </c>
      <c r="J107" s="57" t="s">
        <v>276</v>
      </c>
      <c r="K107" s="3">
        <v>23801083</v>
      </c>
      <c r="L107" s="3">
        <v>23049530.989999998</v>
      </c>
      <c r="M107" s="3">
        <v>24855800</v>
      </c>
      <c r="N107" s="3">
        <v>21878800</v>
      </c>
      <c r="O107" s="3">
        <v>21878800</v>
      </c>
    </row>
    <row r="108" spans="1:15" ht="165.75" customHeight="1" x14ac:dyDescent="0.2">
      <c r="A108" s="2" t="s">
        <v>25</v>
      </c>
      <c r="B108" s="2"/>
      <c r="C108" s="15" t="s">
        <v>2</v>
      </c>
      <c r="D108" s="15"/>
      <c r="E108" s="2" t="s">
        <v>119</v>
      </c>
      <c r="F108" s="2" t="s">
        <v>94</v>
      </c>
      <c r="G108" s="58"/>
      <c r="H108" s="58"/>
      <c r="I108" s="58"/>
      <c r="J108" s="58"/>
      <c r="K108" s="3">
        <v>100000</v>
      </c>
      <c r="L108" s="3">
        <v>100000</v>
      </c>
      <c r="M108" s="3"/>
      <c r="N108" s="3"/>
      <c r="O108" s="3"/>
    </row>
    <row r="109" spans="1:15" ht="25.5" x14ac:dyDescent="0.2">
      <c r="A109" s="7" t="s">
        <v>25</v>
      </c>
      <c r="B109" s="7"/>
      <c r="C109" s="8" t="s">
        <v>3</v>
      </c>
      <c r="D109" s="4" t="s">
        <v>226</v>
      </c>
      <c r="E109" s="7"/>
      <c r="F109" s="7"/>
      <c r="G109" s="7"/>
      <c r="H109" s="7"/>
      <c r="I109" s="7"/>
      <c r="J109" s="7"/>
      <c r="K109" s="9">
        <f>K110</f>
        <v>48164446</v>
      </c>
      <c r="L109" s="9">
        <f t="shared" ref="L109:O109" si="33">L110</f>
        <v>48164064.289999999</v>
      </c>
      <c r="M109" s="9">
        <f t="shared" si="33"/>
        <v>44454100</v>
      </c>
      <c r="N109" s="9">
        <f t="shared" si="33"/>
        <v>45820200</v>
      </c>
      <c r="O109" s="9">
        <f t="shared" si="33"/>
        <v>45820200</v>
      </c>
    </row>
    <row r="110" spans="1:15" ht="165.75" x14ac:dyDescent="0.2">
      <c r="A110" s="2" t="s">
        <v>25</v>
      </c>
      <c r="B110" s="2"/>
      <c r="C110" s="4" t="s">
        <v>3</v>
      </c>
      <c r="D110" s="4"/>
      <c r="E110" s="2" t="s">
        <v>119</v>
      </c>
      <c r="F110" s="2" t="s">
        <v>117</v>
      </c>
      <c r="G110" s="16" t="s">
        <v>277</v>
      </c>
      <c r="H110" s="16" t="s">
        <v>278</v>
      </c>
      <c r="I110" s="16" t="s">
        <v>279</v>
      </c>
      <c r="J110" s="16" t="s">
        <v>280</v>
      </c>
      <c r="K110" s="3">
        <v>48164446</v>
      </c>
      <c r="L110" s="3">
        <v>48164064.289999999</v>
      </c>
      <c r="M110" s="3">
        <v>44454100</v>
      </c>
      <c r="N110" s="3">
        <v>45820200</v>
      </c>
      <c r="O110" s="3">
        <v>45820200</v>
      </c>
    </row>
    <row r="111" spans="1:15" ht="25.5" x14ac:dyDescent="0.2">
      <c r="A111" s="2" t="s">
        <v>25</v>
      </c>
      <c r="B111" s="2"/>
      <c r="C111" s="16" t="s">
        <v>197</v>
      </c>
      <c r="D111" s="16" t="s">
        <v>227</v>
      </c>
      <c r="E111" s="2"/>
      <c r="F111" s="2"/>
      <c r="G111" s="16"/>
      <c r="H111" s="16"/>
      <c r="I111" s="16"/>
      <c r="J111" s="16"/>
      <c r="K111" s="3">
        <f>K112</f>
        <v>940799</v>
      </c>
      <c r="L111" s="3">
        <f t="shared" ref="L111:O111" si="34">L112</f>
        <v>939014</v>
      </c>
      <c r="M111" s="3">
        <f t="shared" si="34"/>
        <v>13800</v>
      </c>
      <c r="N111" s="3">
        <f t="shared" si="34"/>
        <v>0</v>
      </c>
      <c r="O111" s="3">
        <f t="shared" si="34"/>
        <v>5420000</v>
      </c>
    </row>
    <row r="112" spans="1:15" ht="102" x14ac:dyDescent="0.2">
      <c r="A112" s="2" t="s">
        <v>25</v>
      </c>
      <c r="B112" s="2"/>
      <c r="C112" s="15" t="s">
        <v>197</v>
      </c>
      <c r="D112" s="15"/>
      <c r="E112" s="2" t="s">
        <v>94</v>
      </c>
      <c r="F112" s="2" t="s">
        <v>119</v>
      </c>
      <c r="G112" s="19" t="s">
        <v>281</v>
      </c>
      <c r="H112" s="19" t="s">
        <v>282</v>
      </c>
      <c r="I112" s="19" t="s">
        <v>283</v>
      </c>
      <c r="J112" s="19" t="s">
        <v>284</v>
      </c>
      <c r="K112" s="3">
        <v>940799</v>
      </c>
      <c r="L112" s="3">
        <v>939014</v>
      </c>
      <c r="M112" s="3">
        <v>13800</v>
      </c>
      <c r="N112" s="3"/>
      <c r="O112" s="3">
        <v>5420000</v>
      </c>
    </row>
    <row r="113" spans="1:15" ht="63.75" x14ac:dyDescent="0.2">
      <c r="A113" s="7" t="s">
        <v>25</v>
      </c>
      <c r="B113" s="7"/>
      <c r="C113" s="8" t="s">
        <v>4</v>
      </c>
      <c r="D113" s="10" t="s">
        <v>232</v>
      </c>
      <c r="E113" s="7"/>
      <c r="F113" s="7"/>
      <c r="G113" s="7"/>
      <c r="H113" s="7"/>
      <c r="I113" s="7"/>
      <c r="J113" s="7"/>
      <c r="K113" s="9">
        <f>K114</f>
        <v>966100</v>
      </c>
      <c r="L113" s="9">
        <f t="shared" ref="L113:O113" si="35">L114</f>
        <v>966091.68</v>
      </c>
      <c r="M113" s="9">
        <f t="shared" si="35"/>
        <v>972000</v>
      </c>
      <c r="N113" s="9">
        <f t="shared" si="35"/>
        <v>753300</v>
      </c>
      <c r="O113" s="9">
        <f t="shared" si="35"/>
        <v>1044900</v>
      </c>
    </row>
    <row r="114" spans="1:15" ht="63.75" x14ac:dyDescent="0.2">
      <c r="A114" s="2" t="s">
        <v>25</v>
      </c>
      <c r="B114" s="2"/>
      <c r="C114" s="4" t="s">
        <v>4</v>
      </c>
      <c r="D114" s="10"/>
      <c r="E114" s="2" t="s">
        <v>119</v>
      </c>
      <c r="F114" s="2" t="s">
        <v>117</v>
      </c>
      <c r="G114" s="20" t="s">
        <v>285</v>
      </c>
      <c r="H114" s="20" t="s">
        <v>286</v>
      </c>
      <c r="I114" s="20" t="s">
        <v>287</v>
      </c>
      <c r="J114" s="20" t="s">
        <v>288</v>
      </c>
      <c r="K114" s="3">
        <v>966100</v>
      </c>
      <c r="L114" s="3">
        <v>966091.68</v>
      </c>
      <c r="M114" s="3">
        <v>972000</v>
      </c>
      <c r="N114" s="3">
        <v>753300</v>
      </c>
      <c r="O114" s="3">
        <v>1044900</v>
      </c>
    </row>
    <row r="115" spans="1:15" ht="23.25" customHeight="1" x14ac:dyDescent="0.2">
      <c r="A115" s="7" t="s">
        <v>27</v>
      </c>
      <c r="B115" s="41" t="s">
        <v>110</v>
      </c>
      <c r="C115" s="42"/>
      <c r="D115" s="43"/>
      <c r="E115" s="7"/>
      <c r="F115" s="7"/>
      <c r="G115" s="7"/>
      <c r="H115" s="7"/>
      <c r="I115" s="7"/>
      <c r="J115" s="7"/>
      <c r="K115" s="9">
        <f>K116+K118+K121+K123+K125+K127+K129+K136+K132+K134</f>
        <v>1246009870</v>
      </c>
      <c r="L115" s="9">
        <f>L116+L118+L121+L123+L125+L127+L129+L136+L132+L134</f>
        <v>622858281.01000011</v>
      </c>
      <c r="M115" s="9">
        <f>M116+M118+M121+M123+M125+M127+M129+M136+M132+M134</f>
        <v>2299468400</v>
      </c>
      <c r="N115" s="9">
        <f>N116+N118+N121+N123+N125+N127+N129+N136+N132+N134</f>
        <v>2659810000</v>
      </c>
      <c r="O115" s="9">
        <f>O116+O118+O121+O123+O125+O127+O129+O136+O132+O134</f>
        <v>207959200</v>
      </c>
    </row>
    <row r="116" spans="1:15" ht="25.5" x14ac:dyDescent="0.2">
      <c r="A116" s="7" t="s">
        <v>27</v>
      </c>
      <c r="B116" s="7"/>
      <c r="C116" s="8" t="s">
        <v>28</v>
      </c>
      <c r="D116" s="4" t="s">
        <v>202</v>
      </c>
      <c r="E116" s="7"/>
      <c r="F116" s="7"/>
      <c r="G116" s="7"/>
      <c r="H116" s="7"/>
      <c r="I116" s="7"/>
      <c r="J116" s="7"/>
      <c r="K116" s="9">
        <f>K117</f>
        <v>14429154</v>
      </c>
      <c r="L116" s="9">
        <f t="shared" ref="L116:O116" si="36">L117</f>
        <v>5122727.3600000003</v>
      </c>
      <c r="M116" s="9">
        <f t="shared" si="36"/>
        <v>3384500</v>
      </c>
      <c r="N116" s="9">
        <f t="shared" si="36"/>
        <v>3384500</v>
      </c>
      <c r="O116" s="9">
        <f t="shared" si="36"/>
        <v>3384500</v>
      </c>
    </row>
    <row r="117" spans="1:15" ht="229.5" x14ac:dyDescent="0.2">
      <c r="A117" s="2" t="s">
        <v>27</v>
      </c>
      <c r="B117" s="2"/>
      <c r="C117" s="4" t="s">
        <v>28</v>
      </c>
      <c r="D117" s="4"/>
      <c r="E117" s="2" t="s">
        <v>119</v>
      </c>
      <c r="F117" s="2" t="s">
        <v>94</v>
      </c>
      <c r="G117" s="49" t="s">
        <v>565</v>
      </c>
      <c r="H117" s="49" t="s">
        <v>566</v>
      </c>
      <c r="I117" s="49" t="s">
        <v>71</v>
      </c>
      <c r="J117" s="49" t="s">
        <v>567</v>
      </c>
      <c r="K117" s="3">
        <v>14429154</v>
      </c>
      <c r="L117" s="3">
        <v>5122727.3600000003</v>
      </c>
      <c r="M117" s="3">
        <v>3384500</v>
      </c>
      <c r="N117" s="3">
        <v>3384500</v>
      </c>
      <c r="O117" s="3">
        <v>3384500</v>
      </c>
    </row>
    <row r="118" spans="1:15" ht="63.75" x14ac:dyDescent="0.2">
      <c r="A118" s="7" t="s">
        <v>27</v>
      </c>
      <c r="B118" s="7"/>
      <c r="C118" s="8" t="s">
        <v>29</v>
      </c>
      <c r="D118" s="10" t="s">
        <v>205</v>
      </c>
      <c r="E118" s="7"/>
      <c r="F118" s="7"/>
      <c r="G118" s="7"/>
      <c r="H118" s="7"/>
      <c r="I118" s="7"/>
      <c r="J118" s="7"/>
      <c r="K118" s="9">
        <f>K119+K120</f>
        <v>961709414</v>
      </c>
      <c r="L118" s="9">
        <f t="shared" ref="L118:O118" si="37">L119+L120</f>
        <v>414295555.56999999</v>
      </c>
      <c r="M118" s="9">
        <f t="shared" si="37"/>
        <v>2164926900</v>
      </c>
      <c r="N118" s="9">
        <f t="shared" si="37"/>
        <v>2533930300</v>
      </c>
      <c r="O118" s="9">
        <f t="shared" si="37"/>
        <v>83277500</v>
      </c>
    </row>
    <row r="119" spans="1:15" ht="87.75" customHeight="1" x14ac:dyDescent="0.2">
      <c r="A119" s="2" t="s">
        <v>27</v>
      </c>
      <c r="B119" s="2"/>
      <c r="C119" s="4" t="s">
        <v>29</v>
      </c>
      <c r="D119" s="10"/>
      <c r="E119" s="2" t="s">
        <v>123</v>
      </c>
      <c r="F119" s="2" t="s">
        <v>119</v>
      </c>
      <c r="G119" s="77" t="s">
        <v>500</v>
      </c>
      <c r="H119" s="77" t="s">
        <v>568</v>
      </c>
      <c r="I119" s="77" t="s">
        <v>72</v>
      </c>
      <c r="J119" s="77" t="s">
        <v>72</v>
      </c>
      <c r="K119" s="3">
        <v>960338977</v>
      </c>
      <c r="L119" s="3">
        <v>414295555.56999999</v>
      </c>
      <c r="M119" s="3">
        <v>2164926900</v>
      </c>
      <c r="N119" s="3">
        <v>2533930300</v>
      </c>
      <c r="O119" s="3">
        <v>83277500</v>
      </c>
    </row>
    <row r="120" spans="1:15" ht="87.75" customHeight="1" x14ac:dyDescent="0.2">
      <c r="A120" s="2" t="s">
        <v>27</v>
      </c>
      <c r="B120" s="2"/>
      <c r="C120" s="40" t="s">
        <v>29</v>
      </c>
      <c r="D120" s="10"/>
      <c r="E120" s="2" t="s">
        <v>123</v>
      </c>
      <c r="F120" s="2" t="s">
        <v>123</v>
      </c>
      <c r="G120" s="78"/>
      <c r="H120" s="78"/>
      <c r="I120" s="78"/>
      <c r="J120" s="78"/>
      <c r="K120" s="3">
        <v>1370437</v>
      </c>
      <c r="L120" s="3"/>
      <c r="M120" s="3"/>
      <c r="N120" s="3"/>
      <c r="O120" s="3"/>
    </row>
    <row r="121" spans="1:15" ht="25.5" x14ac:dyDescent="0.2">
      <c r="A121" s="7" t="s">
        <v>27</v>
      </c>
      <c r="B121" s="7"/>
      <c r="C121" s="8" t="s">
        <v>7</v>
      </c>
      <c r="D121" s="4" t="s">
        <v>209</v>
      </c>
      <c r="E121" s="7"/>
      <c r="F121" s="7"/>
      <c r="G121" s="7"/>
      <c r="H121" s="7"/>
      <c r="I121" s="7"/>
      <c r="J121" s="7"/>
      <c r="K121" s="9">
        <f>K122</f>
        <v>57410</v>
      </c>
      <c r="L121" s="9">
        <f t="shared" ref="L121:O121" si="38">L122</f>
        <v>57150</v>
      </c>
      <c r="M121" s="9">
        <f t="shared" si="38"/>
        <v>139700</v>
      </c>
      <c r="N121" s="9">
        <f t="shared" si="38"/>
        <v>139700</v>
      </c>
      <c r="O121" s="9">
        <f t="shared" si="38"/>
        <v>139700</v>
      </c>
    </row>
    <row r="122" spans="1:15" ht="63.75" x14ac:dyDescent="0.2">
      <c r="A122" s="2" t="s">
        <v>27</v>
      </c>
      <c r="B122" s="2"/>
      <c r="C122" s="4" t="s">
        <v>7</v>
      </c>
      <c r="D122" s="4"/>
      <c r="E122" s="2" t="s">
        <v>119</v>
      </c>
      <c r="F122" s="2" t="s">
        <v>94</v>
      </c>
      <c r="G122" s="33" t="s">
        <v>569</v>
      </c>
      <c r="H122" s="33" t="s">
        <v>134</v>
      </c>
      <c r="I122" s="33" t="s">
        <v>570</v>
      </c>
      <c r="J122" s="33" t="s">
        <v>571</v>
      </c>
      <c r="K122" s="3">
        <v>57410</v>
      </c>
      <c r="L122" s="3">
        <v>57150</v>
      </c>
      <c r="M122" s="3">
        <v>139700</v>
      </c>
      <c r="N122" s="3">
        <v>139700</v>
      </c>
      <c r="O122" s="3">
        <v>139700</v>
      </c>
    </row>
    <row r="123" spans="1:15" ht="25.5" x14ac:dyDescent="0.2">
      <c r="A123" s="7" t="s">
        <v>27</v>
      </c>
      <c r="B123" s="7"/>
      <c r="C123" s="8" t="s">
        <v>2</v>
      </c>
      <c r="D123" s="4" t="s">
        <v>225</v>
      </c>
      <c r="E123" s="7"/>
      <c r="F123" s="7"/>
      <c r="G123" s="7"/>
      <c r="H123" s="7"/>
      <c r="I123" s="7"/>
      <c r="J123" s="7"/>
      <c r="K123" s="9">
        <f>K124</f>
        <v>17447729</v>
      </c>
      <c r="L123" s="9">
        <f t="shared" ref="L123:O123" si="39">L124</f>
        <v>16678442.369999999</v>
      </c>
      <c r="M123" s="9">
        <f t="shared" si="39"/>
        <v>14756600</v>
      </c>
      <c r="N123" s="9">
        <f t="shared" si="39"/>
        <v>15035300</v>
      </c>
      <c r="O123" s="9">
        <f t="shared" si="39"/>
        <v>15041200</v>
      </c>
    </row>
    <row r="124" spans="1:15" ht="165.75" x14ac:dyDescent="0.2">
      <c r="A124" s="2" t="s">
        <v>27</v>
      </c>
      <c r="B124" s="2"/>
      <c r="C124" s="4" t="s">
        <v>2</v>
      </c>
      <c r="D124" s="4"/>
      <c r="E124" s="2" t="s">
        <v>119</v>
      </c>
      <c r="F124" s="2" t="s">
        <v>94</v>
      </c>
      <c r="G124" s="51" t="s">
        <v>129</v>
      </c>
      <c r="H124" s="51" t="s">
        <v>128</v>
      </c>
      <c r="I124" s="51" t="s">
        <v>130</v>
      </c>
      <c r="J124" s="51" t="s">
        <v>127</v>
      </c>
      <c r="K124" s="3">
        <v>17447729</v>
      </c>
      <c r="L124" s="3">
        <v>16678442.369999999</v>
      </c>
      <c r="M124" s="3">
        <v>14756600</v>
      </c>
      <c r="N124" s="3">
        <v>15035300</v>
      </c>
      <c r="O124" s="3">
        <v>15041200</v>
      </c>
    </row>
    <row r="125" spans="1:15" ht="25.5" x14ac:dyDescent="0.2">
      <c r="A125" s="7" t="s">
        <v>27</v>
      </c>
      <c r="B125" s="7"/>
      <c r="C125" s="8" t="s">
        <v>3</v>
      </c>
      <c r="D125" s="4" t="s">
        <v>226</v>
      </c>
      <c r="E125" s="7"/>
      <c r="F125" s="7"/>
      <c r="G125" s="7"/>
      <c r="H125" s="7"/>
      <c r="I125" s="7"/>
      <c r="J125" s="7"/>
      <c r="K125" s="9">
        <f>K126</f>
        <v>34680635</v>
      </c>
      <c r="L125" s="9">
        <f t="shared" ref="L125:O125" si="40">L126</f>
        <v>34665246.280000001</v>
      </c>
      <c r="M125" s="9">
        <f t="shared" si="40"/>
        <v>34420200</v>
      </c>
      <c r="N125" s="9">
        <f t="shared" si="40"/>
        <v>35478000</v>
      </c>
      <c r="O125" s="9">
        <f t="shared" si="40"/>
        <v>35478000</v>
      </c>
    </row>
    <row r="126" spans="1:15" ht="165.75" x14ac:dyDescent="0.2">
      <c r="A126" s="2" t="s">
        <v>27</v>
      </c>
      <c r="B126" s="2"/>
      <c r="C126" s="4" t="s">
        <v>3</v>
      </c>
      <c r="D126" s="4"/>
      <c r="E126" s="2" t="s">
        <v>119</v>
      </c>
      <c r="F126" s="2" t="s">
        <v>94</v>
      </c>
      <c r="G126" s="33" t="s">
        <v>129</v>
      </c>
      <c r="H126" s="33" t="s">
        <v>128</v>
      </c>
      <c r="I126" s="33" t="s">
        <v>130</v>
      </c>
      <c r="J126" s="33" t="s">
        <v>127</v>
      </c>
      <c r="K126" s="3">
        <v>34680635</v>
      </c>
      <c r="L126" s="3">
        <v>34665246.280000001</v>
      </c>
      <c r="M126" s="3">
        <v>34420200</v>
      </c>
      <c r="N126" s="3">
        <v>35478000</v>
      </c>
      <c r="O126" s="3">
        <v>35478000</v>
      </c>
    </row>
    <row r="127" spans="1:15" ht="63.75" x14ac:dyDescent="0.2">
      <c r="A127" s="7" t="s">
        <v>27</v>
      </c>
      <c r="B127" s="7"/>
      <c r="C127" s="8" t="s">
        <v>13</v>
      </c>
      <c r="D127" s="10" t="s">
        <v>230</v>
      </c>
      <c r="E127" s="7"/>
      <c r="F127" s="7"/>
      <c r="G127" s="7"/>
      <c r="H127" s="7"/>
      <c r="I127" s="7"/>
      <c r="J127" s="7"/>
      <c r="K127" s="9">
        <f>K128</f>
        <v>27269521</v>
      </c>
      <c r="L127" s="9">
        <f t="shared" ref="L127:O127" si="41">L128</f>
        <v>27166043.050000001</v>
      </c>
      <c r="M127" s="9">
        <f t="shared" si="41"/>
        <v>22913600</v>
      </c>
      <c r="N127" s="9">
        <f t="shared" si="41"/>
        <v>23536900</v>
      </c>
      <c r="O127" s="9">
        <f t="shared" si="41"/>
        <v>23528400</v>
      </c>
    </row>
    <row r="128" spans="1:15" ht="63.75" x14ac:dyDescent="0.2">
      <c r="A128" s="2" t="s">
        <v>27</v>
      </c>
      <c r="B128" s="2"/>
      <c r="C128" s="4" t="s">
        <v>13</v>
      </c>
      <c r="D128" s="10"/>
      <c r="E128" s="2" t="s">
        <v>93</v>
      </c>
      <c r="F128" s="2" t="s">
        <v>119</v>
      </c>
      <c r="G128" s="33" t="s">
        <v>572</v>
      </c>
      <c r="H128" s="33" t="s">
        <v>150</v>
      </c>
      <c r="I128" s="33" t="s">
        <v>149</v>
      </c>
      <c r="J128" s="33" t="s">
        <v>573</v>
      </c>
      <c r="K128" s="3">
        <v>27269521</v>
      </c>
      <c r="L128" s="3">
        <v>27166043.050000001</v>
      </c>
      <c r="M128" s="3">
        <v>22913600</v>
      </c>
      <c r="N128" s="3">
        <v>23536900</v>
      </c>
      <c r="O128" s="3">
        <v>23528400</v>
      </c>
    </row>
    <row r="129" spans="1:15" ht="63.75" x14ac:dyDescent="0.2">
      <c r="A129" s="7" t="s">
        <v>27</v>
      </c>
      <c r="B129" s="7"/>
      <c r="C129" s="8" t="s">
        <v>4</v>
      </c>
      <c r="D129" s="10" t="s">
        <v>232</v>
      </c>
      <c r="E129" s="7"/>
      <c r="F129" s="7"/>
      <c r="G129" s="7"/>
      <c r="H129" s="7"/>
      <c r="I129" s="7"/>
      <c r="J129" s="7"/>
      <c r="K129" s="9">
        <f>K130+K131</f>
        <v>1930305</v>
      </c>
      <c r="L129" s="9">
        <f t="shared" ref="L129:O129" si="42">L130+L131</f>
        <v>803236.78</v>
      </c>
      <c r="M129" s="9">
        <f t="shared" si="42"/>
        <v>1811200</v>
      </c>
      <c r="N129" s="9">
        <f t="shared" si="42"/>
        <v>1037100</v>
      </c>
      <c r="O129" s="9">
        <f t="shared" si="42"/>
        <v>1811200</v>
      </c>
    </row>
    <row r="130" spans="1:15" ht="51" customHeight="1" x14ac:dyDescent="0.2">
      <c r="A130" s="2" t="s">
        <v>27</v>
      </c>
      <c r="B130" s="2"/>
      <c r="C130" s="4" t="s">
        <v>4</v>
      </c>
      <c r="D130" s="10"/>
      <c r="E130" s="2" t="s">
        <v>119</v>
      </c>
      <c r="F130" s="2" t="s">
        <v>94</v>
      </c>
      <c r="G130" s="59" t="s">
        <v>177</v>
      </c>
      <c r="H130" s="59" t="s">
        <v>131</v>
      </c>
      <c r="I130" s="59" t="s">
        <v>78</v>
      </c>
      <c r="J130" s="59" t="s">
        <v>79</v>
      </c>
      <c r="K130" s="3">
        <v>973100</v>
      </c>
      <c r="L130" s="3">
        <v>626680.07999999996</v>
      </c>
      <c r="M130" s="3">
        <v>740900</v>
      </c>
      <c r="N130" s="3">
        <v>846800</v>
      </c>
      <c r="O130" s="3">
        <v>740900</v>
      </c>
    </row>
    <row r="131" spans="1:15" ht="51" customHeight="1" x14ac:dyDescent="0.2">
      <c r="A131" s="2" t="s">
        <v>27</v>
      </c>
      <c r="B131" s="2"/>
      <c r="C131" s="4" t="s">
        <v>4</v>
      </c>
      <c r="D131" s="10"/>
      <c r="E131" s="2" t="s">
        <v>93</v>
      </c>
      <c r="F131" s="2" t="s">
        <v>119</v>
      </c>
      <c r="G131" s="59"/>
      <c r="H131" s="59"/>
      <c r="I131" s="59"/>
      <c r="J131" s="59"/>
      <c r="K131" s="3">
        <v>957205</v>
      </c>
      <c r="L131" s="3">
        <v>176556.7</v>
      </c>
      <c r="M131" s="3">
        <v>1070300</v>
      </c>
      <c r="N131" s="3">
        <v>190300</v>
      </c>
      <c r="O131" s="3">
        <v>1070300</v>
      </c>
    </row>
    <row r="132" spans="1:15" ht="23.25" customHeight="1" x14ac:dyDescent="0.2">
      <c r="A132" s="2" t="s">
        <v>27</v>
      </c>
      <c r="B132" s="2"/>
      <c r="C132" s="40" t="s">
        <v>564</v>
      </c>
      <c r="D132" s="10"/>
      <c r="E132" s="2"/>
      <c r="F132" s="2"/>
      <c r="G132" s="40"/>
      <c r="H132" s="40"/>
      <c r="I132" s="40"/>
      <c r="J132" s="40"/>
      <c r="K132" s="9">
        <f>K133</f>
        <v>65617752</v>
      </c>
      <c r="L132" s="9">
        <f t="shared" ref="L132:O136" si="43">L133</f>
        <v>59926269.600000001</v>
      </c>
      <c r="M132" s="9">
        <f t="shared" si="43"/>
        <v>0</v>
      </c>
      <c r="N132" s="9">
        <f t="shared" si="43"/>
        <v>0</v>
      </c>
      <c r="O132" s="9">
        <f t="shared" si="43"/>
        <v>0</v>
      </c>
    </row>
    <row r="133" spans="1:15" ht="89.25" x14ac:dyDescent="0.2">
      <c r="A133" s="2" t="s">
        <v>27</v>
      </c>
      <c r="B133" s="2"/>
      <c r="C133" s="40" t="s">
        <v>564</v>
      </c>
      <c r="D133" s="10"/>
      <c r="E133" s="2" t="s">
        <v>118</v>
      </c>
      <c r="F133" s="2" t="s">
        <v>120</v>
      </c>
      <c r="G133" s="40" t="s">
        <v>585</v>
      </c>
      <c r="H133" s="49" t="s">
        <v>583</v>
      </c>
      <c r="I133" s="40" t="s">
        <v>586</v>
      </c>
      <c r="J133" s="49" t="s">
        <v>584</v>
      </c>
      <c r="K133" s="3">
        <v>65617752</v>
      </c>
      <c r="L133" s="3">
        <v>59926269.600000001</v>
      </c>
      <c r="M133" s="3"/>
      <c r="N133" s="3"/>
      <c r="O133" s="3"/>
    </row>
    <row r="134" spans="1:15" ht="23.25" customHeight="1" x14ac:dyDescent="0.2">
      <c r="A134" s="2" t="s">
        <v>27</v>
      </c>
      <c r="B134" s="2"/>
      <c r="C134" s="40" t="s">
        <v>196</v>
      </c>
      <c r="D134" s="10"/>
      <c r="E134" s="2"/>
      <c r="F134" s="2"/>
      <c r="G134" s="40"/>
      <c r="H134" s="40"/>
      <c r="I134" s="40"/>
      <c r="J134" s="40"/>
      <c r="K134" s="9">
        <f>K135</f>
        <v>6550</v>
      </c>
      <c r="L134" s="9">
        <f t="shared" si="43"/>
        <v>6550</v>
      </c>
      <c r="M134" s="9">
        <f t="shared" si="43"/>
        <v>0</v>
      </c>
      <c r="N134" s="9">
        <f t="shared" si="43"/>
        <v>0</v>
      </c>
      <c r="O134" s="9">
        <f t="shared" si="43"/>
        <v>0</v>
      </c>
    </row>
    <row r="135" spans="1:15" ht="138" customHeight="1" x14ac:dyDescent="0.2">
      <c r="A135" s="2" t="s">
        <v>27</v>
      </c>
      <c r="B135" s="2"/>
      <c r="C135" s="40" t="s">
        <v>196</v>
      </c>
      <c r="D135" s="10"/>
      <c r="E135" s="2" t="s">
        <v>119</v>
      </c>
      <c r="F135" s="2" t="s">
        <v>94</v>
      </c>
      <c r="G135" s="40" t="s">
        <v>580</v>
      </c>
      <c r="H135" s="46" t="s">
        <v>581</v>
      </c>
      <c r="I135" s="46" t="s">
        <v>578</v>
      </c>
      <c r="J135" s="46" t="s">
        <v>579</v>
      </c>
      <c r="K135" s="3">
        <v>6550</v>
      </c>
      <c r="L135" s="3">
        <v>6550</v>
      </c>
      <c r="M135" s="3"/>
      <c r="N135" s="3"/>
      <c r="O135" s="3"/>
    </row>
    <row r="136" spans="1:15" ht="76.5" x14ac:dyDescent="0.2">
      <c r="A136" s="7" t="s">
        <v>27</v>
      </c>
      <c r="B136" s="7"/>
      <c r="C136" s="8" t="s">
        <v>30</v>
      </c>
      <c r="D136" s="4" t="s">
        <v>246</v>
      </c>
      <c r="E136" s="7"/>
      <c r="F136" s="7"/>
      <c r="G136" s="7"/>
      <c r="H136" s="7"/>
      <c r="I136" s="7"/>
      <c r="J136" s="7"/>
      <c r="K136" s="9">
        <f>K137</f>
        <v>122861400</v>
      </c>
      <c r="L136" s="9">
        <f t="shared" si="43"/>
        <v>64137060</v>
      </c>
      <c r="M136" s="9">
        <f t="shared" si="43"/>
        <v>57115700</v>
      </c>
      <c r="N136" s="9">
        <f t="shared" si="43"/>
        <v>47268200</v>
      </c>
      <c r="O136" s="9">
        <f t="shared" si="43"/>
        <v>45298700</v>
      </c>
    </row>
    <row r="137" spans="1:15" ht="89.25" x14ac:dyDescent="0.2">
      <c r="A137" s="2" t="s">
        <v>27</v>
      </c>
      <c r="B137" s="2"/>
      <c r="C137" s="4" t="s">
        <v>30</v>
      </c>
      <c r="D137" s="4"/>
      <c r="E137" s="2" t="s">
        <v>118</v>
      </c>
      <c r="F137" s="2" t="s">
        <v>120</v>
      </c>
      <c r="G137" s="34" t="s">
        <v>574</v>
      </c>
      <c r="H137" s="33" t="s">
        <v>575</v>
      </c>
      <c r="I137" s="33" t="s">
        <v>172</v>
      </c>
      <c r="J137" s="33" t="s">
        <v>576</v>
      </c>
      <c r="K137" s="3">
        <v>122861400</v>
      </c>
      <c r="L137" s="3">
        <v>64137060</v>
      </c>
      <c r="M137" s="3">
        <v>57115700</v>
      </c>
      <c r="N137" s="3">
        <v>47268200</v>
      </c>
      <c r="O137" s="3">
        <v>45298700</v>
      </c>
    </row>
    <row r="138" spans="1:15" ht="23.25" customHeight="1" x14ac:dyDescent="0.2">
      <c r="A138" s="7" t="s">
        <v>31</v>
      </c>
      <c r="B138" s="41" t="s">
        <v>111</v>
      </c>
      <c r="C138" s="42"/>
      <c r="D138" s="43"/>
      <c r="E138" s="7"/>
      <c r="F138" s="7"/>
      <c r="G138" s="7"/>
      <c r="H138" s="7"/>
      <c r="I138" s="7"/>
      <c r="J138" s="7"/>
      <c r="K138" s="9">
        <f>K139+K141+K147+K153+K155+K158+K160+K162+K164+K166+K168+K171+K173+K179+K185+K189+K192+K194+K196+K198+K200+K205+K207+K209</f>
        <v>4595413426.1700001</v>
      </c>
      <c r="L138" s="9">
        <f t="shared" ref="L138:O138" si="44">L139+L141+L147+L153+L155+L158+L160+L162+L164+L166+L168+L171+L173+L179+L185+L189+L192+L194+L196+L198+L200+L205+L207+L209</f>
        <v>4471614094.3799992</v>
      </c>
      <c r="M138" s="9">
        <f t="shared" si="44"/>
        <v>4653982914</v>
      </c>
      <c r="N138" s="9">
        <f t="shared" si="44"/>
        <v>4667304434</v>
      </c>
      <c r="O138" s="9">
        <f t="shared" si="44"/>
        <v>4658195134</v>
      </c>
    </row>
    <row r="139" spans="1:15" ht="63.75" x14ac:dyDescent="0.2">
      <c r="A139" s="7" t="s">
        <v>31</v>
      </c>
      <c r="B139" s="7"/>
      <c r="C139" s="8" t="s">
        <v>29</v>
      </c>
      <c r="D139" s="10" t="s">
        <v>205</v>
      </c>
      <c r="E139" s="7"/>
      <c r="F139" s="7"/>
      <c r="G139" s="7"/>
      <c r="H139" s="7"/>
      <c r="I139" s="7"/>
      <c r="J139" s="7"/>
      <c r="K139" s="9">
        <f>K140</f>
        <v>0</v>
      </c>
      <c r="L139" s="9">
        <f t="shared" ref="L139:O139" si="45">L140</f>
        <v>0</v>
      </c>
      <c r="M139" s="9">
        <f t="shared" si="45"/>
        <v>12537500</v>
      </c>
      <c r="N139" s="9">
        <f t="shared" si="45"/>
        <v>12118000</v>
      </c>
      <c r="O139" s="9">
        <f t="shared" si="45"/>
        <v>12076600</v>
      </c>
    </row>
    <row r="140" spans="1:15" ht="63.75" x14ac:dyDescent="0.2">
      <c r="A140" s="2" t="s">
        <v>31</v>
      </c>
      <c r="B140" s="2"/>
      <c r="C140" s="4" t="s">
        <v>29</v>
      </c>
      <c r="D140" s="10"/>
      <c r="E140" s="2" t="s">
        <v>118</v>
      </c>
      <c r="F140" s="2" t="s">
        <v>120</v>
      </c>
      <c r="G140" s="20" t="s">
        <v>174</v>
      </c>
      <c r="H140" s="20" t="s">
        <v>173</v>
      </c>
      <c r="I140" s="20" t="s">
        <v>72</v>
      </c>
      <c r="J140" s="20" t="s">
        <v>313</v>
      </c>
      <c r="K140" s="3"/>
      <c r="L140" s="3"/>
      <c r="M140" s="3">
        <v>12537500</v>
      </c>
      <c r="N140" s="3">
        <v>12118000</v>
      </c>
      <c r="O140" s="3">
        <v>12076600</v>
      </c>
    </row>
    <row r="141" spans="1:15" ht="38.25" x14ac:dyDescent="0.2">
      <c r="A141" s="7" t="s">
        <v>31</v>
      </c>
      <c r="B141" s="7"/>
      <c r="C141" s="8" t="s">
        <v>6</v>
      </c>
      <c r="D141" s="4" t="s">
        <v>207</v>
      </c>
      <c r="E141" s="7"/>
      <c r="F141" s="7"/>
      <c r="G141" s="8"/>
      <c r="H141" s="8"/>
      <c r="I141" s="8"/>
      <c r="J141" s="8"/>
      <c r="K141" s="9">
        <f>K142+K143+K144+K145+K146</f>
        <v>20610020</v>
      </c>
      <c r="L141" s="9">
        <f t="shared" ref="L141:O141" si="46">L142+L143+L144+L145+L146</f>
        <v>20581243.449999999</v>
      </c>
      <c r="M141" s="9">
        <f t="shared" si="46"/>
        <v>966600</v>
      </c>
      <c r="N141" s="9">
        <f t="shared" si="46"/>
        <v>860000</v>
      </c>
      <c r="O141" s="9">
        <f t="shared" si="46"/>
        <v>860000</v>
      </c>
    </row>
    <row r="142" spans="1:15" ht="23.25" customHeight="1" x14ac:dyDescent="0.2">
      <c r="A142" s="2" t="s">
        <v>31</v>
      </c>
      <c r="B142" s="2"/>
      <c r="C142" s="15" t="s">
        <v>6</v>
      </c>
      <c r="D142" s="15"/>
      <c r="E142" s="2" t="s">
        <v>124</v>
      </c>
      <c r="F142" s="2" t="s">
        <v>119</v>
      </c>
      <c r="G142" s="57" t="s">
        <v>176</v>
      </c>
      <c r="H142" s="57" t="s">
        <v>132</v>
      </c>
      <c r="I142" s="57" t="s">
        <v>73</v>
      </c>
      <c r="J142" s="57" t="s">
        <v>314</v>
      </c>
      <c r="K142" s="3">
        <v>6624924</v>
      </c>
      <c r="L142" s="3">
        <v>6624924</v>
      </c>
      <c r="M142" s="3"/>
      <c r="N142" s="3"/>
      <c r="O142" s="3">
        <v>480000</v>
      </c>
    </row>
    <row r="143" spans="1:15" ht="23.25" customHeight="1" x14ac:dyDescent="0.2">
      <c r="A143" s="2" t="s">
        <v>31</v>
      </c>
      <c r="B143" s="2"/>
      <c r="C143" s="4" t="s">
        <v>6</v>
      </c>
      <c r="D143" s="4"/>
      <c r="E143" s="2" t="s">
        <v>124</v>
      </c>
      <c r="F143" s="2" t="s">
        <v>122</v>
      </c>
      <c r="G143" s="76"/>
      <c r="H143" s="76"/>
      <c r="I143" s="76"/>
      <c r="J143" s="76"/>
      <c r="K143" s="3">
        <v>12352539</v>
      </c>
      <c r="L143" s="3">
        <v>12352539</v>
      </c>
      <c r="M143" s="3">
        <v>586000</v>
      </c>
      <c r="N143" s="3">
        <v>90000</v>
      </c>
      <c r="O143" s="3">
        <v>90000</v>
      </c>
    </row>
    <row r="144" spans="1:15" ht="23.25" customHeight="1" x14ac:dyDescent="0.2">
      <c r="A144" s="2" t="s">
        <v>31</v>
      </c>
      <c r="B144" s="2"/>
      <c r="C144" s="4" t="s">
        <v>6</v>
      </c>
      <c r="D144" s="4"/>
      <c r="E144" s="2" t="s">
        <v>124</v>
      </c>
      <c r="F144" s="2" t="s">
        <v>116</v>
      </c>
      <c r="G144" s="76"/>
      <c r="H144" s="76"/>
      <c r="I144" s="76"/>
      <c r="J144" s="76"/>
      <c r="K144" s="3">
        <v>1248507</v>
      </c>
      <c r="L144" s="3">
        <v>1248505.45</v>
      </c>
      <c r="M144" s="3">
        <v>84000</v>
      </c>
      <c r="N144" s="3">
        <v>510000</v>
      </c>
      <c r="O144" s="3">
        <v>30000</v>
      </c>
    </row>
    <row r="145" spans="1:15" ht="23.25" customHeight="1" x14ac:dyDescent="0.2">
      <c r="A145" s="2" t="s">
        <v>31</v>
      </c>
      <c r="B145" s="2"/>
      <c r="C145" s="4" t="s">
        <v>6</v>
      </c>
      <c r="D145" s="4"/>
      <c r="E145" s="2" t="s">
        <v>124</v>
      </c>
      <c r="F145" s="2" t="s">
        <v>124</v>
      </c>
      <c r="G145" s="76"/>
      <c r="H145" s="76"/>
      <c r="I145" s="76"/>
      <c r="J145" s="76"/>
      <c r="K145" s="3">
        <v>364050</v>
      </c>
      <c r="L145" s="3">
        <v>339275</v>
      </c>
      <c r="M145" s="3">
        <v>266600</v>
      </c>
      <c r="N145" s="3">
        <v>240000</v>
      </c>
      <c r="O145" s="3">
        <v>240000</v>
      </c>
    </row>
    <row r="146" spans="1:15" ht="23.25" customHeight="1" x14ac:dyDescent="0.2">
      <c r="A146" s="2" t="s">
        <v>31</v>
      </c>
      <c r="B146" s="2"/>
      <c r="C146" s="4" t="s">
        <v>6</v>
      </c>
      <c r="D146" s="4"/>
      <c r="E146" s="2" t="s">
        <v>124</v>
      </c>
      <c r="F146" s="2" t="s">
        <v>125</v>
      </c>
      <c r="G146" s="58"/>
      <c r="H146" s="58"/>
      <c r="I146" s="58"/>
      <c r="J146" s="58"/>
      <c r="K146" s="3">
        <v>20000</v>
      </c>
      <c r="L146" s="3">
        <v>16000</v>
      </c>
      <c r="M146" s="3">
        <v>30000</v>
      </c>
      <c r="N146" s="3">
        <v>20000</v>
      </c>
      <c r="O146" s="3">
        <v>20000</v>
      </c>
    </row>
    <row r="147" spans="1:15" ht="25.5" x14ac:dyDescent="0.2">
      <c r="A147" s="7" t="s">
        <v>31</v>
      </c>
      <c r="B147" s="7"/>
      <c r="C147" s="8" t="s">
        <v>7</v>
      </c>
      <c r="D147" s="4" t="s">
        <v>209</v>
      </c>
      <c r="E147" s="7"/>
      <c r="F147" s="7"/>
      <c r="G147" s="7"/>
      <c r="H147" s="7"/>
      <c r="I147" s="7"/>
      <c r="J147" s="7"/>
      <c r="K147" s="9">
        <f>K148+K149+K150+K151+K152</f>
        <v>17420347</v>
      </c>
      <c r="L147" s="9">
        <f t="shared" ref="L147:O147" si="47">L148+L149+L150+L151+L152</f>
        <v>17415872.259999998</v>
      </c>
      <c r="M147" s="9">
        <f t="shared" si="47"/>
        <v>9276000</v>
      </c>
      <c r="N147" s="9">
        <f t="shared" si="47"/>
        <v>9276000</v>
      </c>
      <c r="O147" s="9">
        <f t="shared" si="47"/>
        <v>9276000</v>
      </c>
    </row>
    <row r="148" spans="1:15" ht="23.25" customHeight="1" x14ac:dyDescent="0.2">
      <c r="A148" s="2" t="s">
        <v>31</v>
      </c>
      <c r="B148" s="2"/>
      <c r="C148" s="4" t="s">
        <v>7</v>
      </c>
      <c r="D148" s="4"/>
      <c r="E148" s="2" t="s">
        <v>124</v>
      </c>
      <c r="F148" s="2" t="s">
        <v>119</v>
      </c>
      <c r="G148" s="59" t="s">
        <v>178</v>
      </c>
      <c r="H148" s="59" t="s">
        <v>134</v>
      </c>
      <c r="I148" s="59" t="s">
        <v>133</v>
      </c>
      <c r="J148" s="59" t="s">
        <v>315</v>
      </c>
      <c r="K148" s="3">
        <v>6497369</v>
      </c>
      <c r="L148" s="3">
        <v>6494541.7199999997</v>
      </c>
      <c r="M148" s="3">
        <v>3476800</v>
      </c>
      <c r="N148" s="3">
        <v>3456900</v>
      </c>
      <c r="O148" s="3">
        <v>2959100</v>
      </c>
    </row>
    <row r="149" spans="1:15" ht="23.25" customHeight="1" x14ac:dyDescent="0.2">
      <c r="A149" s="2" t="s">
        <v>31</v>
      </c>
      <c r="B149" s="2"/>
      <c r="C149" s="4" t="s">
        <v>7</v>
      </c>
      <c r="D149" s="4"/>
      <c r="E149" s="2" t="s">
        <v>124</v>
      </c>
      <c r="F149" s="2" t="s">
        <v>122</v>
      </c>
      <c r="G149" s="59"/>
      <c r="H149" s="59"/>
      <c r="I149" s="59"/>
      <c r="J149" s="59"/>
      <c r="K149" s="3">
        <v>10212398</v>
      </c>
      <c r="L149" s="3">
        <v>10210881.539999999</v>
      </c>
      <c r="M149" s="3">
        <v>5255000</v>
      </c>
      <c r="N149" s="3">
        <v>5246100</v>
      </c>
      <c r="O149" s="3">
        <v>5399800</v>
      </c>
    </row>
    <row r="150" spans="1:15" ht="23.25" customHeight="1" x14ac:dyDescent="0.2">
      <c r="A150" s="2" t="s">
        <v>31</v>
      </c>
      <c r="B150" s="2"/>
      <c r="C150" s="4" t="s">
        <v>7</v>
      </c>
      <c r="D150" s="4"/>
      <c r="E150" s="2" t="s">
        <v>124</v>
      </c>
      <c r="F150" s="2" t="s">
        <v>116</v>
      </c>
      <c r="G150" s="59"/>
      <c r="H150" s="59"/>
      <c r="I150" s="59"/>
      <c r="J150" s="59"/>
      <c r="K150" s="3">
        <v>608180</v>
      </c>
      <c r="L150" s="3">
        <v>608049</v>
      </c>
      <c r="M150" s="3">
        <v>453000</v>
      </c>
      <c r="N150" s="3">
        <v>453000</v>
      </c>
      <c r="O150" s="3">
        <v>825900</v>
      </c>
    </row>
    <row r="151" spans="1:15" ht="23.25" customHeight="1" x14ac:dyDescent="0.2">
      <c r="A151" s="2" t="s">
        <v>31</v>
      </c>
      <c r="B151" s="2"/>
      <c r="C151" s="4" t="s">
        <v>7</v>
      </c>
      <c r="D151" s="4"/>
      <c r="E151" s="2" t="s">
        <v>124</v>
      </c>
      <c r="F151" s="2" t="s">
        <v>124</v>
      </c>
      <c r="G151" s="59"/>
      <c r="H151" s="59"/>
      <c r="I151" s="59"/>
      <c r="J151" s="59"/>
      <c r="K151" s="3">
        <v>49200</v>
      </c>
      <c r="L151" s="3">
        <v>49200</v>
      </c>
      <c r="M151" s="3">
        <v>49200</v>
      </c>
      <c r="N151" s="3">
        <v>49200</v>
      </c>
      <c r="O151" s="3">
        <v>49200</v>
      </c>
    </row>
    <row r="152" spans="1:15" ht="23.25" customHeight="1" x14ac:dyDescent="0.2">
      <c r="A152" s="2" t="s">
        <v>31</v>
      </c>
      <c r="B152" s="2"/>
      <c r="C152" s="4" t="s">
        <v>7</v>
      </c>
      <c r="D152" s="4"/>
      <c r="E152" s="2" t="s">
        <v>124</v>
      </c>
      <c r="F152" s="2" t="s">
        <v>125</v>
      </c>
      <c r="G152" s="59"/>
      <c r="H152" s="59"/>
      <c r="I152" s="59"/>
      <c r="J152" s="59"/>
      <c r="K152" s="3">
        <v>53200</v>
      </c>
      <c r="L152" s="3">
        <v>53200</v>
      </c>
      <c r="M152" s="3">
        <v>42000</v>
      </c>
      <c r="N152" s="3">
        <v>70800</v>
      </c>
      <c r="O152" s="3">
        <v>42000</v>
      </c>
    </row>
    <row r="153" spans="1:15" ht="76.5" x14ac:dyDescent="0.2">
      <c r="A153" s="7" t="s">
        <v>31</v>
      </c>
      <c r="B153" s="7"/>
      <c r="C153" s="8" t="s">
        <v>32</v>
      </c>
      <c r="D153" s="10" t="s">
        <v>210</v>
      </c>
      <c r="E153" s="7"/>
      <c r="F153" s="7"/>
      <c r="G153" s="7"/>
      <c r="H153" s="7"/>
      <c r="I153" s="7"/>
      <c r="J153" s="7"/>
      <c r="K153" s="9">
        <f>K154</f>
        <v>234616371</v>
      </c>
      <c r="L153" s="9">
        <f t="shared" ref="L153:O153" si="48">L154</f>
        <v>227850026.93000001</v>
      </c>
      <c r="M153" s="9">
        <f t="shared" si="48"/>
        <v>239245820</v>
      </c>
      <c r="N153" s="9">
        <f t="shared" si="48"/>
        <v>247559920</v>
      </c>
      <c r="O153" s="9">
        <f t="shared" si="48"/>
        <v>291312820</v>
      </c>
    </row>
    <row r="154" spans="1:15" ht="63.75" x14ac:dyDescent="0.2">
      <c r="A154" s="2" t="s">
        <v>31</v>
      </c>
      <c r="B154" s="2"/>
      <c r="C154" s="4" t="s">
        <v>32</v>
      </c>
      <c r="D154" s="10"/>
      <c r="E154" s="2" t="s">
        <v>124</v>
      </c>
      <c r="F154" s="2" t="s">
        <v>119</v>
      </c>
      <c r="G154" s="18" t="s">
        <v>179</v>
      </c>
      <c r="H154" s="18" t="s">
        <v>135</v>
      </c>
      <c r="I154" s="18" t="s">
        <v>74</v>
      </c>
      <c r="J154" s="18" t="s">
        <v>316</v>
      </c>
      <c r="K154" s="3">
        <v>234616371</v>
      </c>
      <c r="L154" s="3">
        <v>227850026.93000001</v>
      </c>
      <c r="M154" s="3">
        <v>239245820</v>
      </c>
      <c r="N154" s="3">
        <v>247559920</v>
      </c>
      <c r="O154" s="3">
        <v>291312820</v>
      </c>
    </row>
    <row r="155" spans="1:15" ht="76.5" x14ac:dyDescent="0.2">
      <c r="A155" s="7" t="s">
        <v>31</v>
      </c>
      <c r="B155" s="7"/>
      <c r="C155" s="8" t="s">
        <v>33</v>
      </c>
      <c r="D155" s="10" t="s">
        <v>211</v>
      </c>
      <c r="E155" s="7"/>
      <c r="F155" s="7"/>
      <c r="G155" s="7"/>
      <c r="H155" s="7"/>
      <c r="I155" s="7"/>
      <c r="J155" s="7"/>
      <c r="K155" s="9">
        <f>K156+K157</f>
        <v>469720829</v>
      </c>
      <c r="L155" s="9">
        <f t="shared" ref="L155:O155" si="49">L156+L157</f>
        <v>441629781.5</v>
      </c>
      <c r="M155" s="9">
        <f t="shared" si="49"/>
        <v>505399396</v>
      </c>
      <c r="N155" s="9">
        <f t="shared" si="49"/>
        <v>505367916</v>
      </c>
      <c r="O155" s="9">
        <f t="shared" si="49"/>
        <v>510609716</v>
      </c>
    </row>
    <row r="156" spans="1:15" ht="40.5" customHeight="1" x14ac:dyDescent="0.2">
      <c r="A156" s="2" t="s">
        <v>31</v>
      </c>
      <c r="B156" s="2"/>
      <c r="C156" s="4" t="s">
        <v>33</v>
      </c>
      <c r="D156" s="10"/>
      <c r="E156" s="2" t="s">
        <v>124</v>
      </c>
      <c r="F156" s="2" t="s">
        <v>122</v>
      </c>
      <c r="G156" s="59" t="s">
        <v>166</v>
      </c>
      <c r="H156" s="59" t="s">
        <v>135</v>
      </c>
      <c r="I156" s="59" t="s">
        <v>74</v>
      </c>
      <c r="J156" s="59" t="s">
        <v>317</v>
      </c>
      <c r="K156" s="3">
        <v>467872380</v>
      </c>
      <c r="L156" s="3">
        <v>439781336.5</v>
      </c>
      <c r="M156" s="3">
        <v>503764995</v>
      </c>
      <c r="N156" s="3">
        <v>503733515</v>
      </c>
      <c r="O156" s="3">
        <v>508975315</v>
      </c>
    </row>
    <row r="157" spans="1:15" ht="40.5" customHeight="1" x14ac:dyDescent="0.2">
      <c r="A157" s="2" t="s">
        <v>31</v>
      </c>
      <c r="B157" s="2"/>
      <c r="C157" s="4" t="s">
        <v>33</v>
      </c>
      <c r="D157" s="10"/>
      <c r="E157" s="2" t="s">
        <v>124</v>
      </c>
      <c r="F157" s="2" t="s">
        <v>125</v>
      </c>
      <c r="G157" s="59"/>
      <c r="H157" s="59"/>
      <c r="I157" s="59"/>
      <c r="J157" s="59"/>
      <c r="K157" s="3">
        <v>1848449</v>
      </c>
      <c r="L157" s="3">
        <v>1848445</v>
      </c>
      <c r="M157" s="3">
        <v>1634401</v>
      </c>
      <c r="N157" s="3">
        <v>1634401</v>
      </c>
      <c r="O157" s="3">
        <v>1634401</v>
      </c>
    </row>
    <row r="158" spans="1:15" ht="38.25" x14ac:dyDescent="0.2">
      <c r="A158" s="7" t="s">
        <v>31</v>
      </c>
      <c r="B158" s="7"/>
      <c r="C158" s="8" t="s">
        <v>34</v>
      </c>
      <c r="D158" s="10" t="s">
        <v>212</v>
      </c>
      <c r="E158" s="7"/>
      <c r="F158" s="7"/>
      <c r="G158" s="7"/>
      <c r="H158" s="7"/>
      <c r="I158" s="7"/>
      <c r="J158" s="7"/>
      <c r="K158" s="9">
        <f>K159</f>
        <v>153098435.16999999</v>
      </c>
      <c r="L158" s="9">
        <f t="shared" ref="L158:O158" si="50">L159</f>
        <v>151945956.35999998</v>
      </c>
      <c r="M158" s="9">
        <f t="shared" si="50"/>
        <v>156394824</v>
      </c>
      <c r="N158" s="9">
        <f t="shared" si="50"/>
        <v>156738824</v>
      </c>
      <c r="O158" s="9">
        <f t="shared" si="50"/>
        <v>156707024</v>
      </c>
    </row>
    <row r="159" spans="1:15" ht="63.75" x14ac:dyDescent="0.2">
      <c r="A159" s="2" t="s">
        <v>31</v>
      </c>
      <c r="B159" s="2"/>
      <c r="C159" s="4" t="s">
        <v>34</v>
      </c>
      <c r="D159" s="10"/>
      <c r="E159" s="2" t="s">
        <v>124</v>
      </c>
      <c r="F159" s="2" t="s">
        <v>116</v>
      </c>
      <c r="G159" s="18" t="s">
        <v>179</v>
      </c>
      <c r="H159" s="18" t="s">
        <v>135</v>
      </c>
      <c r="I159" s="18" t="s">
        <v>74</v>
      </c>
      <c r="J159" s="18" t="s">
        <v>164</v>
      </c>
      <c r="K159" s="3">
        <v>153098435.16999999</v>
      </c>
      <c r="L159" s="3">
        <v>151945956.35999998</v>
      </c>
      <c r="M159" s="3">
        <v>156394824</v>
      </c>
      <c r="N159" s="3">
        <v>156738824</v>
      </c>
      <c r="O159" s="3">
        <v>156707024</v>
      </c>
    </row>
    <row r="160" spans="1:15" ht="25.5" x14ac:dyDescent="0.2">
      <c r="A160" s="7" t="s">
        <v>31</v>
      </c>
      <c r="B160" s="7"/>
      <c r="C160" s="8" t="s">
        <v>35</v>
      </c>
      <c r="D160" s="4" t="s">
        <v>213</v>
      </c>
      <c r="E160" s="7"/>
      <c r="F160" s="7"/>
      <c r="G160" s="7"/>
      <c r="H160" s="7"/>
      <c r="I160" s="7"/>
      <c r="J160" s="7"/>
      <c r="K160" s="9">
        <f>K161</f>
        <v>16293818</v>
      </c>
      <c r="L160" s="9">
        <f t="shared" ref="L160:O160" si="51">L161</f>
        <v>16285994.119999999</v>
      </c>
      <c r="M160" s="9">
        <f t="shared" si="51"/>
        <v>29833004</v>
      </c>
      <c r="N160" s="9">
        <f t="shared" si="51"/>
        <v>29833104</v>
      </c>
      <c r="O160" s="9">
        <f t="shared" si="51"/>
        <v>29833104</v>
      </c>
    </row>
    <row r="161" spans="1:15" ht="102" x14ac:dyDescent="0.2">
      <c r="A161" s="2" t="s">
        <v>31</v>
      </c>
      <c r="B161" s="2"/>
      <c r="C161" s="4" t="s">
        <v>35</v>
      </c>
      <c r="D161" s="4"/>
      <c r="E161" s="2" t="s">
        <v>124</v>
      </c>
      <c r="F161" s="2" t="s">
        <v>124</v>
      </c>
      <c r="G161" s="18" t="s">
        <v>180</v>
      </c>
      <c r="H161" s="18" t="s">
        <v>136</v>
      </c>
      <c r="I161" s="18" t="s">
        <v>137</v>
      </c>
      <c r="J161" s="18" t="s">
        <v>318</v>
      </c>
      <c r="K161" s="3">
        <v>16293818</v>
      </c>
      <c r="L161" s="3">
        <v>16285994.119999999</v>
      </c>
      <c r="M161" s="3">
        <v>29833004</v>
      </c>
      <c r="N161" s="3">
        <v>29833104</v>
      </c>
      <c r="O161" s="3">
        <v>29833104</v>
      </c>
    </row>
    <row r="162" spans="1:15" ht="25.5" x14ac:dyDescent="0.2">
      <c r="A162" s="7" t="s">
        <v>31</v>
      </c>
      <c r="B162" s="7"/>
      <c r="C162" s="8" t="s">
        <v>36</v>
      </c>
      <c r="D162" s="4" t="s">
        <v>217</v>
      </c>
      <c r="E162" s="7"/>
      <c r="F162" s="7"/>
      <c r="G162" s="7"/>
      <c r="H162" s="7"/>
      <c r="I162" s="7"/>
      <c r="J162" s="7"/>
      <c r="K162" s="9">
        <f>K163</f>
        <v>299170</v>
      </c>
      <c r="L162" s="9">
        <f t="shared" ref="L162:O162" si="52">L163</f>
        <v>299170</v>
      </c>
      <c r="M162" s="9">
        <f t="shared" si="52"/>
        <v>299170</v>
      </c>
      <c r="N162" s="9">
        <f t="shared" si="52"/>
        <v>299170</v>
      </c>
      <c r="O162" s="9">
        <f t="shared" si="52"/>
        <v>299170</v>
      </c>
    </row>
    <row r="163" spans="1:15" ht="76.5" x14ac:dyDescent="0.2">
      <c r="A163" s="2" t="s">
        <v>31</v>
      </c>
      <c r="B163" s="2"/>
      <c r="C163" s="4" t="s">
        <v>36</v>
      </c>
      <c r="D163" s="4"/>
      <c r="E163" s="2" t="s">
        <v>124</v>
      </c>
      <c r="F163" s="2" t="s">
        <v>116</v>
      </c>
      <c r="G163" s="20" t="s">
        <v>181</v>
      </c>
      <c r="H163" s="20" t="s">
        <v>138</v>
      </c>
      <c r="I163" s="20" t="s">
        <v>75</v>
      </c>
      <c r="J163" s="20" t="s">
        <v>319</v>
      </c>
      <c r="K163" s="3">
        <v>299170</v>
      </c>
      <c r="L163" s="3">
        <v>299170</v>
      </c>
      <c r="M163" s="3">
        <v>299170</v>
      </c>
      <c r="N163" s="3">
        <v>299170</v>
      </c>
      <c r="O163" s="3">
        <v>299170</v>
      </c>
    </row>
    <row r="164" spans="1:15" ht="25.5" x14ac:dyDescent="0.2">
      <c r="A164" s="7" t="s">
        <v>31</v>
      </c>
      <c r="B164" s="7"/>
      <c r="C164" s="8" t="s">
        <v>37</v>
      </c>
      <c r="D164" s="4" t="s">
        <v>223</v>
      </c>
      <c r="E164" s="7"/>
      <c r="F164" s="7"/>
      <c r="G164" s="7"/>
      <c r="H164" s="7"/>
      <c r="I164" s="7"/>
      <c r="J164" s="7"/>
      <c r="K164" s="9">
        <f>K165</f>
        <v>53729569</v>
      </c>
      <c r="L164" s="9">
        <f t="shared" ref="L164:O164" si="53">L165</f>
        <v>52994235.710000001</v>
      </c>
      <c r="M164" s="9">
        <f t="shared" si="53"/>
        <v>59875200</v>
      </c>
      <c r="N164" s="9">
        <f t="shared" si="53"/>
        <v>60172800</v>
      </c>
      <c r="O164" s="9">
        <f t="shared" si="53"/>
        <v>60172800</v>
      </c>
    </row>
    <row r="165" spans="1:15" ht="63.75" x14ac:dyDescent="0.2">
      <c r="A165" s="2" t="s">
        <v>31</v>
      </c>
      <c r="B165" s="2"/>
      <c r="C165" s="4" t="s">
        <v>37</v>
      </c>
      <c r="D165" s="4"/>
      <c r="E165" s="2" t="s">
        <v>124</v>
      </c>
      <c r="F165" s="2" t="s">
        <v>124</v>
      </c>
      <c r="G165" s="20" t="s">
        <v>166</v>
      </c>
      <c r="H165" s="20" t="s">
        <v>135</v>
      </c>
      <c r="I165" s="20" t="s">
        <v>74</v>
      </c>
      <c r="J165" s="20" t="s">
        <v>320</v>
      </c>
      <c r="K165" s="3">
        <v>53729569</v>
      </c>
      <c r="L165" s="3">
        <v>52994235.710000001</v>
      </c>
      <c r="M165" s="3">
        <v>59875200</v>
      </c>
      <c r="N165" s="3">
        <v>60172800</v>
      </c>
      <c r="O165" s="3">
        <v>60172800</v>
      </c>
    </row>
    <row r="166" spans="1:15" ht="25.5" x14ac:dyDescent="0.2">
      <c r="A166" s="7" t="s">
        <v>31</v>
      </c>
      <c r="B166" s="7"/>
      <c r="C166" s="8" t="s">
        <v>2</v>
      </c>
      <c r="D166" s="4" t="s">
        <v>225</v>
      </c>
      <c r="E166" s="7"/>
      <c r="F166" s="7"/>
      <c r="G166" s="7"/>
      <c r="H166" s="7"/>
      <c r="I166" s="7"/>
      <c r="J166" s="7"/>
      <c r="K166" s="9">
        <f>K167</f>
        <v>16056521</v>
      </c>
      <c r="L166" s="9">
        <f t="shared" ref="L166:O166" si="54">L167</f>
        <v>15804120.039999997</v>
      </c>
      <c r="M166" s="9">
        <f t="shared" si="54"/>
        <v>14890200</v>
      </c>
      <c r="N166" s="9">
        <f t="shared" si="54"/>
        <v>15341400</v>
      </c>
      <c r="O166" s="9">
        <f t="shared" si="54"/>
        <v>15251600</v>
      </c>
    </row>
    <row r="167" spans="1:15" ht="38.25" x14ac:dyDescent="0.2">
      <c r="A167" s="2" t="s">
        <v>31</v>
      </c>
      <c r="B167" s="2"/>
      <c r="C167" s="4" t="s">
        <v>2</v>
      </c>
      <c r="D167" s="4"/>
      <c r="E167" s="2" t="s">
        <v>124</v>
      </c>
      <c r="F167" s="2" t="s">
        <v>125</v>
      </c>
      <c r="G167" s="20" t="s">
        <v>188</v>
      </c>
      <c r="H167" s="20" t="s">
        <v>189</v>
      </c>
      <c r="I167" s="20" t="s">
        <v>76</v>
      </c>
      <c r="J167" s="20" t="s">
        <v>70</v>
      </c>
      <c r="K167" s="3">
        <v>16056521</v>
      </c>
      <c r="L167" s="3">
        <v>15804120.039999997</v>
      </c>
      <c r="M167" s="3">
        <v>14890200</v>
      </c>
      <c r="N167" s="3">
        <v>15341400</v>
      </c>
      <c r="O167" s="3">
        <v>15251600</v>
      </c>
    </row>
    <row r="168" spans="1:15" ht="25.5" x14ac:dyDescent="0.2">
      <c r="A168" s="7" t="s">
        <v>31</v>
      </c>
      <c r="B168" s="7"/>
      <c r="C168" s="8" t="s">
        <v>3</v>
      </c>
      <c r="D168" s="4" t="s">
        <v>226</v>
      </c>
      <c r="E168" s="7"/>
      <c r="F168" s="7"/>
      <c r="G168" s="7"/>
      <c r="H168" s="7"/>
      <c r="I168" s="7"/>
      <c r="J168" s="7"/>
      <c r="K168" s="9">
        <f>K170+K169</f>
        <v>43088172</v>
      </c>
      <c r="L168" s="9">
        <f t="shared" ref="L168:O168" si="55">L170+L169</f>
        <v>43012323.060000002</v>
      </c>
      <c r="M168" s="9">
        <f t="shared" si="55"/>
        <v>43118100</v>
      </c>
      <c r="N168" s="9">
        <f t="shared" si="55"/>
        <v>44441900</v>
      </c>
      <c r="O168" s="9">
        <f t="shared" si="55"/>
        <v>44441900</v>
      </c>
    </row>
    <row r="169" spans="1:15" ht="23.25" customHeight="1" x14ac:dyDescent="0.2">
      <c r="A169" s="7" t="s">
        <v>31</v>
      </c>
      <c r="B169" s="7"/>
      <c r="C169" s="8" t="s">
        <v>3</v>
      </c>
      <c r="D169" s="54"/>
      <c r="E169" s="7" t="s">
        <v>119</v>
      </c>
      <c r="F169" s="7" t="s">
        <v>94</v>
      </c>
      <c r="G169" s="57" t="s">
        <v>188</v>
      </c>
      <c r="H169" s="55" t="s">
        <v>189</v>
      </c>
      <c r="I169" s="55" t="s">
        <v>76</v>
      </c>
      <c r="J169" s="55" t="s">
        <v>70</v>
      </c>
      <c r="K169" s="9">
        <v>27072</v>
      </c>
      <c r="L169" s="9">
        <v>27072</v>
      </c>
      <c r="M169" s="9"/>
      <c r="N169" s="9"/>
      <c r="O169" s="9"/>
    </row>
    <row r="170" spans="1:15" ht="23.25" customHeight="1" x14ac:dyDescent="0.2">
      <c r="A170" s="2" t="s">
        <v>31</v>
      </c>
      <c r="B170" s="2"/>
      <c r="C170" s="4" t="s">
        <v>3</v>
      </c>
      <c r="D170" s="4"/>
      <c r="E170" s="2" t="s">
        <v>124</v>
      </c>
      <c r="F170" s="2" t="s">
        <v>125</v>
      </c>
      <c r="G170" s="58"/>
      <c r="H170" s="56"/>
      <c r="I170" s="56"/>
      <c r="J170" s="56"/>
      <c r="K170" s="3">
        <v>43061100</v>
      </c>
      <c r="L170" s="3">
        <v>42985251.060000002</v>
      </c>
      <c r="M170" s="3">
        <v>43118100</v>
      </c>
      <c r="N170" s="3">
        <v>44441900</v>
      </c>
      <c r="O170" s="3">
        <v>44441900</v>
      </c>
    </row>
    <row r="171" spans="1:15" ht="51" x14ac:dyDescent="0.2">
      <c r="A171" s="7" t="s">
        <v>31</v>
      </c>
      <c r="B171" s="7"/>
      <c r="C171" s="8" t="s">
        <v>12</v>
      </c>
      <c r="D171" s="10" t="s">
        <v>228</v>
      </c>
      <c r="E171" s="7"/>
      <c r="F171" s="7"/>
      <c r="G171" s="7"/>
      <c r="H171" s="7"/>
      <c r="I171" s="7"/>
      <c r="J171" s="7"/>
      <c r="K171" s="9">
        <f>K172</f>
        <v>66065761</v>
      </c>
      <c r="L171" s="9">
        <f t="shared" ref="L171:O171" si="56">L172</f>
        <v>65792902.960000001</v>
      </c>
      <c r="M171" s="9">
        <f t="shared" si="56"/>
        <v>67072700</v>
      </c>
      <c r="N171" s="9">
        <f t="shared" si="56"/>
        <v>68884500</v>
      </c>
      <c r="O171" s="9">
        <f t="shared" si="56"/>
        <v>68884100</v>
      </c>
    </row>
    <row r="172" spans="1:15" ht="38.25" x14ac:dyDescent="0.2">
      <c r="A172" s="2" t="s">
        <v>31</v>
      </c>
      <c r="B172" s="2"/>
      <c r="C172" s="4" t="s">
        <v>12</v>
      </c>
      <c r="D172" s="10"/>
      <c r="E172" s="2" t="s">
        <v>124</v>
      </c>
      <c r="F172" s="2" t="s">
        <v>125</v>
      </c>
      <c r="G172" s="18" t="s">
        <v>188</v>
      </c>
      <c r="H172" s="18" t="s">
        <v>189</v>
      </c>
      <c r="I172" s="18" t="s">
        <v>76</v>
      </c>
      <c r="J172" s="18" t="s">
        <v>70</v>
      </c>
      <c r="K172" s="3">
        <v>66065761</v>
      </c>
      <c r="L172" s="3">
        <v>65792902.960000001</v>
      </c>
      <c r="M172" s="3">
        <v>67072700</v>
      </c>
      <c r="N172" s="3">
        <v>68884500</v>
      </c>
      <c r="O172" s="3">
        <v>68884100</v>
      </c>
    </row>
    <row r="173" spans="1:15" ht="63.75" x14ac:dyDescent="0.2">
      <c r="A173" s="7" t="s">
        <v>31</v>
      </c>
      <c r="B173" s="7"/>
      <c r="C173" s="8" t="s">
        <v>14</v>
      </c>
      <c r="D173" s="10" t="s">
        <v>231</v>
      </c>
      <c r="E173" s="7"/>
      <c r="F173" s="7"/>
      <c r="G173" s="7"/>
      <c r="H173" s="7"/>
      <c r="I173" s="7"/>
      <c r="J173" s="7"/>
      <c r="K173" s="9">
        <f>K174+K175+K176+K177+K178</f>
        <v>15605349</v>
      </c>
      <c r="L173" s="9">
        <f t="shared" ref="L173:O173" si="57">L174+L175+L176+L177+L178</f>
        <v>15604915.6</v>
      </c>
      <c r="M173" s="9">
        <f t="shared" si="57"/>
        <v>2755000</v>
      </c>
      <c r="N173" s="9">
        <f t="shared" si="57"/>
        <v>2755000</v>
      </c>
      <c r="O173" s="9">
        <f t="shared" si="57"/>
        <v>2755000</v>
      </c>
    </row>
    <row r="174" spans="1:15" ht="23.25" customHeight="1" x14ac:dyDescent="0.2">
      <c r="A174" s="2" t="s">
        <v>31</v>
      </c>
      <c r="B174" s="2"/>
      <c r="C174" s="4" t="s">
        <v>14</v>
      </c>
      <c r="D174" s="10"/>
      <c r="E174" s="2" t="s">
        <v>124</v>
      </c>
      <c r="F174" s="2" t="s">
        <v>119</v>
      </c>
      <c r="G174" s="59" t="s">
        <v>183</v>
      </c>
      <c r="H174" s="59" t="s">
        <v>151</v>
      </c>
      <c r="I174" s="59" t="s">
        <v>77</v>
      </c>
      <c r="J174" s="59" t="s">
        <v>321</v>
      </c>
      <c r="K174" s="3">
        <v>4289500</v>
      </c>
      <c r="L174" s="3">
        <v>4289500</v>
      </c>
      <c r="M174" s="3">
        <v>1416000</v>
      </c>
      <c r="N174" s="3">
        <v>1011385</v>
      </c>
      <c r="O174" s="3">
        <v>1770000</v>
      </c>
    </row>
    <row r="175" spans="1:15" ht="23.25" customHeight="1" x14ac:dyDescent="0.2">
      <c r="A175" s="2" t="s">
        <v>31</v>
      </c>
      <c r="B175" s="2"/>
      <c r="C175" s="4" t="s">
        <v>14</v>
      </c>
      <c r="D175" s="10"/>
      <c r="E175" s="2" t="s">
        <v>124</v>
      </c>
      <c r="F175" s="2" t="s">
        <v>122</v>
      </c>
      <c r="G175" s="59"/>
      <c r="H175" s="59"/>
      <c r="I175" s="59"/>
      <c r="J175" s="59"/>
      <c r="K175" s="3">
        <v>11185849</v>
      </c>
      <c r="L175" s="3">
        <v>11185415.6</v>
      </c>
      <c r="M175" s="3">
        <v>742911</v>
      </c>
      <c r="N175" s="3">
        <v>1743615</v>
      </c>
      <c r="O175" s="3">
        <v>705000</v>
      </c>
    </row>
    <row r="176" spans="1:15" ht="23.25" customHeight="1" x14ac:dyDescent="0.2">
      <c r="A176" s="2" t="s">
        <v>31</v>
      </c>
      <c r="B176" s="2"/>
      <c r="C176" s="4" t="s">
        <v>14</v>
      </c>
      <c r="D176" s="10"/>
      <c r="E176" s="2" t="s">
        <v>124</v>
      </c>
      <c r="F176" s="2" t="s">
        <v>116</v>
      </c>
      <c r="G176" s="59"/>
      <c r="H176" s="59"/>
      <c r="I176" s="59"/>
      <c r="J176" s="59"/>
      <c r="K176" s="3">
        <v>130000</v>
      </c>
      <c r="L176" s="3">
        <v>130000</v>
      </c>
      <c r="M176" s="3"/>
      <c r="N176" s="3"/>
      <c r="O176" s="3">
        <v>140000</v>
      </c>
    </row>
    <row r="177" spans="1:15" ht="23.25" customHeight="1" x14ac:dyDescent="0.2">
      <c r="A177" s="2" t="s">
        <v>31</v>
      </c>
      <c r="B177" s="2"/>
      <c r="C177" s="37" t="s">
        <v>14</v>
      </c>
      <c r="D177" s="10"/>
      <c r="E177" s="2" t="s">
        <v>124</v>
      </c>
      <c r="F177" s="2" t="s">
        <v>124</v>
      </c>
      <c r="G177" s="59"/>
      <c r="H177" s="59"/>
      <c r="I177" s="59"/>
      <c r="J177" s="59"/>
      <c r="K177" s="3"/>
      <c r="L177" s="3"/>
      <c r="M177" s="3"/>
      <c r="N177" s="3"/>
      <c r="O177" s="3">
        <v>140000</v>
      </c>
    </row>
    <row r="178" spans="1:15" ht="23.25" customHeight="1" x14ac:dyDescent="0.2">
      <c r="A178" s="2" t="s">
        <v>31</v>
      </c>
      <c r="B178" s="2"/>
      <c r="C178" s="4" t="s">
        <v>14</v>
      </c>
      <c r="D178" s="10"/>
      <c r="E178" s="2" t="s">
        <v>124</v>
      </c>
      <c r="F178" s="2" t="s">
        <v>125</v>
      </c>
      <c r="G178" s="59"/>
      <c r="H178" s="59"/>
      <c r="I178" s="59"/>
      <c r="J178" s="59"/>
      <c r="K178" s="3"/>
      <c r="L178" s="3"/>
      <c r="M178" s="3">
        <v>596089</v>
      </c>
      <c r="N178" s="3"/>
      <c r="O178" s="3"/>
    </row>
    <row r="179" spans="1:15" ht="63.75" x14ac:dyDescent="0.2">
      <c r="A179" s="7" t="s">
        <v>31</v>
      </c>
      <c r="B179" s="7"/>
      <c r="C179" s="8" t="s">
        <v>4</v>
      </c>
      <c r="D179" s="10" t="s">
        <v>232</v>
      </c>
      <c r="E179" s="7"/>
      <c r="F179" s="7"/>
      <c r="G179" s="7"/>
      <c r="H179" s="7"/>
      <c r="I179" s="7"/>
      <c r="J179" s="7"/>
      <c r="K179" s="9">
        <f>K180+K181+K182+K183+K184</f>
        <v>55776012</v>
      </c>
      <c r="L179" s="9">
        <f t="shared" ref="L179:O179" si="58">L180+L181+L182+L183+L184</f>
        <v>50097698.130000003</v>
      </c>
      <c r="M179" s="9">
        <f t="shared" si="58"/>
        <v>52532100</v>
      </c>
      <c r="N179" s="9">
        <f t="shared" si="58"/>
        <v>53423800</v>
      </c>
      <c r="O179" s="9">
        <f t="shared" si="58"/>
        <v>54204400</v>
      </c>
    </row>
    <row r="180" spans="1:15" ht="23.25" customHeight="1" x14ac:dyDescent="0.2">
      <c r="A180" s="2" t="s">
        <v>31</v>
      </c>
      <c r="B180" s="2"/>
      <c r="C180" s="4" t="s">
        <v>4</v>
      </c>
      <c r="D180" s="10"/>
      <c r="E180" s="2" t="s">
        <v>124</v>
      </c>
      <c r="F180" s="2" t="s">
        <v>119</v>
      </c>
      <c r="G180" s="59" t="s">
        <v>190</v>
      </c>
      <c r="H180" s="59" t="s">
        <v>191</v>
      </c>
      <c r="I180" s="59" t="s">
        <v>78</v>
      </c>
      <c r="J180" s="59" t="s">
        <v>322</v>
      </c>
      <c r="K180" s="3">
        <v>19791334</v>
      </c>
      <c r="L180" s="3">
        <v>17826441.5</v>
      </c>
      <c r="M180" s="3">
        <v>21163400</v>
      </c>
      <c r="N180" s="3">
        <v>21163400</v>
      </c>
      <c r="O180" s="3">
        <v>22835700</v>
      </c>
    </row>
    <row r="181" spans="1:15" ht="23.25" customHeight="1" x14ac:dyDescent="0.2">
      <c r="A181" s="2" t="s">
        <v>31</v>
      </c>
      <c r="B181" s="2"/>
      <c r="C181" s="4" t="s">
        <v>4</v>
      </c>
      <c r="D181" s="10"/>
      <c r="E181" s="2" t="s">
        <v>124</v>
      </c>
      <c r="F181" s="2" t="s">
        <v>122</v>
      </c>
      <c r="G181" s="59"/>
      <c r="H181" s="59"/>
      <c r="I181" s="59"/>
      <c r="J181" s="59"/>
      <c r="K181" s="3">
        <v>28519055</v>
      </c>
      <c r="L181" s="3">
        <v>27005824.219999999</v>
      </c>
      <c r="M181" s="3">
        <v>25361900</v>
      </c>
      <c r="N181" s="3">
        <v>25361900</v>
      </c>
      <c r="O181" s="3">
        <v>25361900</v>
      </c>
    </row>
    <row r="182" spans="1:15" ht="23.25" customHeight="1" x14ac:dyDescent="0.2">
      <c r="A182" s="2" t="s">
        <v>31</v>
      </c>
      <c r="B182" s="2"/>
      <c r="C182" s="4" t="s">
        <v>4</v>
      </c>
      <c r="D182" s="10"/>
      <c r="E182" s="2" t="s">
        <v>124</v>
      </c>
      <c r="F182" s="2" t="s">
        <v>116</v>
      </c>
      <c r="G182" s="59"/>
      <c r="H182" s="59"/>
      <c r="I182" s="59"/>
      <c r="J182" s="59"/>
      <c r="K182" s="3">
        <v>2144670</v>
      </c>
      <c r="L182" s="3">
        <v>2107284.06</v>
      </c>
      <c r="M182" s="3">
        <v>2518300</v>
      </c>
      <c r="N182" s="3">
        <v>2518300</v>
      </c>
      <c r="O182" s="3">
        <v>2518300</v>
      </c>
    </row>
    <row r="183" spans="1:15" ht="23.25" customHeight="1" x14ac:dyDescent="0.2">
      <c r="A183" s="2" t="s">
        <v>31</v>
      </c>
      <c r="B183" s="2"/>
      <c r="C183" s="4" t="s">
        <v>4</v>
      </c>
      <c r="D183" s="10"/>
      <c r="E183" s="2" t="s">
        <v>124</v>
      </c>
      <c r="F183" s="2" t="s">
        <v>124</v>
      </c>
      <c r="G183" s="59"/>
      <c r="H183" s="59"/>
      <c r="I183" s="59"/>
      <c r="J183" s="59"/>
      <c r="K183" s="3">
        <v>796089</v>
      </c>
      <c r="L183" s="3">
        <v>796088.96</v>
      </c>
      <c r="M183" s="3">
        <v>1065200</v>
      </c>
      <c r="N183" s="3">
        <v>1065200</v>
      </c>
      <c r="O183" s="3">
        <v>1065200</v>
      </c>
    </row>
    <row r="184" spans="1:15" ht="23.25" customHeight="1" x14ac:dyDescent="0.2">
      <c r="A184" s="2" t="s">
        <v>31</v>
      </c>
      <c r="B184" s="2"/>
      <c r="C184" s="4" t="s">
        <v>4</v>
      </c>
      <c r="D184" s="10"/>
      <c r="E184" s="2" t="s">
        <v>124</v>
      </c>
      <c r="F184" s="2" t="s">
        <v>125</v>
      </c>
      <c r="G184" s="59"/>
      <c r="H184" s="59"/>
      <c r="I184" s="59"/>
      <c r="J184" s="59"/>
      <c r="K184" s="3">
        <v>4524864</v>
      </c>
      <c r="L184" s="3">
        <v>2362059.39</v>
      </c>
      <c r="M184" s="3">
        <v>2423300</v>
      </c>
      <c r="N184" s="3">
        <v>3315000</v>
      </c>
      <c r="O184" s="3">
        <v>2423300</v>
      </c>
    </row>
    <row r="185" spans="1:15" ht="25.5" x14ac:dyDescent="0.2">
      <c r="A185" s="2" t="s">
        <v>31</v>
      </c>
      <c r="B185" s="2"/>
      <c r="C185" s="15" t="s">
        <v>196</v>
      </c>
      <c r="D185" s="16" t="s">
        <v>257</v>
      </c>
      <c r="E185" s="2"/>
      <c r="F185" s="2"/>
      <c r="G185" s="15"/>
      <c r="H185" s="15"/>
      <c r="I185" s="15"/>
      <c r="J185" s="15"/>
      <c r="K185" s="3">
        <f>K186+K187+K188</f>
        <v>1505552</v>
      </c>
      <c r="L185" s="3">
        <f t="shared" ref="L185:O185" si="59">L186+L187+L188</f>
        <v>1391794.58</v>
      </c>
      <c r="M185" s="3">
        <f t="shared" si="59"/>
        <v>0</v>
      </c>
      <c r="N185" s="3">
        <f t="shared" si="59"/>
        <v>0</v>
      </c>
      <c r="O185" s="3">
        <f t="shared" si="59"/>
        <v>0</v>
      </c>
    </row>
    <row r="186" spans="1:15" ht="48" customHeight="1" x14ac:dyDescent="0.2">
      <c r="A186" s="2" t="s">
        <v>31</v>
      </c>
      <c r="B186" s="2"/>
      <c r="C186" s="15" t="s">
        <v>196</v>
      </c>
      <c r="D186" s="15"/>
      <c r="E186" s="2" t="s">
        <v>124</v>
      </c>
      <c r="F186" s="2" t="s">
        <v>119</v>
      </c>
      <c r="G186" s="57" t="s">
        <v>580</v>
      </c>
      <c r="H186" s="55" t="s">
        <v>577</v>
      </c>
      <c r="I186" s="55" t="s">
        <v>578</v>
      </c>
      <c r="J186" s="55" t="s">
        <v>579</v>
      </c>
      <c r="K186" s="3">
        <v>83592</v>
      </c>
      <c r="L186" s="3">
        <v>77956.67</v>
      </c>
      <c r="M186" s="3"/>
      <c r="N186" s="3"/>
      <c r="O186" s="3"/>
    </row>
    <row r="187" spans="1:15" ht="48" customHeight="1" x14ac:dyDescent="0.2">
      <c r="A187" s="2" t="s">
        <v>31</v>
      </c>
      <c r="B187" s="2"/>
      <c r="C187" s="54" t="s">
        <v>196</v>
      </c>
      <c r="D187" s="54"/>
      <c r="E187" s="2" t="s">
        <v>124</v>
      </c>
      <c r="F187" s="2" t="s">
        <v>122</v>
      </c>
      <c r="G187" s="76"/>
      <c r="H187" s="79"/>
      <c r="I187" s="79"/>
      <c r="J187" s="79"/>
      <c r="K187" s="3">
        <v>726475</v>
      </c>
      <c r="L187" s="3">
        <v>618353.03</v>
      </c>
      <c r="M187" s="3"/>
      <c r="N187" s="3"/>
      <c r="O187" s="3"/>
    </row>
    <row r="188" spans="1:15" ht="48" customHeight="1" x14ac:dyDescent="0.2">
      <c r="A188" s="2" t="s">
        <v>31</v>
      </c>
      <c r="B188" s="2"/>
      <c r="C188" s="54" t="s">
        <v>196</v>
      </c>
      <c r="D188" s="54"/>
      <c r="E188" s="2" t="s">
        <v>124</v>
      </c>
      <c r="F188" s="2" t="s">
        <v>124</v>
      </c>
      <c r="G188" s="58"/>
      <c r="H188" s="56"/>
      <c r="I188" s="56"/>
      <c r="J188" s="56"/>
      <c r="K188" s="3">
        <v>695485</v>
      </c>
      <c r="L188" s="3">
        <v>695484.88</v>
      </c>
      <c r="M188" s="3"/>
      <c r="N188" s="3"/>
      <c r="O188" s="3"/>
    </row>
    <row r="189" spans="1:15" ht="25.5" x14ac:dyDescent="0.2">
      <c r="A189" s="7" t="s">
        <v>31</v>
      </c>
      <c r="B189" s="7"/>
      <c r="C189" s="8" t="s">
        <v>16</v>
      </c>
      <c r="D189" s="4" t="s">
        <v>235</v>
      </c>
      <c r="E189" s="7"/>
      <c r="F189" s="7"/>
      <c r="G189" s="7"/>
      <c r="H189" s="7"/>
      <c r="I189" s="7"/>
      <c r="J189" s="7"/>
      <c r="K189" s="9">
        <f>K190+K191</f>
        <v>4948500</v>
      </c>
      <c r="L189" s="9">
        <f t="shared" ref="L189:O189" si="60">L190+L191</f>
        <v>4933617.3600000003</v>
      </c>
      <c r="M189" s="9">
        <f t="shared" si="60"/>
        <v>5995700</v>
      </c>
      <c r="N189" s="9">
        <f t="shared" si="60"/>
        <v>5965300</v>
      </c>
      <c r="O189" s="9">
        <f t="shared" si="60"/>
        <v>2314700</v>
      </c>
    </row>
    <row r="190" spans="1:15" ht="37.5" customHeight="1" x14ac:dyDescent="0.2">
      <c r="A190" s="2" t="s">
        <v>31</v>
      </c>
      <c r="B190" s="2"/>
      <c r="C190" s="4" t="s">
        <v>16</v>
      </c>
      <c r="D190" s="4"/>
      <c r="E190" s="2" t="s">
        <v>120</v>
      </c>
      <c r="F190" s="2" t="s">
        <v>119</v>
      </c>
      <c r="G190" s="57" t="s">
        <v>324</v>
      </c>
      <c r="H190" s="57" t="s">
        <v>325</v>
      </c>
      <c r="I190" s="57" t="s">
        <v>153</v>
      </c>
      <c r="J190" s="57" t="s">
        <v>154</v>
      </c>
      <c r="K190" s="3">
        <v>4912500</v>
      </c>
      <c r="L190" s="3">
        <v>4909617.3600000003</v>
      </c>
      <c r="M190" s="3">
        <v>5927700</v>
      </c>
      <c r="N190" s="3">
        <v>5881300</v>
      </c>
      <c r="O190" s="3">
        <v>2230700</v>
      </c>
    </row>
    <row r="191" spans="1:15" ht="37.5" customHeight="1" x14ac:dyDescent="0.2">
      <c r="A191" s="2" t="s">
        <v>31</v>
      </c>
      <c r="B191" s="2"/>
      <c r="C191" s="4" t="s">
        <v>16</v>
      </c>
      <c r="D191" s="4"/>
      <c r="E191" s="2" t="s">
        <v>124</v>
      </c>
      <c r="F191" s="2" t="s">
        <v>124</v>
      </c>
      <c r="G191" s="58"/>
      <c r="H191" s="58"/>
      <c r="I191" s="58"/>
      <c r="J191" s="58"/>
      <c r="K191" s="3">
        <v>36000</v>
      </c>
      <c r="L191" s="3">
        <v>24000</v>
      </c>
      <c r="M191" s="3">
        <v>68000</v>
      </c>
      <c r="N191" s="3">
        <v>84000</v>
      </c>
      <c r="O191" s="3">
        <v>84000</v>
      </c>
    </row>
    <row r="192" spans="1:15" ht="25.5" x14ac:dyDescent="0.2">
      <c r="A192" s="7" t="s">
        <v>31</v>
      </c>
      <c r="B192" s="7"/>
      <c r="C192" s="8" t="s">
        <v>19</v>
      </c>
      <c r="D192" s="4" t="s">
        <v>240</v>
      </c>
      <c r="E192" s="7"/>
      <c r="F192" s="7"/>
      <c r="G192" s="7"/>
      <c r="H192" s="7"/>
      <c r="I192" s="7"/>
      <c r="J192" s="7"/>
      <c r="K192" s="9">
        <f>K193</f>
        <v>499000</v>
      </c>
      <c r="L192" s="9">
        <f t="shared" ref="L192:O192" si="61">L193</f>
        <v>478565.97</v>
      </c>
      <c r="M192" s="9">
        <f t="shared" si="61"/>
        <v>598162</v>
      </c>
      <c r="N192" s="9">
        <f t="shared" si="61"/>
        <v>598162</v>
      </c>
      <c r="O192" s="9">
        <f t="shared" si="61"/>
        <v>598162</v>
      </c>
    </row>
    <row r="193" spans="1:15" ht="38.25" x14ac:dyDescent="0.2">
      <c r="A193" s="2" t="s">
        <v>31</v>
      </c>
      <c r="B193" s="2"/>
      <c r="C193" s="4" t="s">
        <v>19</v>
      </c>
      <c r="D193" s="4"/>
      <c r="E193" s="2" t="s">
        <v>124</v>
      </c>
      <c r="F193" s="2" t="s">
        <v>125</v>
      </c>
      <c r="G193" s="22" t="s">
        <v>188</v>
      </c>
      <c r="H193" s="22" t="s">
        <v>189</v>
      </c>
      <c r="I193" s="22" t="s">
        <v>76</v>
      </c>
      <c r="J193" s="22" t="s">
        <v>70</v>
      </c>
      <c r="K193" s="3">
        <v>499000</v>
      </c>
      <c r="L193" s="3">
        <v>478565.97</v>
      </c>
      <c r="M193" s="3">
        <v>598162</v>
      </c>
      <c r="N193" s="3">
        <v>598162</v>
      </c>
      <c r="O193" s="3">
        <v>598162</v>
      </c>
    </row>
    <row r="194" spans="1:15" ht="25.5" x14ac:dyDescent="0.2">
      <c r="A194" s="7" t="s">
        <v>31</v>
      </c>
      <c r="B194" s="7"/>
      <c r="C194" s="8" t="s">
        <v>20</v>
      </c>
      <c r="D194" s="4" t="s">
        <v>241</v>
      </c>
      <c r="E194" s="7"/>
      <c r="F194" s="7"/>
      <c r="G194" s="7"/>
      <c r="H194" s="7"/>
      <c r="I194" s="7"/>
      <c r="J194" s="7"/>
      <c r="K194" s="9">
        <f>K195</f>
        <v>1667000</v>
      </c>
      <c r="L194" s="9">
        <f t="shared" ref="L194:O194" si="62">L195</f>
        <v>1667000</v>
      </c>
      <c r="M194" s="9">
        <f t="shared" si="62"/>
        <v>2162738</v>
      </c>
      <c r="N194" s="9">
        <f t="shared" si="62"/>
        <v>2162738</v>
      </c>
      <c r="O194" s="9">
        <f t="shared" si="62"/>
        <v>2162738</v>
      </c>
    </row>
    <row r="195" spans="1:15" ht="38.25" x14ac:dyDescent="0.2">
      <c r="A195" s="2" t="s">
        <v>31</v>
      </c>
      <c r="B195" s="2"/>
      <c r="C195" s="4" t="s">
        <v>20</v>
      </c>
      <c r="D195" s="4"/>
      <c r="E195" s="2" t="s">
        <v>124</v>
      </c>
      <c r="F195" s="2" t="s">
        <v>125</v>
      </c>
      <c r="G195" s="22" t="s">
        <v>188</v>
      </c>
      <c r="H195" s="22" t="s">
        <v>189</v>
      </c>
      <c r="I195" s="22" t="s">
        <v>76</v>
      </c>
      <c r="J195" s="22" t="s">
        <v>70</v>
      </c>
      <c r="K195" s="3">
        <v>1667000</v>
      </c>
      <c r="L195" s="3">
        <v>1667000</v>
      </c>
      <c r="M195" s="3">
        <v>2162738</v>
      </c>
      <c r="N195" s="3">
        <v>2162738</v>
      </c>
      <c r="O195" s="3">
        <v>2162738</v>
      </c>
    </row>
    <row r="196" spans="1:15" ht="153" x14ac:dyDescent="0.2">
      <c r="A196" s="7" t="s">
        <v>31</v>
      </c>
      <c r="B196" s="7"/>
      <c r="C196" s="8" t="s">
        <v>39</v>
      </c>
      <c r="D196" s="10" t="s">
        <v>244</v>
      </c>
      <c r="E196" s="7"/>
      <c r="F196" s="7"/>
      <c r="G196" s="7"/>
      <c r="H196" s="7"/>
      <c r="I196" s="7"/>
      <c r="J196" s="7"/>
      <c r="K196" s="9">
        <f>K197</f>
        <v>23976500</v>
      </c>
      <c r="L196" s="9">
        <f t="shared" ref="L196:O196" si="63">L197</f>
        <v>23962576.620000001</v>
      </c>
      <c r="M196" s="9">
        <f t="shared" si="63"/>
        <v>25004200</v>
      </c>
      <c r="N196" s="9">
        <f t="shared" si="63"/>
        <v>25004200</v>
      </c>
      <c r="O196" s="9">
        <f t="shared" si="63"/>
        <v>25004200</v>
      </c>
    </row>
    <row r="197" spans="1:15" ht="63.75" x14ac:dyDescent="0.2">
      <c r="A197" s="2" t="s">
        <v>31</v>
      </c>
      <c r="B197" s="2"/>
      <c r="C197" s="4" t="s">
        <v>39</v>
      </c>
      <c r="D197" s="10"/>
      <c r="E197" s="2" t="s">
        <v>124</v>
      </c>
      <c r="F197" s="2" t="s">
        <v>122</v>
      </c>
      <c r="G197" s="23" t="s">
        <v>167</v>
      </c>
      <c r="H197" s="23" t="s">
        <v>165</v>
      </c>
      <c r="I197" s="23" t="s">
        <v>163</v>
      </c>
      <c r="J197" s="23" t="s">
        <v>164</v>
      </c>
      <c r="K197" s="3">
        <v>23976500</v>
      </c>
      <c r="L197" s="3">
        <v>23962576.620000001</v>
      </c>
      <c r="M197" s="3">
        <v>25004200</v>
      </c>
      <c r="N197" s="3">
        <v>25004200</v>
      </c>
      <c r="O197" s="3">
        <v>25004200</v>
      </c>
    </row>
    <row r="198" spans="1:15" ht="153" x14ac:dyDescent="0.2">
      <c r="A198" s="7" t="s">
        <v>31</v>
      </c>
      <c r="B198" s="7"/>
      <c r="C198" s="8" t="s">
        <v>40</v>
      </c>
      <c r="D198" s="10" t="s">
        <v>245</v>
      </c>
      <c r="E198" s="7"/>
      <c r="F198" s="7"/>
      <c r="G198" s="7" t="s">
        <v>168</v>
      </c>
      <c r="H198" s="7"/>
      <c r="I198" s="7"/>
      <c r="J198" s="7"/>
      <c r="K198" s="9">
        <f>K199</f>
        <v>174638496</v>
      </c>
      <c r="L198" s="9">
        <f t="shared" ref="L198:O198" si="64">L199</f>
        <v>174420447</v>
      </c>
      <c r="M198" s="9">
        <f t="shared" si="64"/>
        <v>176725100</v>
      </c>
      <c r="N198" s="9">
        <f t="shared" si="64"/>
        <v>176725100</v>
      </c>
      <c r="O198" s="9">
        <f t="shared" si="64"/>
        <v>176725100</v>
      </c>
    </row>
    <row r="199" spans="1:15" ht="63.75" x14ac:dyDescent="0.2">
      <c r="A199" s="2" t="s">
        <v>31</v>
      </c>
      <c r="B199" s="2"/>
      <c r="C199" s="4" t="s">
        <v>40</v>
      </c>
      <c r="D199" s="10"/>
      <c r="E199" s="2" t="s">
        <v>124</v>
      </c>
      <c r="F199" s="2" t="s">
        <v>119</v>
      </c>
      <c r="G199" s="23" t="s">
        <v>167</v>
      </c>
      <c r="H199" s="23" t="s">
        <v>165</v>
      </c>
      <c r="I199" s="23" t="s">
        <v>163</v>
      </c>
      <c r="J199" s="23" t="s">
        <v>164</v>
      </c>
      <c r="K199" s="3">
        <v>174638496</v>
      </c>
      <c r="L199" s="3">
        <v>174420447</v>
      </c>
      <c r="M199" s="3">
        <v>176725100</v>
      </c>
      <c r="N199" s="3">
        <v>176725100</v>
      </c>
      <c r="O199" s="3">
        <v>176725100</v>
      </c>
    </row>
    <row r="200" spans="1:15" ht="165.75" x14ac:dyDescent="0.2">
      <c r="A200" s="7" t="s">
        <v>31</v>
      </c>
      <c r="B200" s="7"/>
      <c r="C200" s="8" t="s">
        <v>23</v>
      </c>
      <c r="D200" s="10" t="s">
        <v>248</v>
      </c>
      <c r="E200" s="7"/>
      <c r="F200" s="7"/>
      <c r="G200" s="7"/>
      <c r="H200" s="7"/>
      <c r="I200" s="7"/>
      <c r="J200" s="7"/>
      <c r="K200" s="9">
        <f>K201+K202+K203+K204</f>
        <v>259043400</v>
      </c>
      <c r="L200" s="9">
        <f t="shared" ref="L200:O200" si="65">L201+L202+L203+L204</f>
        <v>218035809.82999998</v>
      </c>
      <c r="M200" s="9">
        <f t="shared" si="65"/>
        <v>280888000</v>
      </c>
      <c r="N200" s="9">
        <f t="shared" si="65"/>
        <v>280888000</v>
      </c>
      <c r="O200" s="9">
        <f t="shared" si="65"/>
        <v>280888000</v>
      </c>
    </row>
    <row r="201" spans="1:15" ht="48.75" customHeight="1" x14ac:dyDescent="0.2">
      <c r="A201" s="2" t="s">
        <v>31</v>
      </c>
      <c r="B201" s="2"/>
      <c r="C201" s="4" t="s">
        <v>23</v>
      </c>
      <c r="D201" s="10"/>
      <c r="E201" s="2" t="s">
        <v>124</v>
      </c>
      <c r="F201" s="2" t="s">
        <v>119</v>
      </c>
      <c r="G201" s="59" t="s">
        <v>171</v>
      </c>
      <c r="H201" s="59" t="s">
        <v>326</v>
      </c>
      <c r="I201" s="59" t="s">
        <v>86</v>
      </c>
      <c r="J201" s="59" t="s">
        <v>169</v>
      </c>
      <c r="K201" s="3">
        <v>1867000</v>
      </c>
      <c r="L201" s="3">
        <v>1764202.7</v>
      </c>
      <c r="M201" s="3">
        <v>1985000</v>
      </c>
      <c r="N201" s="3">
        <v>1985000</v>
      </c>
      <c r="O201" s="3">
        <v>1985000</v>
      </c>
    </row>
    <row r="202" spans="1:15" ht="48.75" customHeight="1" x14ac:dyDescent="0.2">
      <c r="A202" s="2" t="s">
        <v>31</v>
      </c>
      <c r="B202" s="2"/>
      <c r="C202" s="4" t="s">
        <v>23</v>
      </c>
      <c r="D202" s="10"/>
      <c r="E202" s="2" t="s">
        <v>124</v>
      </c>
      <c r="F202" s="2" t="s">
        <v>122</v>
      </c>
      <c r="G202" s="59"/>
      <c r="H202" s="59"/>
      <c r="I202" s="59"/>
      <c r="J202" s="59"/>
      <c r="K202" s="3">
        <v>178731000</v>
      </c>
      <c r="L202" s="3">
        <v>148201168.90000001</v>
      </c>
      <c r="M202" s="3">
        <v>192366000</v>
      </c>
      <c r="N202" s="3">
        <v>192366000</v>
      </c>
      <c r="O202" s="3">
        <v>192366000</v>
      </c>
    </row>
    <row r="203" spans="1:15" ht="48.75" customHeight="1" x14ac:dyDescent="0.2">
      <c r="A203" s="2" t="s">
        <v>31</v>
      </c>
      <c r="B203" s="2"/>
      <c r="C203" s="4" t="s">
        <v>23</v>
      </c>
      <c r="D203" s="10"/>
      <c r="E203" s="2" t="s">
        <v>124</v>
      </c>
      <c r="F203" s="2" t="s">
        <v>125</v>
      </c>
      <c r="G203" s="59"/>
      <c r="H203" s="59"/>
      <c r="I203" s="59"/>
      <c r="J203" s="59"/>
      <c r="K203" s="3">
        <v>1263400</v>
      </c>
      <c r="L203" s="3">
        <v>865334.39</v>
      </c>
      <c r="M203" s="3">
        <v>1316000</v>
      </c>
      <c r="N203" s="3">
        <v>1316000</v>
      </c>
      <c r="O203" s="3">
        <v>1316000</v>
      </c>
    </row>
    <row r="204" spans="1:15" ht="48.75" customHeight="1" x14ac:dyDescent="0.2">
      <c r="A204" s="2" t="s">
        <v>31</v>
      </c>
      <c r="B204" s="2"/>
      <c r="C204" s="4" t="s">
        <v>23</v>
      </c>
      <c r="D204" s="10"/>
      <c r="E204" s="2" t="s">
        <v>118</v>
      </c>
      <c r="F204" s="2" t="s">
        <v>120</v>
      </c>
      <c r="G204" s="59"/>
      <c r="H204" s="59"/>
      <c r="I204" s="59"/>
      <c r="J204" s="59"/>
      <c r="K204" s="3">
        <v>77182000</v>
      </c>
      <c r="L204" s="3">
        <v>67205103.840000004</v>
      </c>
      <c r="M204" s="3">
        <v>85221000</v>
      </c>
      <c r="N204" s="3">
        <v>85221000</v>
      </c>
      <c r="O204" s="3">
        <v>85221000</v>
      </c>
    </row>
    <row r="205" spans="1:15" ht="102" x14ac:dyDescent="0.2">
      <c r="A205" s="7" t="s">
        <v>31</v>
      </c>
      <c r="B205" s="7"/>
      <c r="C205" s="8" t="s">
        <v>41</v>
      </c>
      <c r="D205" s="10" t="s">
        <v>249</v>
      </c>
      <c r="E205" s="7"/>
      <c r="F205" s="7"/>
      <c r="G205" s="7"/>
      <c r="H205" s="7"/>
      <c r="I205" s="7"/>
      <c r="J205" s="7"/>
      <c r="K205" s="9">
        <f>K206</f>
        <v>0</v>
      </c>
      <c r="L205" s="9">
        <f t="shared" ref="L205:O205" si="66">L206</f>
        <v>0</v>
      </c>
      <c r="M205" s="9">
        <f t="shared" si="66"/>
        <v>25511500</v>
      </c>
      <c r="N205" s="9">
        <f t="shared" si="66"/>
        <v>25511500</v>
      </c>
      <c r="O205" s="9">
        <f t="shared" si="66"/>
        <v>25511500</v>
      </c>
    </row>
    <row r="206" spans="1:15" ht="102" x14ac:dyDescent="0.2">
      <c r="A206" s="2" t="s">
        <v>31</v>
      </c>
      <c r="B206" s="2"/>
      <c r="C206" s="4" t="s">
        <v>41</v>
      </c>
      <c r="D206" s="10"/>
      <c r="E206" s="2" t="s">
        <v>124</v>
      </c>
      <c r="F206" s="2" t="s">
        <v>124</v>
      </c>
      <c r="G206" s="18" t="s">
        <v>185</v>
      </c>
      <c r="H206" s="18" t="s">
        <v>136</v>
      </c>
      <c r="I206" s="18" t="s">
        <v>137</v>
      </c>
      <c r="J206" s="18" t="s">
        <v>318</v>
      </c>
      <c r="K206" s="3"/>
      <c r="L206" s="3"/>
      <c r="M206" s="3">
        <v>25511500</v>
      </c>
      <c r="N206" s="3">
        <v>25511500</v>
      </c>
      <c r="O206" s="3">
        <v>25511500</v>
      </c>
    </row>
    <row r="207" spans="1:15" ht="127.5" x14ac:dyDescent="0.2">
      <c r="A207" s="7" t="s">
        <v>31</v>
      </c>
      <c r="B207" s="7"/>
      <c r="C207" s="8" t="s">
        <v>42</v>
      </c>
      <c r="D207" s="10" t="s">
        <v>254</v>
      </c>
      <c r="E207" s="7"/>
      <c r="F207" s="7"/>
      <c r="G207" s="7"/>
      <c r="H207" s="7"/>
      <c r="I207" s="7"/>
      <c r="J207" s="7"/>
      <c r="K207" s="9">
        <f>K208</f>
        <v>1984662804</v>
      </c>
      <c r="L207" s="9">
        <f t="shared" ref="L207:O207" si="67">L208</f>
        <v>1955683801.25</v>
      </c>
      <c r="M207" s="9">
        <f t="shared" si="67"/>
        <v>1964242200</v>
      </c>
      <c r="N207" s="9">
        <f t="shared" si="67"/>
        <v>1964718700</v>
      </c>
      <c r="O207" s="9">
        <f t="shared" si="67"/>
        <v>1917298300</v>
      </c>
    </row>
    <row r="208" spans="1:15" ht="63.75" x14ac:dyDescent="0.2">
      <c r="A208" s="2" t="s">
        <v>31</v>
      </c>
      <c r="B208" s="2"/>
      <c r="C208" s="4" t="s">
        <v>42</v>
      </c>
      <c r="D208" s="10"/>
      <c r="E208" s="2" t="s">
        <v>124</v>
      </c>
      <c r="F208" s="2" t="s">
        <v>122</v>
      </c>
      <c r="G208" s="18" t="s">
        <v>167</v>
      </c>
      <c r="H208" s="18" t="s">
        <v>165</v>
      </c>
      <c r="I208" s="18" t="s">
        <v>163</v>
      </c>
      <c r="J208" s="18" t="s">
        <v>164</v>
      </c>
      <c r="K208" s="3">
        <v>1984662804</v>
      </c>
      <c r="L208" s="3">
        <v>1955683801.25</v>
      </c>
      <c r="M208" s="3">
        <v>1964242200</v>
      </c>
      <c r="N208" s="3">
        <v>1964718700</v>
      </c>
      <c r="O208" s="3">
        <v>1917298300</v>
      </c>
    </row>
    <row r="209" spans="1:15" ht="127.5" x14ac:dyDescent="0.2">
      <c r="A209" s="7" t="s">
        <v>31</v>
      </c>
      <c r="B209" s="7"/>
      <c r="C209" s="8" t="s">
        <v>43</v>
      </c>
      <c r="D209" s="10" t="s">
        <v>255</v>
      </c>
      <c r="E209" s="7"/>
      <c r="F209" s="7"/>
      <c r="G209" s="7"/>
      <c r="H209" s="7"/>
      <c r="I209" s="7"/>
      <c r="J209" s="7"/>
      <c r="K209" s="9">
        <f>K210</f>
        <v>982091800</v>
      </c>
      <c r="L209" s="9">
        <f t="shared" ref="L209:O209" si="68">L210</f>
        <v>971726241.64999998</v>
      </c>
      <c r="M209" s="9">
        <f t="shared" si="68"/>
        <v>978659700</v>
      </c>
      <c r="N209" s="9">
        <f t="shared" si="68"/>
        <v>978658400</v>
      </c>
      <c r="O209" s="9">
        <f t="shared" si="68"/>
        <v>971008200</v>
      </c>
    </row>
    <row r="210" spans="1:15" ht="63.75" x14ac:dyDescent="0.2">
      <c r="A210" s="2" t="s">
        <v>31</v>
      </c>
      <c r="B210" s="2"/>
      <c r="C210" s="4" t="s">
        <v>43</v>
      </c>
      <c r="D210" s="10"/>
      <c r="E210" s="2" t="s">
        <v>124</v>
      </c>
      <c r="F210" s="2" t="s">
        <v>119</v>
      </c>
      <c r="G210" s="24" t="s">
        <v>167</v>
      </c>
      <c r="H210" s="23" t="s">
        <v>165</v>
      </c>
      <c r="I210" s="23" t="s">
        <v>163</v>
      </c>
      <c r="J210" s="23" t="s">
        <v>164</v>
      </c>
      <c r="K210" s="3">
        <v>982091800</v>
      </c>
      <c r="L210" s="3">
        <v>971726241.64999998</v>
      </c>
      <c r="M210" s="3">
        <v>978659700</v>
      </c>
      <c r="N210" s="3">
        <v>978658400</v>
      </c>
      <c r="O210" s="3">
        <v>971008200</v>
      </c>
    </row>
    <row r="211" spans="1:15" ht="23.25" customHeight="1" x14ac:dyDescent="0.2">
      <c r="A211" s="7" t="s">
        <v>44</v>
      </c>
      <c r="B211" s="41" t="s">
        <v>112</v>
      </c>
      <c r="C211" s="42"/>
      <c r="D211" s="43"/>
      <c r="E211" s="7"/>
      <c r="F211" s="7"/>
      <c r="G211" s="7"/>
      <c r="H211" s="7"/>
      <c r="I211" s="7"/>
      <c r="J211" s="7"/>
      <c r="K211" s="9">
        <f>K212+K216+K220+K222+K224+K227+K230+K233+K235+K239</f>
        <v>725893166.26999998</v>
      </c>
      <c r="L211" s="9">
        <f t="shared" ref="L211:O211" si="69">L212+L216+L220+L222+L224+L227+L230+L233+L235+L239</f>
        <v>692015666.52999997</v>
      </c>
      <c r="M211" s="9">
        <f t="shared" si="69"/>
        <v>708301443</v>
      </c>
      <c r="N211" s="9">
        <f t="shared" si="69"/>
        <v>696062338</v>
      </c>
      <c r="O211" s="9">
        <f t="shared" si="69"/>
        <v>664755825</v>
      </c>
    </row>
    <row r="212" spans="1:15" ht="38.25" x14ac:dyDescent="0.2">
      <c r="A212" s="7" t="s">
        <v>44</v>
      </c>
      <c r="B212" s="7"/>
      <c r="C212" s="8" t="s">
        <v>6</v>
      </c>
      <c r="D212" s="4" t="s">
        <v>207</v>
      </c>
      <c r="E212" s="7"/>
      <c r="F212" s="7"/>
      <c r="G212" s="7"/>
      <c r="H212" s="7"/>
      <c r="I212" s="7"/>
      <c r="J212" s="7"/>
      <c r="K212" s="9">
        <f>K213+K214+K215</f>
        <v>3063958</v>
      </c>
      <c r="L212" s="9">
        <f t="shared" ref="L212:O212" si="70">L213+L214+L215</f>
        <v>2595985</v>
      </c>
      <c r="M212" s="9">
        <f t="shared" si="70"/>
        <v>596800</v>
      </c>
      <c r="N212" s="9">
        <f t="shared" si="70"/>
        <v>499800</v>
      </c>
      <c r="O212" s="9">
        <f t="shared" si="70"/>
        <v>499800</v>
      </c>
    </row>
    <row r="213" spans="1:15" ht="57.75" customHeight="1" x14ac:dyDescent="0.2">
      <c r="A213" s="2" t="s">
        <v>44</v>
      </c>
      <c r="B213" s="2"/>
      <c r="C213" s="4" t="s">
        <v>6</v>
      </c>
      <c r="D213" s="4"/>
      <c r="E213" s="2" t="s">
        <v>124</v>
      </c>
      <c r="F213" s="2" t="s">
        <v>116</v>
      </c>
      <c r="G213" s="59" t="s">
        <v>289</v>
      </c>
      <c r="H213" s="59" t="s">
        <v>290</v>
      </c>
      <c r="I213" s="59" t="s">
        <v>292</v>
      </c>
      <c r="J213" s="59" t="s">
        <v>291</v>
      </c>
      <c r="K213" s="3">
        <v>1287780</v>
      </c>
      <c r="L213" s="3">
        <v>1287780</v>
      </c>
      <c r="M213" s="3">
        <v>10200</v>
      </c>
      <c r="N213" s="3">
        <v>45900</v>
      </c>
      <c r="O213" s="3">
        <v>25500</v>
      </c>
    </row>
    <row r="214" spans="1:15" ht="57.75" customHeight="1" x14ac:dyDescent="0.2">
      <c r="A214" s="2" t="s">
        <v>44</v>
      </c>
      <c r="B214" s="2"/>
      <c r="C214" s="4" t="s">
        <v>6</v>
      </c>
      <c r="D214" s="4"/>
      <c r="E214" s="2" t="s">
        <v>121</v>
      </c>
      <c r="F214" s="2" t="s">
        <v>119</v>
      </c>
      <c r="G214" s="59"/>
      <c r="H214" s="59"/>
      <c r="I214" s="59"/>
      <c r="J214" s="59"/>
      <c r="K214" s="3">
        <v>1744788</v>
      </c>
      <c r="L214" s="3">
        <v>1280945</v>
      </c>
      <c r="M214" s="3">
        <v>576600</v>
      </c>
      <c r="N214" s="3">
        <v>443900</v>
      </c>
      <c r="O214" s="3">
        <v>464300</v>
      </c>
    </row>
    <row r="215" spans="1:15" ht="57.75" customHeight="1" x14ac:dyDescent="0.2">
      <c r="A215" s="2" t="s">
        <v>44</v>
      </c>
      <c r="B215" s="2"/>
      <c r="C215" s="4" t="s">
        <v>6</v>
      </c>
      <c r="D215" s="4"/>
      <c r="E215" s="2" t="s">
        <v>121</v>
      </c>
      <c r="F215" s="2" t="s">
        <v>120</v>
      </c>
      <c r="G215" s="59"/>
      <c r="H215" s="59"/>
      <c r="I215" s="59"/>
      <c r="J215" s="59"/>
      <c r="K215" s="3">
        <v>31390</v>
      </c>
      <c r="L215" s="3">
        <v>27260</v>
      </c>
      <c r="M215" s="3">
        <v>10000</v>
      </c>
      <c r="N215" s="3">
        <v>10000</v>
      </c>
      <c r="O215" s="3">
        <v>10000</v>
      </c>
    </row>
    <row r="216" spans="1:15" ht="25.5" x14ac:dyDescent="0.2">
      <c r="A216" s="7" t="s">
        <v>44</v>
      </c>
      <c r="B216" s="7"/>
      <c r="C216" s="8" t="s">
        <v>7</v>
      </c>
      <c r="D216" s="4" t="s">
        <v>209</v>
      </c>
      <c r="E216" s="7"/>
      <c r="F216" s="7"/>
      <c r="G216" s="7"/>
      <c r="H216" s="7"/>
      <c r="I216" s="7"/>
      <c r="J216" s="7"/>
      <c r="K216" s="9">
        <f>K217+K218+K219</f>
        <v>1478817</v>
      </c>
      <c r="L216" s="9">
        <f t="shared" ref="L216:O216" si="71">L217+L218+L219</f>
        <v>1416570</v>
      </c>
      <c r="M216" s="9">
        <f t="shared" si="71"/>
        <v>1150160</v>
      </c>
      <c r="N216" s="9">
        <f t="shared" si="71"/>
        <v>1150160</v>
      </c>
      <c r="O216" s="9">
        <f t="shared" si="71"/>
        <v>1150160</v>
      </c>
    </row>
    <row r="217" spans="1:15" ht="36.75" customHeight="1" x14ac:dyDescent="0.2">
      <c r="A217" s="2" t="s">
        <v>44</v>
      </c>
      <c r="B217" s="2"/>
      <c r="C217" s="4" t="s">
        <v>7</v>
      </c>
      <c r="D217" s="4"/>
      <c r="E217" s="2" t="s">
        <v>124</v>
      </c>
      <c r="F217" s="2" t="s">
        <v>116</v>
      </c>
      <c r="G217" s="59" t="s">
        <v>293</v>
      </c>
      <c r="H217" s="59" t="s">
        <v>294</v>
      </c>
      <c r="I217" s="59" t="s">
        <v>295</v>
      </c>
      <c r="J217" s="59" t="s">
        <v>296</v>
      </c>
      <c r="K217" s="3">
        <v>227690</v>
      </c>
      <c r="L217" s="3">
        <v>227690</v>
      </c>
      <c r="M217" s="3">
        <v>170000</v>
      </c>
      <c r="N217" s="3">
        <v>170000</v>
      </c>
      <c r="O217" s="3">
        <v>170000</v>
      </c>
    </row>
    <row r="218" spans="1:15" ht="36.75" customHeight="1" x14ac:dyDescent="0.2">
      <c r="A218" s="2" t="s">
        <v>44</v>
      </c>
      <c r="B218" s="2"/>
      <c r="C218" s="4" t="s">
        <v>7</v>
      </c>
      <c r="D218" s="4"/>
      <c r="E218" s="2" t="s">
        <v>121</v>
      </c>
      <c r="F218" s="2" t="s">
        <v>119</v>
      </c>
      <c r="G218" s="59"/>
      <c r="H218" s="59"/>
      <c r="I218" s="59"/>
      <c r="J218" s="59"/>
      <c r="K218" s="3">
        <v>1166627</v>
      </c>
      <c r="L218" s="3">
        <v>1134460</v>
      </c>
      <c r="M218" s="3">
        <v>895660</v>
      </c>
      <c r="N218" s="3">
        <v>895660</v>
      </c>
      <c r="O218" s="3">
        <v>895660</v>
      </c>
    </row>
    <row r="219" spans="1:15" ht="36.75" customHeight="1" x14ac:dyDescent="0.2">
      <c r="A219" s="2" t="s">
        <v>44</v>
      </c>
      <c r="B219" s="2"/>
      <c r="C219" s="4" t="s">
        <v>7</v>
      </c>
      <c r="D219" s="4"/>
      <c r="E219" s="2" t="s">
        <v>121</v>
      </c>
      <c r="F219" s="2" t="s">
        <v>120</v>
      </c>
      <c r="G219" s="59"/>
      <c r="H219" s="59"/>
      <c r="I219" s="59"/>
      <c r="J219" s="59"/>
      <c r="K219" s="3">
        <v>84500</v>
      </c>
      <c r="L219" s="3">
        <v>54420</v>
      </c>
      <c r="M219" s="3">
        <v>84500</v>
      </c>
      <c r="N219" s="3">
        <v>84500</v>
      </c>
      <c r="O219" s="3">
        <v>84500</v>
      </c>
    </row>
    <row r="220" spans="1:15" ht="38.25" x14ac:dyDescent="0.2">
      <c r="A220" s="7" t="s">
        <v>44</v>
      </c>
      <c r="B220" s="7"/>
      <c r="C220" s="8" t="s">
        <v>34</v>
      </c>
      <c r="D220" s="10" t="s">
        <v>212</v>
      </c>
      <c r="E220" s="7"/>
      <c r="F220" s="7"/>
      <c r="G220" s="7"/>
      <c r="H220" s="7"/>
      <c r="I220" s="7"/>
      <c r="J220" s="7"/>
      <c r="K220" s="9">
        <f>K221</f>
        <v>232643793.56</v>
      </c>
      <c r="L220" s="9">
        <f t="shared" ref="L220:O220" si="72">L221</f>
        <v>226139516.86000001</v>
      </c>
      <c r="M220" s="9">
        <f t="shared" si="72"/>
        <v>203558500</v>
      </c>
      <c r="N220" s="9">
        <f t="shared" si="72"/>
        <v>204701100</v>
      </c>
      <c r="O220" s="9">
        <f t="shared" si="72"/>
        <v>204692600</v>
      </c>
    </row>
    <row r="221" spans="1:15" ht="153.75" customHeight="1" x14ac:dyDescent="0.2">
      <c r="A221" s="2" t="s">
        <v>44</v>
      </c>
      <c r="B221" s="2"/>
      <c r="C221" s="4" t="s">
        <v>34</v>
      </c>
      <c r="D221" s="10"/>
      <c r="E221" s="2" t="s">
        <v>124</v>
      </c>
      <c r="F221" s="2" t="s">
        <v>116</v>
      </c>
      <c r="G221" s="18" t="s">
        <v>297</v>
      </c>
      <c r="H221" s="18" t="s">
        <v>298</v>
      </c>
      <c r="I221" s="18" t="s">
        <v>299</v>
      </c>
      <c r="J221" s="18" t="s">
        <v>300</v>
      </c>
      <c r="K221" s="3">
        <v>232643793.56</v>
      </c>
      <c r="L221" s="3">
        <v>226139516.86000001</v>
      </c>
      <c r="M221" s="3">
        <v>203558500</v>
      </c>
      <c r="N221" s="3">
        <v>204701100</v>
      </c>
      <c r="O221" s="3">
        <v>204692600</v>
      </c>
    </row>
    <row r="222" spans="1:15" ht="25.5" x14ac:dyDescent="0.2">
      <c r="A222" s="7" t="s">
        <v>44</v>
      </c>
      <c r="B222" s="7"/>
      <c r="C222" s="8" t="s">
        <v>45</v>
      </c>
      <c r="D222" s="4" t="s">
        <v>214</v>
      </c>
      <c r="E222" s="7"/>
      <c r="F222" s="7"/>
      <c r="G222" s="7"/>
      <c r="H222" s="7"/>
      <c r="I222" s="7"/>
      <c r="J222" s="7"/>
      <c r="K222" s="9">
        <f>K223</f>
        <v>123682236.77</v>
      </c>
      <c r="L222" s="9">
        <f t="shared" ref="L222:O222" si="73">L223</f>
        <v>113937408.38</v>
      </c>
      <c r="M222" s="9">
        <f t="shared" si="73"/>
        <v>128989929</v>
      </c>
      <c r="N222" s="9">
        <f t="shared" si="73"/>
        <v>117575134</v>
      </c>
      <c r="O222" s="9">
        <f t="shared" si="73"/>
        <v>117559863</v>
      </c>
    </row>
    <row r="223" spans="1:15" ht="83.25" customHeight="1" x14ac:dyDescent="0.2">
      <c r="A223" s="2" t="s">
        <v>44</v>
      </c>
      <c r="B223" s="2"/>
      <c r="C223" s="4" t="s">
        <v>45</v>
      </c>
      <c r="D223" s="4"/>
      <c r="E223" s="2" t="s">
        <v>121</v>
      </c>
      <c r="F223" s="2" t="s">
        <v>119</v>
      </c>
      <c r="G223" s="18" t="s">
        <v>301</v>
      </c>
      <c r="H223" s="18" t="s">
        <v>302</v>
      </c>
      <c r="I223" s="18" t="s">
        <v>303</v>
      </c>
      <c r="J223" s="18" t="s">
        <v>300</v>
      </c>
      <c r="K223" s="3">
        <v>123682236.77</v>
      </c>
      <c r="L223" s="3">
        <v>113937408.38</v>
      </c>
      <c r="M223" s="3">
        <v>128989929</v>
      </c>
      <c r="N223" s="3">
        <v>117575134</v>
      </c>
      <c r="O223" s="3">
        <v>117559863</v>
      </c>
    </row>
    <row r="224" spans="1:15" ht="23.25" customHeight="1" x14ac:dyDescent="0.2">
      <c r="A224" s="7" t="s">
        <v>44</v>
      </c>
      <c r="B224" s="7"/>
      <c r="C224" s="8" t="s">
        <v>46</v>
      </c>
      <c r="D224" s="4" t="s">
        <v>215</v>
      </c>
      <c r="E224" s="7"/>
      <c r="F224" s="7"/>
      <c r="G224" s="7"/>
      <c r="H224" s="7"/>
      <c r="I224" s="7"/>
      <c r="J224" s="7"/>
      <c r="K224" s="9">
        <f>K225+K226</f>
        <v>326206939.94</v>
      </c>
      <c r="L224" s="9">
        <f t="shared" ref="L224:O224" si="74">L225+L226</f>
        <v>310887154.08999997</v>
      </c>
      <c r="M224" s="9">
        <f t="shared" si="74"/>
        <v>335010954</v>
      </c>
      <c r="N224" s="9">
        <f t="shared" si="74"/>
        <v>332051544</v>
      </c>
      <c r="O224" s="9">
        <f t="shared" si="74"/>
        <v>301256702</v>
      </c>
    </row>
    <row r="225" spans="1:15" ht="45.75" customHeight="1" x14ac:dyDescent="0.2">
      <c r="A225" s="2" t="s">
        <v>44</v>
      </c>
      <c r="B225" s="2"/>
      <c r="C225" s="4" t="s">
        <v>46</v>
      </c>
      <c r="D225" s="4"/>
      <c r="E225" s="2" t="s">
        <v>124</v>
      </c>
      <c r="F225" s="2" t="s">
        <v>116</v>
      </c>
      <c r="G225" s="59" t="s">
        <v>304</v>
      </c>
      <c r="H225" s="59" t="s">
        <v>305</v>
      </c>
      <c r="I225" s="59" t="s">
        <v>306</v>
      </c>
      <c r="J225" s="59" t="s">
        <v>300</v>
      </c>
      <c r="K225" s="3"/>
      <c r="L225" s="3"/>
      <c r="M225" s="3">
        <v>20000</v>
      </c>
      <c r="N225" s="3"/>
      <c r="O225" s="3"/>
    </row>
    <row r="226" spans="1:15" ht="45.75" customHeight="1" x14ac:dyDescent="0.2">
      <c r="A226" s="2" t="s">
        <v>44</v>
      </c>
      <c r="B226" s="2"/>
      <c r="C226" s="4" t="s">
        <v>46</v>
      </c>
      <c r="D226" s="4"/>
      <c r="E226" s="2" t="s">
        <v>121</v>
      </c>
      <c r="F226" s="2" t="s">
        <v>119</v>
      </c>
      <c r="G226" s="59"/>
      <c r="H226" s="59"/>
      <c r="I226" s="59"/>
      <c r="J226" s="59"/>
      <c r="K226" s="3">
        <v>326206939.94</v>
      </c>
      <c r="L226" s="3">
        <v>310887154.08999997</v>
      </c>
      <c r="M226" s="3">
        <v>334990954</v>
      </c>
      <c r="N226" s="3">
        <v>332051544</v>
      </c>
      <c r="O226" s="3">
        <v>301256702</v>
      </c>
    </row>
    <row r="227" spans="1:15" ht="25.5" x14ac:dyDescent="0.2">
      <c r="A227" s="7" t="s">
        <v>44</v>
      </c>
      <c r="B227" s="7"/>
      <c r="C227" s="8" t="s">
        <v>2</v>
      </c>
      <c r="D227" s="4" t="s">
        <v>225</v>
      </c>
      <c r="E227" s="7"/>
      <c r="F227" s="7"/>
      <c r="G227" s="7"/>
      <c r="H227" s="7"/>
      <c r="I227" s="7"/>
      <c r="J227" s="7"/>
      <c r="K227" s="9">
        <f>K228+K229</f>
        <v>8981378</v>
      </c>
      <c r="L227" s="9">
        <f t="shared" ref="L227:O227" si="75">L228+L229</f>
        <v>8261542.5599999996</v>
      </c>
      <c r="M227" s="9">
        <f t="shared" si="75"/>
        <v>8230200</v>
      </c>
      <c r="N227" s="9">
        <f t="shared" si="75"/>
        <v>8335700</v>
      </c>
      <c r="O227" s="9">
        <f t="shared" si="75"/>
        <v>8324200</v>
      </c>
    </row>
    <row r="228" spans="1:15" ht="43.5" customHeight="1" x14ac:dyDescent="0.2">
      <c r="A228" s="2" t="s">
        <v>44</v>
      </c>
      <c r="B228" s="2"/>
      <c r="C228" s="4" t="s">
        <v>2</v>
      </c>
      <c r="D228" s="4"/>
      <c r="E228" s="2" t="s">
        <v>119</v>
      </c>
      <c r="F228" s="2" t="s">
        <v>94</v>
      </c>
      <c r="G228" s="59" t="s">
        <v>307</v>
      </c>
      <c r="H228" s="59" t="s">
        <v>308</v>
      </c>
      <c r="I228" s="59" t="s">
        <v>309</v>
      </c>
      <c r="J228" s="59" t="s">
        <v>300</v>
      </c>
      <c r="K228" s="3">
        <v>10669</v>
      </c>
      <c r="L228" s="3">
        <v>10669</v>
      </c>
      <c r="M228" s="3"/>
      <c r="N228" s="3"/>
      <c r="O228" s="3"/>
    </row>
    <row r="229" spans="1:15" ht="43.5" customHeight="1" x14ac:dyDescent="0.2">
      <c r="A229" s="2" t="s">
        <v>44</v>
      </c>
      <c r="B229" s="2"/>
      <c r="C229" s="4" t="s">
        <v>2</v>
      </c>
      <c r="D229" s="4"/>
      <c r="E229" s="2" t="s">
        <v>121</v>
      </c>
      <c r="F229" s="2" t="s">
        <v>120</v>
      </c>
      <c r="G229" s="59"/>
      <c r="H229" s="59"/>
      <c r="I229" s="59"/>
      <c r="J229" s="59"/>
      <c r="K229" s="3">
        <v>8970709</v>
      </c>
      <c r="L229" s="3">
        <v>8250873.5599999996</v>
      </c>
      <c r="M229" s="3">
        <v>8230200</v>
      </c>
      <c r="N229" s="3">
        <v>8335700</v>
      </c>
      <c r="O229" s="3">
        <v>8324200</v>
      </c>
    </row>
    <row r="230" spans="1:15" ht="25.5" x14ac:dyDescent="0.2">
      <c r="A230" s="7" t="s">
        <v>44</v>
      </c>
      <c r="B230" s="7"/>
      <c r="C230" s="8" t="s">
        <v>3</v>
      </c>
      <c r="D230" s="4" t="s">
        <v>226</v>
      </c>
      <c r="E230" s="7"/>
      <c r="F230" s="7"/>
      <c r="G230" s="7"/>
      <c r="H230" s="7"/>
      <c r="I230" s="7"/>
      <c r="J230" s="7"/>
      <c r="K230" s="9">
        <f>K232+K231</f>
        <v>17444506</v>
      </c>
      <c r="L230" s="9">
        <f t="shared" ref="L230:O230" si="76">L232+L231</f>
        <v>17430297.960000001</v>
      </c>
      <c r="M230" s="9">
        <f t="shared" si="76"/>
        <v>17466300</v>
      </c>
      <c r="N230" s="9">
        <f t="shared" si="76"/>
        <v>18001700</v>
      </c>
      <c r="O230" s="9">
        <f t="shared" si="76"/>
        <v>18001700</v>
      </c>
    </row>
    <row r="231" spans="1:15" ht="40.5" customHeight="1" x14ac:dyDescent="0.2">
      <c r="A231" s="7" t="s">
        <v>44</v>
      </c>
      <c r="B231" s="7"/>
      <c r="C231" s="8" t="s">
        <v>3</v>
      </c>
      <c r="D231" s="46"/>
      <c r="E231" s="7" t="s">
        <v>119</v>
      </c>
      <c r="F231" s="7" t="s">
        <v>94</v>
      </c>
      <c r="G231" s="57" t="s">
        <v>310</v>
      </c>
      <c r="H231" s="57" t="s">
        <v>311</v>
      </c>
      <c r="I231" s="57" t="s">
        <v>312</v>
      </c>
      <c r="J231" s="57" t="s">
        <v>300</v>
      </c>
      <c r="K231" s="9">
        <v>17397506</v>
      </c>
      <c r="L231" s="9">
        <v>17383297.960000001</v>
      </c>
      <c r="M231" s="9"/>
      <c r="N231" s="9"/>
      <c r="O231" s="9"/>
    </row>
    <row r="232" spans="1:15" ht="40.5" customHeight="1" x14ac:dyDescent="0.2">
      <c r="A232" s="2" t="s">
        <v>44</v>
      </c>
      <c r="B232" s="2"/>
      <c r="C232" s="4" t="s">
        <v>3</v>
      </c>
      <c r="D232" s="4"/>
      <c r="E232" s="2" t="s">
        <v>121</v>
      </c>
      <c r="F232" s="2" t="s">
        <v>120</v>
      </c>
      <c r="G232" s="58"/>
      <c r="H232" s="58"/>
      <c r="I232" s="58"/>
      <c r="J232" s="58"/>
      <c r="K232" s="3">
        <v>47000</v>
      </c>
      <c r="L232" s="3">
        <v>47000</v>
      </c>
      <c r="M232" s="3">
        <v>17466300</v>
      </c>
      <c r="N232" s="3">
        <v>18001700</v>
      </c>
      <c r="O232" s="3">
        <v>18001700</v>
      </c>
    </row>
    <row r="233" spans="1:15" ht="63.75" x14ac:dyDescent="0.2">
      <c r="A233" s="7" t="s">
        <v>44</v>
      </c>
      <c r="B233" s="7"/>
      <c r="C233" s="8" t="s">
        <v>14</v>
      </c>
      <c r="D233" s="10" t="s">
        <v>231</v>
      </c>
      <c r="E233" s="7"/>
      <c r="F233" s="7"/>
      <c r="G233" s="7"/>
      <c r="H233" s="7"/>
      <c r="I233" s="7"/>
      <c r="J233" s="7"/>
      <c r="K233" s="9">
        <f>K234</f>
        <v>200000</v>
      </c>
      <c r="L233" s="9">
        <f t="shared" ref="L233:O233" si="77">L234</f>
        <v>200000</v>
      </c>
      <c r="M233" s="9">
        <f t="shared" si="77"/>
        <v>200000</v>
      </c>
      <c r="N233" s="9">
        <f t="shared" si="77"/>
        <v>200000</v>
      </c>
      <c r="O233" s="9">
        <f t="shared" si="77"/>
        <v>200000</v>
      </c>
    </row>
    <row r="234" spans="1:15" ht="141.75" customHeight="1" x14ac:dyDescent="0.2">
      <c r="A234" s="2" t="s">
        <v>44</v>
      </c>
      <c r="B234" s="2"/>
      <c r="C234" s="4" t="s">
        <v>14</v>
      </c>
      <c r="D234" s="10"/>
      <c r="E234" s="2" t="s">
        <v>121</v>
      </c>
      <c r="F234" s="2" t="s">
        <v>119</v>
      </c>
      <c r="G234" s="18" t="s">
        <v>587</v>
      </c>
      <c r="H234" s="18" t="s">
        <v>588</v>
      </c>
      <c r="I234" s="18" t="s">
        <v>590</v>
      </c>
      <c r="J234" s="18" t="s">
        <v>589</v>
      </c>
      <c r="K234" s="3">
        <v>200000</v>
      </c>
      <c r="L234" s="3">
        <v>200000</v>
      </c>
      <c r="M234" s="3">
        <v>200000</v>
      </c>
      <c r="N234" s="3">
        <v>200000</v>
      </c>
      <c r="O234" s="3">
        <v>200000</v>
      </c>
    </row>
    <row r="235" spans="1:15" ht="63.75" x14ac:dyDescent="0.2">
      <c r="A235" s="7" t="s">
        <v>44</v>
      </c>
      <c r="B235" s="7"/>
      <c r="C235" s="8" t="s">
        <v>4</v>
      </c>
      <c r="D235" s="10" t="s">
        <v>232</v>
      </c>
      <c r="E235" s="7"/>
      <c r="F235" s="7"/>
      <c r="G235" s="7"/>
      <c r="H235" s="7"/>
      <c r="I235" s="7"/>
      <c r="J235" s="7"/>
      <c r="K235" s="9">
        <f>K236+K237+K238</f>
        <v>11422672</v>
      </c>
      <c r="L235" s="9">
        <f t="shared" ref="L235:O235" si="78">L236+L237+L238</f>
        <v>10394508.08</v>
      </c>
      <c r="M235" s="9">
        <f t="shared" si="78"/>
        <v>13098600</v>
      </c>
      <c r="N235" s="9">
        <f t="shared" si="78"/>
        <v>13547200</v>
      </c>
      <c r="O235" s="9">
        <f t="shared" si="78"/>
        <v>13070800</v>
      </c>
    </row>
    <row r="236" spans="1:15" ht="33.75" customHeight="1" x14ac:dyDescent="0.2">
      <c r="A236" s="2" t="s">
        <v>44</v>
      </c>
      <c r="B236" s="2"/>
      <c r="C236" s="4" t="s">
        <v>4</v>
      </c>
      <c r="D236" s="10"/>
      <c r="E236" s="2" t="s">
        <v>124</v>
      </c>
      <c r="F236" s="2" t="s">
        <v>116</v>
      </c>
      <c r="G236" s="59" t="s">
        <v>310</v>
      </c>
      <c r="H236" s="59" t="s">
        <v>308</v>
      </c>
      <c r="I236" s="59" t="s">
        <v>312</v>
      </c>
      <c r="J236" s="59" t="s">
        <v>300</v>
      </c>
      <c r="K236" s="3">
        <v>4898283</v>
      </c>
      <c r="L236" s="3">
        <v>3963547.85</v>
      </c>
      <c r="M236" s="3">
        <v>4651600</v>
      </c>
      <c r="N236" s="3">
        <v>4229000</v>
      </c>
      <c r="O236" s="3">
        <v>4651600</v>
      </c>
    </row>
    <row r="237" spans="1:15" ht="33.75" customHeight="1" x14ac:dyDescent="0.2">
      <c r="A237" s="2" t="s">
        <v>44</v>
      </c>
      <c r="B237" s="2"/>
      <c r="C237" s="4" t="s">
        <v>4</v>
      </c>
      <c r="D237" s="10"/>
      <c r="E237" s="2" t="s">
        <v>121</v>
      </c>
      <c r="F237" s="2" t="s">
        <v>119</v>
      </c>
      <c r="G237" s="59"/>
      <c r="H237" s="59"/>
      <c r="I237" s="59"/>
      <c r="J237" s="59"/>
      <c r="K237" s="3">
        <v>6135439</v>
      </c>
      <c r="L237" s="3">
        <v>6042010.3499999996</v>
      </c>
      <c r="M237" s="3">
        <v>8220300</v>
      </c>
      <c r="N237" s="3">
        <v>9153300</v>
      </c>
      <c r="O237" s="3">
        <v>8192500</v>
      </c>
    </row>
    <row r="238" spans="1:15" ht="33.75" customHeight="1" x14ac:dyDescent="0.2">
      <c r="A238" s="2" t="s">
        <v>44</v>
      </c>
      <c r="B238" s="2"/>
      <c r="C238" s="4" t="s">
        <v>4</v>
      </c>
      <c r="D238" s="10"/>
      <c r="E238" s="2" t="s">
        <v>121</v>
      </c>
      <c r="F238" s="2" t="s">
        <v>120</v>
      </c>
      <c r="G238" s="59"/>
      <c r="H238" s="59"/>
      <c r="I238" s="59"/>
      <c r="J238" s="59"/>
      <c r="K238" s="3">
        <v>388950</v>
      </c>
      <c r="L238" s="3">
        <v>388949.88</v>
      </c>
      <c r="M238" s="3">
        <v>226700</v>
      </c>
      <c r="N238" s="3">
        <v>164900</v>
      </c>
      <c r="O238" s="3">
        <v>226700</v>
      </c>
    </row>
    <row r="239" spans="1:15" ht="33.75" customHeight="1" x14ac:dyDescent="0.2">
      <c r="A239" s="2" t="s">
        <v>44</v>
      </c>
      <c r="B239" s="2"/>
      <c r="C239" s="46" t="s">
        <v>196</v>
      </c>
      <c r="D239" s="46" t="s">
        <v>257</v>
      </c>
      <c r="E239" s="2"/>
      <c r="F239" s="2"/>
      <c r="G239" s="46"/>
      <c r="H239" s="46"/>
      <c r="I239" s="46"/>
      <c r="J239" s="46"/>
      <c r="K239" s="3">
        <f>K240+K241</f>
        <v>768865</v>
      </c>
      <c r="L239" s="3">
        <f t="shared" ref="L239:O239" si="79">L240+L241</f>
        <v>752683.6</v>
      </c>
      <c r="M239" s="3">
        <f t="shared" si="79"/>
        <v>0</v>
      </c>
      <c r="N239" s="3">
        <f t="shared" si="79"/>
        <v>0</v>
      </c>
      <c r="O239" s="3">
        <f t="shared" si="79"/>
        <v>0</v>
      </c>
    </row>
    <row r="240" spans="1:15" ht="78.75" customHeight="1" x14ac:dyDescent="0.2">
      <c r="A240" s="2" t="s">
        <v>44</v>
      </c>
      <c r="B240" s="2"/>
      <c r="C240" s="46" t="s">
        <v>196</v>
      </c>
      <c r="D240" s="10"/>
      <c r="E240" s="2" t="s">
        <v>121</v>
      </c>
      <c r="F240" s="2" t="s">
        <v>119</v>
      </c>
      <c r="G240" s="57" t="s">
        <v>580</v>
      </c>
      <c r="H240" s="57" t="s">
        <v>582</v>
      </c>
      <c r="I240" s="57" t="s">
        <v>578</v>
      </c>
      <c r="J240" s="57" t="s">
        <v>579</v>
      </c>
      <c r="K240" s="3">
        <v>760275</v>
      </c>
      <c r="L240" s="3">
        <v>744093.6</v>
      </c>
      <c r="M240" s="3"/>
      <c r="N240" s="3"/>
      <c r="O240" s="3"/>
    </row>
    <row r="241" spans="1:15" ht="78.75" customHeight="1" x14ac:dyDescent="0.2">
      <c r="A241" s="2" t="s">
        <v>44</v>
      </c>
      <c r="B241" s="2"/>
      <c r="C241" s="46" t="s">
        <v>196</v>
      </c>
      <c r="D241" s="10"/>
      <c r="E241" s="2" t="s">
        <v>121</v>
      </c>
      <c r="F241" s="2" t="s">
        <v>120</v>
      </c>
      <c r="G241" s="58"/>
      <c r="H241" s="58"/>
      <c r="I241" s="58"/>
      <c r="J241" s="58"/>
      <c r="K241" s="3">
        <v>8590</v>
      </c>
      <c r="L241" s="3">
        <v>8590</v>
      </c>
      <c r="M241" s="3"/>
      <c r="N241" s="3"/>
      <c r="O241" s="3"/>
    </row>
    <row r="242" spans="1:15" ht="23.25" customHeight="1" x14ac:dyDescent="0.2">
      <c r="A242" s="7" t="s">
        <v>47</v>
      </c>
      <c r="B242" s="41" t="s">
        <v>113</v>
      </c>
      <c r="C242" s="42"/>
      <c r="D242" s="43"/>
      <c r="E242" s="7"/>
      <c r="F242" s="7"/>
      <c r="G242" s="7"/>
      <c r="H242" s="7"/>
      <c r="I242" s="7"/>
      <c r="J242" s="7"/>
      <c r="K242" s="9">
        <f>K243+K246+K248+K250+K254+K257+K259+K261+K263+K266+K268</f>
        <v>654966400</v>
      </c>
      <c r="L242" s="9">
        <f>L243+L246+L248+L250+L254+L257+L259+L261+L263+L266+L268</f>
        <v>651881663.88</v>
      </c>
      <c r="M242" s="9">
        <f>M243+M246+M248+M250+M254+M257+M259+M261+M263+M266+M268</f>
        <v>645091604</v>
      </c>
      <c r="N242" s="9">
        <f>N243+N246+N248+N250+N254+N257+N259+N261+N263+N266+N268</f>
        <v>662857873</v>
      </c>
      <c r="O242" s="9">
        <f>O243+O246+O248+O250+O254+O257+O259+O261+O263+O266+O268</f>
        <v>670485273</v>
      </c>
    </row>
    <row r="243" spans="1:15" ht="38.25" x14ac:dyDescent="0.2">
      <c r="A243" s="7" t="s">
        <v>47</v>
      </c>
      <c r="B243" s="7"/>
      <c r="C243" s="8" t="s">
        <v>6</v>
      </c>
      <c r="D243" s="4" t="s">
        <v>207</v>
      </c>
      <c r="E243" s="7"/>
      <c r="F243" s="7"/>
      <c r="G243" s="7"/>
      <c r="H243" s="7"/>
      <c r="I243" s="7"/>
      <c r="J243" s="7"/>
      <c r="K243" s="9">
        <f>K244+K245</f>
        <v>1518800</v>
      </c>
      <c r="L243" s="9">
        <f t="shared" ref="L243:O243" si="80">L244+L245</f>
        <v>494000</v>
      </c>
      <c r="M243" s="9">
        <f t="shared" si="80"/>
        <v>500000</v>
      </c>
      <c r="N243" s="9">
        <f t="shared" si="80"/>
        <v>500000</v>
      </c>
      <c r="O243" s="9">
        <f t="shared" si="80"/>
        <v>500000</v>
      </c>
    </row>
    <row r="244" spans="1:15" ht="30.75" customHeight="1" x14ac:dyDescent="0.2">
      <c r="A244" s="2" t="s">
        <v>47</v>
      </c>
      <c r="B244" s="2"/>
      <c r="C244" s="4" t="s">
        <v>6</v>
      </c>
      <c r="D244" s="4"/>
      <c r="E244" s="2" t="s">
        <v>92</v>
      </c>
      <c r="F244" s="2" t="s">
        <v>119</v>
      </c>
      <c r="G244" s="59" t="s">
        <v>328</v>
      </c>
      <c r="H244" s="59" t="s">
        <v>132</v>
      </c>
      <c r="I244" s="59" t="s">
        <v>73</v>
      </c>
      <c r="J244" s="59" t="s">
        <v>327</v>
      </c>
      <c r="K244" s="3">
        <v>1508800</v>
      </c>
      <c r="L244" s="3">
        <v>488000</v>
      </c>
      <c r="M244" s="3">
        <v>490000</v>
      </c>
      <c r="N244" s="3">
        <v>480000</v>
      </c>
      <c r="O244" s="3">
        <v>490000</v>
      </c>
    </row>
    <row r="245" spans="1:15" ht="58.5" customHeight="1" x14ac:dyDescent="0.2">
      <c r="A245" s="2" t="s">
        <v>47</v>
      </c>
      <c r="B245" s="2"/>
      <c r="C245" s="4" t="s">
        <v>6</v>
      </c>
      <c r="D245" s="4"/>
      <c r="E245" s="2" t="s">
        <v>92</v>
      </c>
      <c r="F245" s="2" t="s">
        <v>123</v>
      </c>
      <c r="G245" s="59"/>
      <c r="H245" s="59"/>
      <c r="I245" s="59"/>
      <c r="J245" s="59"/>
      <c r="K245" s="3">
        <v>10000</v>
      </c>
      <c r="L245" s="3">
        <v>6000</v>
      </c>
      <c r="M245" s="3">
        <v>10000</v>
      </c>
      <c r="N245" s="3">
        <v>20000</v>
      </c>
      <c r="O245" s="3">
        <v>10000</v>
      </c>
    </row>
    <row r="246" spans="1:15" ht="25.5" x14ac:dyDescent="0.2">
      <c r="A246" s="7" t="s">
        <v>47</v>
      </c>
      <c r="B246" s="7"/>
      <c r="C246" s="8" t="s">
        <v>7</v>
      </c>
      <c r="D246" s="4" t="s">
        <v>209</v>
      </c>
      <c r="E246" s="7"/>
      <c r="F246" s="7"/>
      <c r="G246" s="7"/>
      <c r="H246" s="7"/>
      <c r="I246" s="7"/>
      <c r="J246" s="7"/>
      <c r="K246" s="9">
        <f>K247</f>
        <v>1373200</v>
      </c>
      <c r="L246" s="9">
        <f t="shared" ref="L246:O246" si="81">L247</f>
        <v>721228.14</v>
      </c>
      <c r="M246" s="9">
        <f t="shared" si="81"/>
        <v>1373200</v>
      </c>
      <c r="N246" s="9">
        <f t="shared" si="81"/>
        <v>1373200</v>
      </c>
      <c r="O246" s="9">
        <f t="shared" si="81"/>
        <v>1373200</v>
      </c>
    </row>
    <row r="247" spans="1:15" ht="90.75" customHeight="1" x14ac:dyDescent="0.2">
      <c r="A247" s="2" t="s">
        <v>47</v>
      </c>
      <c r="B247" s="2"/>
      <c r="C247" s="4" t="s">
        <v>7</v>
      </c>
      <c r="D247" s="4"/>
      <c r="E247" s="2" t="s">
        <v>92</v>
      </c>
      <c r="F247" s="2" t="s">
        <v>119</v>
      </c>
      <c r="G247" s="18" t="s">
        <v>329</v>
      </c>
      <c r="H247" s="18" t="s">
        <v>330</v>
      </c>
      <c r="I247" s="18" t="s">
        <v>331</v>
      </c>
      <c r="J247" s="18" t="s">
        <v>332</v>
      </c>
      <c r="K247" s="3">
        <v>1373200</v>
      </c>
      <c r="L247" s="3">
        <v>721228.14</v>
      </c>
      <c r="M247" s="3">
        <v>1373200</v>
      </c>
      <c r="N247" s="3">
        <v>1373200</v>
      </c>
      <c r="O247" s="3">
        <v>1373200</v>
      </c>
    </row>
    <row r="248" spans="1:15" ht="25.5" x14ac:dyDescent="0.2">
      <c r="A248" s="7" t="s">
        <v>47</v>
      </c>
      <c r="B248" s="7"/>
      <c r="C248" s="8" t="s">
        <v>35</v>
      </c>
      <c r="D248" s="4" t="s">
        <v>213</v>
      </c>
      <c r="E248" s="7"/>
      <c r="F248" s="7"/>
      <c r="G248" s="7"/>
      <c r="H248" s="7"/>
      <c r="I248" s="7"/>
      <c r="J248" s="7"/>
      <c r="K248" s="9">
        <f>K249</f>
        <v>2782799</v>
      </c>
      <c r="L248" s="9">
        <f t="shared" ref="L248:O248" si="82">L249</f>
        <v>2799355.9000000954</v>
      </c>
      <c r="M248" s="9">
        <f t="shared" si="82"/>
        <v>3590996</v>
      </c>
      <c r="N248" s="9">
        <f t="shared" si="82"/>
        <v>3590996</v>
      </c>
      <c r="O248" s="9">
        <f t="shared" si="82"/>
        <v>3590996</v>
      </c>
    </row>
    <row r="249" spans="1:15" ht="127.5" x14ac:dyDescent="0.2">
      <c r="A249" s="2" t="s">
        <v>47</v>
      </c>
      <c r="B249" s="2"/>
      <c r="C249" s="4" t="s">
        <v>35</v>
      </c>
      <c r="D249" s="4"/>
      <c r="E249" s="2" t="s">
        <v>124</v>
      </c>
      <c r="F249" s="2" t="s">
        <v>124</v>
      </c>
      <c r="G249" s="18" t="s">
        <v>333</v>
      </c>
      <c r="H249" s="18" t="s">
        <v>334</v>
      </c>
      <c r="I249" s="18" t="s">
        <v>335</v>
      </c>
      <c r="J249" s="18" t="s">
        <v>336</v>
      </c>
      <c r="K249" s="3">
        <v>2782799</v>
      </c>
      <c r="L249" s="3">
        <v>2799355.9000000954</v>
      </c>
      <c r="M249" s="3">
        <v>3590996</v>
      </c>
      <c r="N249" s="3">
        <v>3590996</v>
      </c>
      <c r="O249" s="3">
        <v>3590996</v>
      </c>
    </row>
    <row r="250" spans="1:15" ht="23.25" customHeight="1" x14ac:dyDescent="0.2">
      <c r="A250" s="7" t="s">
        <v>47</v>
      </c>
      <c r="B250" s="7"/>
      <c r="C250" s="8" t="s">
        <v>48</v>
      </c>
      <c r="D250" s="4" t="s">
        <v>216</v>
      </c>
      <c r="E250" s="7"/>
      <c r="F250" s="7"/>
      <c r="G250" s="7"/>
      <c r="H250" s="7"/>
      <c r="I250" s="7"/>
      <c r="J250" s="7"/>
      <c r="K250" s="9">
        <f>K251+K252+K253</f>
        <v>579166060</v>
      </c>
      <c r="L250" s="9">
        <f t="shared" ref="L250:O250" si="83">L251+L252+L253</f>
        <v>579066060</v>
      </c>
      <c r="M250" s="9">
        <f t="shared" si="83"/>
        <v>578848754</v>
      </c>
      <c r="N250" s="9">
        <f t="shared" si="83"/>
        <v>595626326</v>
      </c>
      <c r="O250" s="9">
        <f t="shared" si="83"/>
        <v>604246426</v>
      </c>
    </row>
    <row r="251" spans="1:15" ht="45" customHeight="1" x14ac:dyDescent="0.2">
      <c r="A251" s="2" t="s">
        <v>47</v>
      </c>
      <c r="B251" s="2"/>
      <c r="C251" s="4" t="s">
        <v>48</v>
      </c>
      <c r="D251" s="4"/>
      <c r="E251" s="2" t="s">
        <v>92</v>
      </c>
      <c r="F251" s="2" t="s">
        <v>119</v>
      </c>
      <c r="G251" s="76" t="s">
        <v>337</v>
      </c>
      <c r="H251" s="76" t="s">
        <v>338</v>
      </c>
      <c r="I251" s="76" t="s">
        <v>339</v>
      </c>
      <c r="J251" s="76" t="s">
        <v>340</v>
      </c>
      <c r="K251" s="3">
        <v>577837954</v>
      </c>
      <c r="L251" s="3">
        <v>577737954</v>
      </c>
      <c r="M251" s="3">
        <v>576908859</v>
      </c>
      <c r="N251" s="3">
        <v>593686431</v>
      </c>
      <c r="O251" s="3">
        <v>601992321</v>
      </c>
    </row>
    <row r="252" spans="1:15" ht="45" customHeight="1" x14ac:dyDescent="0.2">
      <c r="A252" s="2" t="s">
        <v>47</v>
      </c>
      <c r="B252" s="2"/>
      <c r="C252" s="4" t="s">
        <v>48</v>
      </c>
      <c r="D252" s="4"/>
      <c r="E252" s="2" t="s">
        <v>92</v>
      </c>
      <c r="F252" s="2" t="s">
        <v>122</v>
      </c>
      <c r="G252" s="76"/>
      <c r="H252" s="76"/>
      <c r="I252" s="76"/>
      <c r="J252" s="76"/>
      <c r="K252" s="3"/>
      <c r="L252" s="3"/>
      <c r="M252" s="3"/>
      <c r="N252" s="3"/>
      <c r="O252" s="3"/>
    </row>
    <row r="253" spans="1:15" ht="45" customHeight="1" x14ac:dyDescent="0.2">
      <c r="A253" s="2" t="s">
        <v>47</v>
      </c>
      <c r="B253" s="2"/>
      <c r="C253" s="16" t="s">
        <v>48</v>
      </c>
      <c r="D253" s="16"/>
      <c r="E253" s="2" t="s">
        <v>92</v>
      </c>
      <c r="F253" s="2" t="s">
        <v>116</v>
      </c>
      <c r="G253" s="58"/>
      <c r="H253" s="58"/>
      <c r="I253" s="58"/>
      <c r="J253" s="58"/>
      <c r="K253" s="3">
        <v>1328106</v>
      </c>
      <c r="L253" s="3">
        <v>1328106</v>
      </c>
      <c r="M253" s="3">
        <v>1939895</v>
      </c>
      <c r="N253" s="3">
        <v>1939895</v>
      </c>
      <c r="O253" s="3">
        <v>2254105</v>
      </c>
    </row>
    <row r="254" spans="1:15" ht="23.25" customHeight="1" x14ac:dyDescent="0.2">
      <c r="A254" s="7" t="s">
        <v>47</v>
      </c>
      <c r="B254" s="7"/>
      <c r="C254" s="8" t="s">
        <v>36</v>
      </c>
      <c r="D254" s="4" t="s">
        <v>217</v>
      </c>
      <c r="E254" s="7"/>
      <c r="F254" s="7"/>
      <c r="G254" s="7"/>
      <c r="H254" s="7"/>
      <c r="I254" s="7"/>
      <c r="J254" s="7"/>
      <c r="K254" s="9">
        <f>K255+K256</f>
        <v>36516837</v>
      </c>
      <c r="L254" s="9">
        <f t="shared" ref="L254:O254" si="84">L255+L256</f>
        <v>36012405.920000002</v>
      </c>
      <c r="M254" s="9">
        <f t="shared" si="84"/>
        <v>28091397</v>
      </c>
      <c r="N254" s="9">
        <f t="shared" si="84"/>
        <v>27493494</v>
      </c>
      <c r="O254" s="9">
        <f t="shared" si="84"/>
        <v>27493494</v>
      </c>
    </row>
    <row r="255" spans="1:15" ht="71.25" customHeight="1" x14ac:dyDescent="0.2">
      <c r="A255" s="2" t="s">
        <v>47</v>
      </c>
      <c r="B255" s="2"/>
      <c r="C255" s="4" t="s">
        <v>36</v>
      </c>
      <c r="D255" s="4"/>
      <c r="E255" s="2" t="s">
        <v>92</v>
      </c>
      <c r="F255" s="2" t="s">
        <v>119</v>
      </c>
      <c r="G255" s="57" t="s">
        <v>337</v>
      </c>
      <c r="H255" s="57" t="s">
        <v>338</v>
      </c>
      <c r="I255" s="57" t="s">
        <v>339</v>
      </c>
      <c r="J255" s="57" t="s">
        <v>340</v>
      </c>
      <c r="K255" s="3">
        <f>21793254+11665199</f>
        <v>33458453</v>
      </c>
      <c r="L255" s="3">
        <f>15059134.44+17894887.8</f>
        <v>32954022.240000002</v>
      </c>
      <c r="M255" s="3">
        <v>20784073</v>
      </c>
      <c r="N255" s="3">
        <v>20784073</v>
      </c>
      <c r="O255" s="3">
        <v>20784073</v>
      </c>
    </row>
    <row r="256" spans="1:15" ht="71.25" customHeight="1" x14ac:dyDescent="0.2">
      <c r="A256" s="2" t="s">
        <v>47</v>
      </c>
      <c r="B256" s="2"/>
      <c r="C256" s="4" t="s">
        <v>36</v>
      </c>
      <c r="D256" s="4"/>
      <c r="E256" s="2" t="s">
        <v>92</v>
      </c>
      <c r="F256" s="2" t="s">
        <v>122</v>
      </c>
      <c r="G256" s="58"/>
      <c r="H256" s="58"/>
      <c r="I256" s="58"/>
      <c r="J256" s="58"/>
      <c r="K256" s="3">
        <v>3058384</v>
      </c>
      <c r="L256" s="3">
        <v>3058383.68</v>
      </c>
      <c r="M256" s="3">
        <v>7307324</v>
      </c>
      <c r="N256" s="3">
        <v>6709421</v>
      </c>
      <c r="O256" s="3">
        <v>6709421</v>
      </c>
    </row>
    <row r="257" spans="1:15" ht="25.5" x14ac:dyDescent="0.2">
      <c r="A257" s="7" t="s">
        <v>47</v>
      </c>
      <c r="B257" s="7"/>
      <c r="C257" s="8" t="s">
        <v>2</v>
      </c>
      <c r="D257" s="4" t="s">
        <v>225</v>
      </c>
      <c r="E257" s="7"/>
      <c r="F257" s="7"/>
      <c r="G257" s="7"/>
      <c r="H257" s="7"/>
      <c r="I257" s="7"/>
      <c r="J257" s="7"/>
      <c r="K257" s="9">
        <f>K258</f>
        <v>5677112</v>
      </c>
      <c r="L257" s="9">
        <f t="shared" ref="L257:O257" si="85">L258</f>
        <v>5556443.6600000001</v>
      </c>
      <c r="M257" s="9">
        <f t="shared" si="85"/>
        <v>5845600</v>
      </c>
      <c r="N257" s="9">
        <f t="shared" si="85"/>
        <v>5916000</v>
      </c>
      <c r="O257" s="9">
        <f t="shared" si="85"/>
        <v>5973000</v>
      </c>
    </row>
    <row r="258" spans="1:15" ht="165.75" x14ac:dyDescent="0.2">
      <c r="A258" s="2" t="s">
        <v>47</v>
      </c>
      <c r="B258" s="2"/>
      <c r="C258" s="4" t="s">
        <v>2</v>
      </c>
      <c r="D258" s="4"/>
      <c r="E258" s="2" t="s">
        <v>92</v>
      </c>
      <c r="F258" s="2" t="s">
        <v>123</v>
      </c>
      <c r="G258" s="20" t="s">
        <v>341</v>
      </c>
      <c r="H258" s="20" t="s">
        <v>342</v>
      </c>
      <c r="I258" s="20" t="s">
        <v>343</v>
      </c>
      <c r="J258" s="20" t="s">
        <v>344</v>
      </c>
      <c r="K258" s="3">
        <v>5677112</v>
      </c>
      <c r="L258" s="3">
        <v>5556443.6600000001</v>
      </c>
      <c r="M258" s="3">
        <v>5845600</v>
      </c>
      <c r="N258" s="3">
        <v>5916000</v>
      </c>
      <c r="O258" s="3">
        <v>5973000</v>
      </c>
    </row>
    <row r="259" spans="1:15" ht="25.5" x14ac:dyDescent="0.2">
      <c r="A259" s="7" t="s">
        <v>47</v>
      </c>
      <c r="B259" s="7"/>
      <c r="C259" s="8" t="s">
        <v>3</v>
      </c>
      <c r="D259" s="4" t="s">
        <v>226</v>
      </c>
      <c r="E259" s="7"/>
      <c r="F259" s="7"/>
      <c r="G259" s="7"/>
      <c r="H259" s="7"/>
      <c r="I259" s="7"/>
      <c r="J259" s="7"/>
      <c r="K259" s="9">
        <f>K260</f>
        <v>15934480</v>
      </c>
      <c r="L259" s="9">
        <f t="shared" ref="L259:O259" si="86">L260</f>
        <v>15934479.470000001</v>
      </c>
      <c r="M259" s="9">
        <f t="shared" si="86"/>
        <v>15174900</v>
      </c>
      <c r="N259" s="9">
        <f t="shared" si="86"/>
        <v>15641400</v>
      </c>
      <c r="O259" s="9">
        <f t="shared" si="86"/>
        <v>15641400</v>
      </c>
    </row>
    <row r="260" spans="1:15" ht="165.75" x14ac:dyDescent="0.2">
      <c r="A260" s="2" t="s">
        <v>47</v>
      </c>
      <c r="B260" s="2"/>
      <c r="C260" s="4" t="s">
        <v>3</v>
      </c>
      <c r="D260" s="4"/>
      <c r="E260" s="2" t="s">
        <v>92</v>
      </c>
      <c r="F260" s="2" t="s">
        <v>123</v>
      </c>
      <c r="G260" s="18" t="s">
        <v>345</v>
      </c>
      <c r="H260" s="18" t="s">
        <v>342</v>
      </c>
      <c r="I260" s="18" t="s">
        <v>343</v>
      </c>
      <c r="J260" s="18" t="s">
        <v>346</v>
      </c>
      <c r="K260" s="3">
        <v>15934480</v>
      </c>
      <c r="L260" s="3">
        <v>15934479.470000001</v>
      </c>
      <c r="M260" s="3">
        <v>15174900</v>
      </c>
      <c r="N260" s="3">
        <v>15641400</v>
      </c>
      <c r="O260" s="3">
        <v>15641400</v>
      </c>
    </row>
    <row r="261" spans="1:15" ht="63.75" x14ac:dyDescent="0.2">
      <c r="A261" s="7" t="s">
        <v>47</v>
      </c>
      <c r="B261" s="7"/>
      <c r="C261" s="8" t="s">
        <v>14</v>
      </c>
      <c r="D261" s="10" t="s">
        <v>231</v>
      </c>
      <c r="E261" s="7"/>
      <c r="F261" s="7"/>
      <c r="G261" s="7"/>
      <c r="H261" s="7"/>
      <c r="I261" s="7"/>
      <c r="J261" s="7"/>
      <c r="K261" s="9">
        <f>K262</f>
        <v>1054842</v>
      </c>
      <c r="L261" s="9">
        <f t="shared" ref="L261:O261" si="87">L262</f>
        <v>1054841.3999999999</v>
      </c>
      <c r="M261" s="9">
        <f t="shared" si="87"/>
        <v>795000</v>
      </c>
      <c r="N261" s="9">
        <f t="shared" si="87"/>
        <v>795000</v>
      </c>
      <c r="O261" s="9">
        <f t="shared" si="87"/>
        <v>795000</v>
      </c>
    </row>
    <row r="262" spans="1:15" ht="89.25" x14ac:dyDescent="0.2">
      <c r="A262" s="2" t="s">
        <v>47</v>
      </c>
      <c r="B262" s="2"/>
      <c r="C262" s="4" t="s">
        <v>14</v>
      </c>
      <c r="D262" s="10"/>
      <c r="E262" s="2" t="s">
        <v>92</v>
      </c>
      <c r="F262" s="2" t="s">
        <v>119</v>
      </c>
      <c r="G262" s="18" t="s">
        <v>347</v>
      </c>
      <c r="H262" s="18" t="s">
        <v>348</v>
      </c>
      <c r="I262" s="18" t="s">
        <v>349</v>
      </c>
      <c r="J262" s="18" t="s">
        <v>350</v>
      </c>
      <c r="K262" s="3">
        <v>1054842</v>
      </c>
      <c r="L262" s="3">
        <v>1054841.3999999999</v>
      </c>
      <c r="M262" s="3">
        <v>795000</v>
      </c>
      <c r="N262" s="3">
        <v>795000</v>
      </c>
      <c r="O262" s="3">
        <v>795000</v>
      </c>
    </row>
    <row r="263" spans="1:15" ht="63.75" x14ac:dyDescent="0.2">
      <c r="A263" s="7" t="s">
        <v>47</v>
      </c>
      <c r="B263" s="7"/>
      <c r="C263" s="8" t="s">
        <v>4</v>
      </c>
      <c r="D263" s="10" t="s">
        <v>232</v>
      </c>
      <c r="E263" s="7"/>
      <c r="F263" s="7"/>
      <c r="G263" s="7"/>
      <c r="H263" s="7"/>
      <c r="I263" s="7"/>
      <c r="J263" s="7"/>
      <c r="K263" s="9">
        <f>K264+K265</f>
        <v>10646752</v>
      </c>
      <c r="L263" s="9">
        <f t="shared" ref="L263:O263" si="88">L264+L265</f>
        <v>9963891.3900000006</v>
      </c>
      <c r="M263" s="9">
        <f t="shared" si="88"/>
        <v>10750500</v>
      </c>
      <c r="N263" s="9">
        <f t="shared" si="88"/>
        <v>11800200</v>
      </c>
      <c r="O263" s="9">
        <f t="shared" si="88"/>
        <v>10750500</v>
      </c>
    </row>
    <row r="264" spans="1:15" ht="106.5" customHeight="1" x14ac:dyDescent="0.2">
      <c r="A264" s="2" t="s">
        <v>47</v>
      </c>
      <c r="B264" s="2"/>
      <c r="C264" s="4" t="s">
        <v>4</v>
      </c>
      <c r="D264" s="10"/>
      <c r="E264" s="2" t="s">
        <v>92</v>
      </c>
      <c r="F264" s="2" t="s">
        <v>119</v>
      </c>
      <c r="G264" s="57" t="s">
        <v>591</v>
      </c>
      <c r="H264" s="57" t="s">
        <v>351</v>
      </c>
      <c r="I264" s="57" t="s">
        <v>352</v>
      </c>
      <c r="J264" s="57" t="s">
        <v>353</v>
      </c>
      <c r="K264" s="3">
        <v>10180688</v>
      </c>
      <c r="L264" s="3">
        <v>9497828.0600000005</v>
      </c>
      <c r="M264" s="3">
        <v>10184100</v>
      </c>
      <c r="N264" s="3">
        <v>11573600</v>
      </c>
      <c r="O264" s="3">
        <v>10184100</v>
      </c>
    </row>
    <row r="265" spans="1:15" ht="106.5" customHeight="1" x14ac:dyDescent="0.2">
      <c r="A265" s="2" t="s">
        <v>47</v>
      </c>
      <c r="B265" s="2"/>
      <c r="C265" s="4" t="s">
        <v>4</v>
      </c>
      <c r="D265" s="10"/>
      <c r="E265" s="2" t="s">
        <v>92</v>
      </c>
      <c r="F265" s="2" t="s">
        <v>123</v>
      </c>
      <c r="G265" s="58"/>
      <c r="H265" s="58"/>
      <c r="I265" s="58"/>
      <c r="J265" s="58"/>
      <c r="K265" s="3">
        <v>466064</v>
      </c>
      <c r="L265" s="3">
        <v>466063.33</v>
      </c>
      <c r="M265" s="3">
        <v>566400</v>
      </c>
      <c r="N265" s="3">
        <v>226600</v>
      </c>
      <c r="O265" s="3">
        <v>566400</v>
      </c>
    </row>
    <row r="266" spans="1:15" ht="38.25" x14ac:dyDescent="0.2">
      <c r="A266" s="2" t="s">
        <v>47</v>
      </c>
      <c r="B266" s="44"/>
      <c r="C266" s="37" t="s">
        <v>38</v>
      </c>
      <c r="D266" s="46" t="s">
        <v>234</v>
      </c>
      <c r="E266" s="2"/>
      <c r="F266" s="2"/>
      <c r="G266" s="38"/>
      <c r="H266" s="38"/>
      <c r="I266" s="38"/>
      <c r="J266" s="38"/>
      <c r="K266" s="9">
        <f>K267</f>
        <v>0</v>
      </c>
      <c r="L266" s="9">
        <f t="shared" ref="L266:O266" si="89">L267</f>
        <v>0</v>
      </c>
      <c r="M266" s="9">
        <f t="shared" si="89"/>
        <v>121257</v>
      </c>
      <c r="N266" s="9">
        <f t="shared" si="89"/>
        <v>121257</v>
      </c>
      <c r="O266" s="9">
        <f t="shared" si="89"/>
        <v>121257</v>
      </c>
    </row>
    <row r="267" spans="1:15" ht="98.25" customHeight="1" x14ac:dyDescent="0.2">
      <c r="A267" s="2" t="s">
        <v>47</v>
      </c>
      <c r="B267" s="44"/>
      <c r="C267" s="37" t="s">
        <v>38</v>
      </c>
      <c r="D267" s="45"/>
      <c r="E267" s="2" t="s">
        <v>92</v>
      </c>
      <c r="F267" s="2" t="s">
        <v>122</v>
      </c>
      <c r="G267" s="20" t="s">
        <v>184</v>
      </c>
      <c r="H267" s="20" t="s">
        <v>152</v>
      </c>
      <c r="I267" s="20" t="s">
        <v>80</v>
      </c>
      <c r="J267" s="20" t="s">
        <v>323</v>
      </c>
      <c r="K267" s="3"/>
      <c r="L267" s="3"/>
      <c r="M267" s="3">
        <v>121257</v>
      </c>
      <c r="N267" s="3">
        <v>121257</v>
      </c>
      <c r="O267" s="3">
        <v>121257</v>
      </c>
    </row>
    <row r="268" spans="1:15" ht="25.5" x14ac:dyDescent="0.2">
      <c r="A268" s="2" t="s">
        <v>47</v>
      </c>
      <c r="B268" s="44"/>
      <c r="C268" s="46" t="s">
        <v>196</v>
      </c>
      <c r="D268" s="46" t="s">
        <v>257</v>
      </c>
      <c r="E268" s="2"/>
      <c r="F268" s="2"/>
      <c r="G268" s="48"/>
      <c r="H268" s="48"/>
      <c r="I268" s="48"/>
      <c r="J268" s="48"/>
      <c r="K268" s="9">
        <f>K269+K270+K271</f>
        <v>295518</v>
      </c>
      <c r="L268" s="9">
        <f t="shared" ref="L268:O268" si="90">L269+L270+L271</f>
        <v>278958</v>
      </c>
      <c r="M268" s="9">
        <f t="shared" si="90"/>
        <v>0</v>
      </c>
      <c r="N268" s="9">
        <f t="shared" si="90"/>
        <v>0</v>
      </c>
      <c r="O268" s="9">
        <f t="shared" si="90"/>
        <v>0</v>
      </c>
    </row>
    <row r="269" spans="1:15" ht="47.25" customHeight="1" x14ac:dyDescent="0.2">
      <c r="A269" s="2" t="s">
        <v>47</v>
      </c>
      <c r="B269" s="44"/>
      <c r="C269" s="46" t="s">
        <v>196</v>
      </c>
      <c r="D269" s="45"/>
      <c r="E269" s="2" t="s">
        <v>124</v>
      </c>
      <c r="F269" s="2" t="s">
        <v>124</v>
      </c>
      <c r="G269" s="57" t="s">
        <v>580</v>
      </c>
      <c r="H269" s="57" t="s">
        <v>577</v>
      </c>
      <c r="I269" s="57" t="s">
        <v>578</v>
      </c>
      <c r="J269" s="57" t="s">
        <v>579</v>
      </c>
      <c r="K269" s="3">
        <v>81360</v>
      </c>
      <c r="L269" s="3">
        <v>64800</v>
      </c>
      <c r="M269" s="3"/>
      <c r="N269" s="3"/>
      <c r="O269" s="3"/>
    </row>
    <row r="270" spans="1:15" ht="47.25" customHeight="1" x14ac:dyDescent="0.2">
      <c r="A270" s="2" t="s">
        <v>47</v>
      </c>
      <c r="B270" s="44"/>
      <c r="C270" s="46" t="s">
        <v>196</v>
      </c>
      <c r="D270" s="45"/>
      <c r="E270" s="2" t="s">
        <v>92</v>
      </c>
      <c r="F270" s="2" t="s">
        <v>119</v>
      </c>
      <c r="G270" s="76"/>
      <c r="H270" s="76"/>
      <c r="I270" s="76"/>
      <c r="J270" s="76"/>
      <c r="K270" s="3">
        <v>194368</v>
      </c>
      <c r="L270" s="3">
        <v>194368</v>
      </c>
      <c r="M270" s="3"/>
      <c r="N270" s="3"/>
      <c r="O270" s="3"/>
    </row>
    <row r="271" spans="1:15" ht="47.25" customHeight="1" x14ac:dyDescent="0.2">
      <c r="A271" s="2" t="s">
        <v>47</v>
      </c>
      <c r="B271" s="44"/>
      <c r="C271" s="46" t="s">
        <v>196</v>
      </c>
      <c r="D271" s="45"/>
      <c r="E271" s="2" t="s">
        <v>92</v>
      </c>
      <c r="F271" s="2" t="s">
        <v>123</v>
      </c>
      <c r="G271" s="58"/>
      <c r="H271" s="58"/>
      <c r="I271" s="58"/>
      <c r="J271" s="58"/>
      <c r="K271" s="3">
        <v>19790</v>
      </c>
      <c r="L271" s="3">
        <v>19790</v>
      </c>
      <c r="M271" s="3"/>
      <c r="N271" s="3"/>
      <c r="O271" s="3"/>
    </row>
    <row r="272" spans="1:15" ht="23.25" customHeight="1" x14ac:dyDescent="0.2">
      <c r="A272" s="7" t="s">
        <v>49</v>
      </c>
      <c r="B272" s="41" t="s">
        <v>114</v>
      </c>
      <c r="C272" s="42"/>
      <c r="D272" s="43"/>
      <c r="E272" s="7"/>
      <c r="F272" s="7"/>
      <c r="G272" s="7"/>
      <c r="H272" s="7"/>
      <c r="I272" s="7"/>
      <c r="J272" s="7"/>
      <c r="K272" s="9">
        <f>K273+K275+K277+K279+K281+K284+K286+K288+K291+K294+K296+K298+K300+K302+K307+K309+K312</f>
        <v>1490100347</v>
      </c>
      <c r="L272" s="9">
        <f t="shared" ref="L272:O272" si="91">L273+L275+L277+L279+L281+L284+L286+L288+L291+L294+L296+L298+L300+L302+L307+L309+L312</f>
        <v>683969598.56999993</v>
      </c>
      <c r="M272" s="9">
        <f t="shared" si="91"/>
        <v>2056572534</v>
      </c>
      <c r="N272" s="9">
        <f t="shared" si="91"/>
        <v>376854200</v>
      </c>
      <c r="O272" s="9">
        <f t="shared" si="91"/>
        <v>133557100</v>
      </c>
    </row>
    <row r="273" spans="1:15" ht="25.5" x14ac:dyDescent="0.2">
      <c r="A273" s="7" t="s">
        <v>49</v>
      </c>
      <c r="B273" s="7"/>
      <c r="C273" s="8" t="s">
        <v>28</v>
      </c>
      <c r="D273" s="4" t="s">
        <v>202</v>
      </c>
      <c r="E273" s="7"/>
      <c r="F273" s="7"/>
      <c r="G273" s="7"/>
      <c r="H273" s="7"/>
      <c r="I273" s="7"/>
      <c r="J273" s="7"/>
      <c r="K273" s="9">
        <f>K274</f>
        <v>8309984</v>
      </c>
      <c r="L273" s="9">
        <f t="shared" ref="L273:O273" si="92">L274</f>
        <v>7131334.9699999997</v>
      </c>
      <c r="M273" s="9">
        <f t="shared" si="92"/>
        <v>0</v>
      </c>
      <c r="N273" s="9">
        <f t="shared" si="92"/>
        <v>0</v>
      </c>
      <c r="O273" s="9">
        <f t="shared" si="92"/>
        <v>0</v>
      </c>
    </row>
    <row r="274" spans="1:15" ht="293.25" x14ac:dyDescent="0.2">
      <c r="A274" s="2" t="s">
        <v>49</v>
      </c>
      <c r="B274" s="2"/>
      <c r="C274" s="4" t="s">
        <v>28</v>
      </c>
      <c r="D274" s="4"/>
      <c r="E274" s="2" t="s">
        <v>119</v>
      </c>
      <c r="F274" s="2" t="s">
        <v>94</v>
      </c>
      <c r="G274" s="21" t="s">
        <v>378</v>
      </c>
      <c r="H274" s="21" t="s">
        <v>375</v>
      </c>
      <c r="I274" s="21" t="s">
        <v>376</v>
      </c>
      <c r="J274" s="21" t="s">
        <v>377</v>
      </c>
      <c r="K274" s="3">
        <v>8309984</v>
      </c>
      <c r="L274" s="3">
        <v>7131334.9699999997</v>
      </c>
      <c r="M274" s="3"/>
      <c r="N274" s="3"/>
      <c r="O274" s="3"/>
    </row>
    <row r="275" spans="1:15" ht="38.25" x14ac:dyDescent="0.2">
      <c r="A275" s="7" t="s">
        <v>49</v>
      </c>
      <c r="B275" s="7"/>
      <c r="C275" s="8" t="s">
        <v>50</v>
      </c>
      <c r="D275" s="4" t="s">
        <v>203</v>
      </c>
      <c r="E275" s="7"/>
      <c r="F275" s="7"/>
      <c r="G275" s="7"/>
      <c r="H275" s="7"/>
      <c r="I275" s="7"/>
      <c r="J275" s="7"/>
      <c r="K275" s="9">
        <f t="shared" ref="K275:O279" si="93">K276</f>
        <v>355165859</v>
      </c>
      <c r="L275" s="9">
        <f t="shared" si="93"/>
        <v>119311921.40000001</v>
      </c>
      <c r="M275" s="9">
        <f t="shared" si="93"/>
        <v>1200284254</v>
      </c>
      <c r="N275" s="9">
        <f t="shared" si="93"/>
        <v>61233900</v>
      </c>
      <c r="O275" s="9">
        <f t="shared" si="93"/>
        <v>0</v>
      </c>
    </row>
    <row r="276" spans="1:15" ht="186" customHeight="1" x14ac:dyDescent="0.2">
      <c r="A276" s="2" t="s">
        <v>49</v>
      </c>
      <c r="B276" s="2"/>
      <c r="C276" s="4" t="s">
        <v>50</v>
      </c>
      <c r="D276" s="4"/>
      <c r="E276" s="2" t="s">
        <v>123</v>
      </c>
      <c r="F276" s="2" t="s">
        <v>122</v>
      </c>
      <c r="G276" s="21" t="s">
        <v>379</v>
      </c>
      <c r="H276" s="21" t="s">
        <v>380</v>
      </c>
      <c r="I276" s="21" t="s">
        <v>381</v>
      </c>
      <c r="J276" s="21" t="s">
        <v>382</v>
      </c>
      <c r="K276" s="3">
        <v>355165859</v>
      </c>
      <c r="L276" s="3">
        <v>119311921.40000001</v>
      </c>
      <c r="M276" s="3">
        <v>1200284254</v>
      </c>
      <c r="N276" s="3">
        <v>61233900</v>
      </c>
      <c r="O276" s="3"/>
    </row>
    <row r="277" spans="1:15" ht="89.25" x14ac:dyDescent="0.2">
      <c r="A277" s="7" t="s">
        <v>49</v>
      </c>
      <c r="B277" s="7"/>
      <c r="C277" s="8" t="s">
        <v>51</v>
      </c>
      <c r="D277" s="10" t="s">
        <v>204</v>
      </c>
      <c r="E277" s="7"/>
      <c r="F277" s="7"/>
      <c r="G277" s="7"/>
      <c r="H277" s="7"/>
      <c r="I277" s="7"/>
      <c r="J277" s="7"/>
      <c r="K277" s="9">
        <f t="shared" si="93"/>
        <v>7177973</v>
      </c>
      <c r="L277" s="9">
        <f t="shared" si="93"/>
        <v>0</v>
      </c>
      <c r="M277" s="9">
        <f t="shared" si="93"/>
        <v>0</v>
      </c>
      <c r="N277" s="9">
        <f t="shared" si="93"/>
        <v>0</v>
      </c>
      <c r="O277" s="9">
        <f t="shared" si="93"/>
        <v>0</v>
      </c>
    </row>
    <row r="278" spans="1:15" ht="203.25" customHeight="1" x14ac:dyDescent="0.2">
      <c r="A278" s="2" t="s">
        <v>49</v>
      </c>
      <c r="B278" s="2"/>
      <c r="C278" s="4" t="s">
        <v>51</v>
      </c>
      <c r="D278" s="10"/>
      <c r="E278" s="2" t="s">
        <v>120</v>
      </c>
      <c r="F278" s="2" t="s">
        <v>125</v>
      </c>
      <c r="G278" s="21" t="s">
        <v>383</v>
      </c>
      <c r="H278" s="21" t="s">
        <v>384</v>
      </c>
      <c r="I278" s="21" t="s">
        <v>385</v>
      </c>
      <c r="J278" s="2" t="s">
        <v>386</v>
      </c>
      <c r="K278" s="3">
        <v>7177973</v>
      </c>
      <c r="L278" s="3"/>
      <c r="M278" s="3"/>
      <c r="N278" s="3"/>
      <c r="O278" s="3"/>
    </row>
    <row r="279" spans="1:15" ht="38.25" x14ac:dyDescent="0.2">
      <c r="A279" s="7" t="s">
        <v>49</v>
      </c>
      <c r="B279" s="7"/>
      <c r="C279" s="8" t="s">
        <v>6</v>
      </c>
      <c r="D279" s="10" t="s">
        <v>207</v>
      </c>
      <c r="E279" s="7"/>
      <c r="F279" s="7"/>
      <c r="G279" s="7"/>
      <c r="H279" s="7"/>
      <c r="I279" s="7"/>
      <c r="J279" s="7"/>
      <c r="K279" s="9">
        <f t="shared" si="93"/>
        <v>48980</v>
      </c>
      <c r="L279" s="9">
        <f t="shared" si="93"/>
        <v>48980</v>
      </c>
      <c r="M279" s="9">
        <f t="shared" si="93"/>
        <v>0</v>
      </c>
      <c r="N279" s="9">
        <f t="shared" si="93"/>
        <v>0</v>
      </c>
      <c r="O279" s="9">
        <f t="shared" si="93"/>
        <v>0</v>
      </c>
    </row>
    <row r="280" spans="1:15" ht="127.5" x14ac:dyDescent="0.2">
      <c r="A280" s="2" t="s">
        <v>49</v>
      </c>
      <c r="B280" s="2"/>
      <c r="C280" s="8" t="s">
        <v>6</v>
      </c>
      <c r="D280" s="10"/>
      <c r="E280" s="2" t="s">
        <v>119</v>
      </c>
      <c r="F280" s="2" t="s">
        <v>94</v>
      </c>
      <c r="G280" s="20" t="s">
        <v>328</v>
      </c>
      <c r="H280" s="20" t="s">
        <v>132</v>
      </c>
      <c r="I280" s="20" t="s">
        <v>73</v>
      </c>
      <c r="J280" s="20" t="s">
        <v>327</v>
      </c>
      <c r="K280" s="3">
        <v>48980</v>
      </c>
      <c r="L280" s="3">
        <v>48980</v>
      </c>
      <c r="M280" s="3"/>
      <c r="N280" s="3"/>
      <c r="O280" s="3"/>
    </row>
    <row r="281" spans="1:15" ht="25.5" x14ac:dyDescent="0.2">
      <c r="A281" s="7" t="s">
        <v>49</v>
      </c>
      <c r="B281" s="7"/>
      <c r="C281" s="8" t="s">
        <v>7</v>
      </c>
      <c r="D281" s="4" t="s">
        <v>209</v>
      </c>
      <c r="E281" s="7"/>
      <c r="F281" s="7"/>
      <c r="G281" s="7"/>
      <c r="H281" s="7"/>
      <c r="I281" s="7"/>
      <c r="J281" s="7"/>
      <c r="K281" s="9">
        <f>K282+K283</f>
        <v>128723</v>
      </c>
      <c r="L281" s="9">
        <f t="shared" ref="L281:O281" si="94">L282+L283</f>
        <v>103119</v>
      </c>
      <c r="M281" s="9">
        <f t="shared" si="94"/>
        <v>172800</v>
      </c>
      <c r="N281" s="9">
        <f t="shared" si="94"/>
        <v>172800</v>
      </c>
      <c r="O281" s="9">
        <f t="shared" si="94"/>
        <v>172800</v>
      </c>
    </row>
    <row r="282" spans="1:15" ht="43.5" customHeight="1" x14ac:dyDescent="0.2">
      <c r="A282" s="2" t="s">
        <v>49</v>
      </c>
      <c r="B282" s="2"/>
      <c r="C282" s="4" t="s">
        <v>7</v>
      </c>
      <c r="D282" s="4"/>
      <c r="E282" s="2" t="s">
        <v>119</v>
      </c>
      <c r="F282" s="2" t="s">
        <v>94</v>
      </c>
      <c r="G282" s="57" t="s">
        <v>387</v>
      </c>
      <c r="H282" s="55" t="s">
        <v>388</v>
      </c>
      <c r="I282" s="55" t="s">
        <v>389</v>
      </c>
      <c r="J282" s="55" t="s">
        <v>390</v>
      </c>
      <c r="K282" s="3">
        <v>52723</v>
      </c>
      <c r="L282" s="3">
        <v>48755</v>
      </c>
      <c r="M282" s="3">
        <v>94000</v>
      </c>
      <c r="N282" s="3">
        <v>94000</v>
      </c>
      <c r="O282" s="3">
        <v>94000</v>
      </c>
    </row>
    <row r="283" spans="1:15" ht="43.5" customHeight="1" x14ac:dyDescent="0.2">
      <c r="A283" s="2" t="s">
        <v>49</v>
      </c>
      <c r="B283" s="2"/>
      <c r="C283" s="37" t="s">
        <v>7</v>
      </c>
      <c r="D283" s="37"/>
      <c r="E283" s="2" t="s">
        <v>120</v>
      </c>
      <c r="F283" s="2" t="s">
        <v>93</v>
      </c>
      <c r="G283" s="58"/>
      <c r="H283" s="56"/>
      <c r="I283" s="56"/>
      <c r="J283" s="56"/>
      <c r="K283" s="3">
        <v>76000</v>
      </c>
      <c r="L283" s="3">
        <v>54364</v>
      </c>
      <c r="M283" s="3">
        <v>78800</v>
      </c>
      <c r="N283" s="3">
        <v>78800</v>
      </c>
      <c r="O283" s="3">
        <v>78800</v>
      </c>
    </row>
    <row r="284" spans="1:15" ht="76.5" x14ac:dyDescent="0.2">
      <c r="A284" s="7" t="s">
        <v>49</v>
      </c>
      <c r="B284" s="7"/>
      <c r="C284" s="8" t="s">
        <v>32</v>
      </c>
      <c r="D284" s="10" t="s">
        <v>210</v>
      </c>
      <c r="E284" s="7"/>
      <c r="F284" s="7"/>
      <c r="G284" s="7"/>
      <c r="H284" s="7"/>
      <c r="I284" s="7"/>
      <c r="J284" s="7"/>
      <c r="K284" s="9">
        <f>K285</f>
        <v>151071112</v>
      </c>
      <c r="L284" s="9">
        <f t="shared" ref="L284:O284" si="95">L285</f>
        <v>24919097.640000001</v>
      </c>
      <c r="M284" s="9">
        <f t="shared" si="95"/>
        <v>193426000</v>
      </c>
      <c r="N284" s="9">
        <f t="shared" si="95"/>
        <v>106467600</v>
      </c>
      <c r="O284" s="9">
        <f t="shared" si="95"/>
        <v>0</v>
      </c>
    </row>
    <row r="285" spans="1:15" ht="102" x14ac:dyDescent="0.2">
      <c r="A285" s="2" t="s">
        <v>49</v>
      </c>
      <c r="B285" s="2"/>
      <c r="C285" s="4" t="s">
        <v>32</v>
      </c>
      <c r="D285" s="10"/>
      <c r="E285" s="2" t="s">
        <v>124</v>
      </c>
      <c r="F285" s="2" t="s">
        <v>119</v>
      </c>
      <c r="G285" s="21" t="s">
        <v>391</v>
      </c>
      <c r="H285" s="21" t="s">
        <v>392</v>
      </c>
      <c r="I285" s="21" t="s">
        <v>393</v>
      </c>
      <c r="J285" s="21" t="s">
        <v>394</v>
      </c>
      <c r="K285" s="3">
        <v>151071112</v>
      </c>
      <c r="L285" s="3">
        <v>24919097.640000001</v>
      </c>
      <c r="M285" s="3">
        <v>193426000</v>
      </c>
      <c r="N285" s="3">
        <v>106467600</v>
      </c>
      <c r="O285" s="3"/>
    </row>
    <row r="286" spans="1:15" ht="76.5" x14ac:dyDescent="0.2">
      <c r="A286" s="7" t="s">
        <v>49</v>
      </c>
      <c r="B286" s="7"/>
      <c r="C286" s="8" t="s">
        <v>33</v>
      </c>
      <c r="D286" s="10" t="s">
        <v>211</v>
      </c>
      <c r="E286" s="7"/>
      <c r="F286" s="7"/>
      <c r="G286" s="7"/>
      <c r="H286" s="7"/>
      <c r="I286" s="7"/>
      <c r="J286" s="7"/>
      <c r="K286" s="9">
        <f>K287</f>
        <v>7623336</v>
      </c>
      <c r="L286" s="9">
        <f t="shared" ref="L286:O286" si="96">L287</f>
        <v>3098662.62</v>
      </c>
      <c r="M286" s="9">
        <f t="shared" si="96"/>
        <v>0</v>
      </c>
      <c r="N286" s="9">
        <f t="shared" si="96"/>
        <v>0</v>
      </c>
      <c r="O286" s="9">
        <f t="shared" si="96"/>
        <v>0</v>
      </c>
    </row>
    <row r="287" spans="1:15" ht="140.25" x14ac:dyDescent="0.2">
      <c r="A287" s="2" t="s">
        <v>49</v>
      </c>
      <c r="B287" s="2"/>
      <c r="C287" s="4" t="s">
        <v>33</v>
      </c>
      <c r="D287" s="10"/>
      <c r="E287" s="2" t="s">
        <v>124</v>
      </c>
      <c r="F287" s="2" t="s">
        <v>122</v>
      </c>
      <c r="G287" s="21" t="s">
        <v>395</v>
      </c>
      <c r="H287" s="21" t="s">
        <v>396</v>
      </c>
      <c r="I287" s="21" t="s">
        <v>393</v>
      </c>
      <c r="J287" s="21" t="s">
        <v>397</v>
      </c>
      <c r="K287" s="3">
        <v>7623336</v>
      </c>
      <c r="L287" s="3">
        <v>3098662.62</v>
      </c>
      <c r="M287" s="3"/>
      <c r="N287" s="3"/>
      <c r="O287" s="3"/>
    </row>
    <row r="288" spans="1:15" ht="25.5" x14ac:dyDescent="0.2">
      <c r="A288" s="7" t="s">
        <v>49</v>
      </c>
      <c r="B288" s="7"/>
      <c r="C288" s="8" t="s">
        <v>46</v>
      </c>
      <c r="D288" s="4" t="s">
        <v>215</v>
      </c>
      <c r="E288" s="7"/>
      <c r="F288" s="7"/>
      <c r="G288" s="7"/>
      <c r="H288" s="7"/>
      <c r="I288" s="7"/>
      <c r="J288" s="7"/>
      <c r="K288" s="9">
        <f t="shared" ref="K288:O288" si="97">K289+K290</f>
        <v>5479469</v>
      </c>
      <c r="L288" s="9">
        <f t="shared" si="97"/>
        <v>5479468.1299999999</v>
      </c>
      <c r="M288" s="9">
        <f t="shared" si="97"/>
        <v>0</v>
      </c>
      <c r="N288" s="9">
        <f t="shared" si="97"/>
        <v>71700000</v>
      </c>
      <c r="O288" s="9">
        <f t="shared" si="97"/>
        <v>0</v>
      </c>
    </row>
    <row r="289" spans="1:15" ht="80.25" customHeight="1" x14ac:dyDescent="0.2">
      <c r="A289" s="2" t="s">
        <v>49</v>
      </c>
      <c r="B289" s="2"/>
      <c r="C289" s="4" t="s">
        <v>46</v>
      </c>
      <c r="D289" s="4"/>
      <c r="E289" s="2" t="s">
        <v>124</v>
      </c>
      <c r="F289" s="2" t="s">
        <v>116</v>
      </c>
      <c r="G289" s="59" t="s">
        <v>398</v>
      </c>
      <c r="H289" s="59" t="s">
        <v>399</v>
      </c>
      <c r="I289" s="59" t="s">
        <v>400</v>
      </c>
      <c r="J289" s="59" t="s">
        <v>401</v>
      </c>
      <c r="K289" s="3">
        <v>2921774</v>
      </c>
      <c r="L289" s="3">
        <v>2921773.13</v>
      </c>
      <c r="M289" s="3"/>
      <c r="N289" s="3">
        <v>71700000</v>
      </c>
      <c r="O289" s="3"/>
    </row>
    <row r="290" spans="1:15" ht="80.25" customHeight="1" x14ac:dyDescent="0.2">
      <c r="A290" s="2" t="s">
        <v>49</v>
      </c>
      <c r="B290" s="2"/>
      <c r="C290" s="4" t="s">
        <v>46</v>
      </c>
      <c r="D290" s="4"/>
      <c r="E290" s="2" t="s">
        <v>121</v>
      </c>
      <c r="F290" s="2" t="s">
        <v>119</v>
      </c>
      <c r="G290" s="59"/>
      <c r="H290" s="59"/>
      <c r="I290" s="59"/>
      <c r="J290" s="59"/>
      <c r="K290" s="9">
        <v>2557695</v>
      </c>
      <c r="L290" s="9">
        <v>2557695</v>
      </c>
      <c r="M290" s="3"/>
      <c r="N290" s="3"/>
      <c r="O290" s="3"/>
    </row>
    <row r="291" spans="1:15" ht="25.5" x14ac:dyDescent="0.2">
      <c r="A291" s="7" t="s">
        <v>49</v>
      </c>
      <c r="B291" s="7"/>
      <c r="C291" s="8" t="s">
        <v>48</v>
      </c>
      <c r="D291" s="4" t="s">
        <v>216</v>
      </c>
      <c r="E291" s="7"/>
      <c r="F291" s="7"/>
      <c r="G291" s="7"/>
      <c r="H291" s="7"/>
      <c r="I291" s="7"/>
      <c r="J291" s="7"/>
      <c r="K291" s="9">
        <f>K292+K293</f>
        <v>533325449</v>
      </c>
      <c r="L291" s="9">
        <f t="shared" ref="L291:O291" si="98">L292+L293</f>
        <v>136110784.91</v>
      </c>
      <c r="M291" s="9">
        <f t="shared" si="98"/>
        <v>537733580</v>
      </c>
      <c r="N291" s="9">
        <f t="shared" si="98"/>
        <v>0</v>
      </c>
      <c r="O291" s="9">
        <f t="shared" si="98"/>
        <v>0</v>
      </c>
    </row>
    <row r="292" spans="1:15" ht="85.5" customHeight="1" x14ac:dyDescent="0.2">
      <c r="A292" s="2" t="s">
        <v>49</v>
      </c>
      <c r="B292" s="2"/>
      <c r="C292" s="4" t="s">
        <v>48</v>
      </c>
      <c r="D292" s="4"/>
      <c r="E292" s="2" t="s">
        <v>92</v>
      </c>
      <c r="F292" s="2" t="s">
        <v>119</v>
      </c>
      <c r="G292" s="59" t="s">
        <v>402</v>
      </c>
      <c r="H292" s="59" t="s">
        <v>403</v>
      </c>
      <c r="I292" s="59" t="s">
        <v>404</v>
      </c>
      <c r="J292" s="59" t="s">
        <v>405</v>
      </c>
      <c r="K292" s="3">
        <v>161430386</v>
      </c>
      <c r="L292" s="3">
        <v>134447878.72999999</v>
      </c>
      <c r="M292" s="3">
        <v>537733580</v>
      </c>
      <c r="N292" s="3"/>
      <c r="O292" s="3"/>
    </row>
    <row r="293" spans="1:15" ht="85.5" customHeight="1" x14ac:dyDescent="0.2">
      <c r="A293" s="2" t="s">
        <v>49</v>
      </c>
      <c r="B293" s="2"/>
      <c r="C293" s="4" t="s">
        <v>48</v>
      </c>
      <c r="D293" s="4"/>
      <c r="E293" s="2" t="s">
        <v>92</v>
      </c>
      <c r="F293" s="2" t="s">
        <v>122</v>
      </c>
      <c r="G293" s="59"/>
      <c r="H293" s="59"/>
      <c r="I293" s="59"/>
      <c r="J293" s="59"/>
      <c r="K293" s="3">
        <v>371895063</v>
      </c>
      <c r="L293" s="3">
        <v>1662906.18</v>
      </c>
      <c r="M293" s="3"/>
      <c r="N293" s="3"/>
      <c r="O293" s="3"/>
    </row>
    <row r="294" spans="1:15" ht="51" x14ac:dyDescent="0.2">
      <c r="A294" s="7" t="s">
        <v>49</v>
      </c>
      <c r="B294" s="7"/>
      <c r="C294" s="8" t="s">
        <v>53</v>
      </c>
      <c r="D294" s="10" t="s">
        <v>218</v>
      </c>
      <c r="E294" s="7"/>
      <c r="F294" s="7"/>
      <c r="G294" s="7"/>
      <c r="H294" s="7"/>
      <c r="I294" s="7"/>
      <c r="J294" s="7"/>
      <c r="K294" s="9">
        <f>K295</f>
        <v>287118278</v>
      </c>
      <c r="L294" s="9">
        <f t="shared" ref="L294:O294" si="99">L295</f>
        <v>257701000</v>
      </c>
      <c r="M294" s="9">
        <f t="shared" si="99"/>
        <v>0</v>
      </c>
      <c r="N294" s="9">
        <f t="shared" si="99"/>
        <v>0</v>
      </c>
      <c r="O294" s="9">
        <f t="shared" si="99"/>
        <v>0</v>
      </c>
    </row>
    <row r="295" spans="1:15" ht="140.25" x14ac:dyDescent="0.2">
      <c r="A295" s="2" t="s">
        <v>49</v>
      </c>
      <c r="B295" s="2"/>
      <c r="C295" s="4" t="s">
        <v>53</v>
      </c>
      <c r="D295" s="10"/>
      <c r="E295" s="2" t="s">
        <v>123</v>
      </c>
      <c r="F295" s="2" t="s">
        <v>116</v>
      </c>
      <c r="G295" s="21" t="s">
        <v>406</v>
      </c>
      <c r="H295" s="21" t="s">
        <v>407</v>
      </c>
      <c r="I295" s="21" t="s">
        <v>408</v>
      </c>
      <c r="J295" s="21" t="s">
        <v>409</v>
      </c>
      <c r="K295" s="3">
        <v>287118278</v>
      </c>
      <c r="L295" s="3">
        <v>257701000</v>
      </c>
      <c r="M295" s="3"/>
      <c r="N295" s="3"/>
      <c r="O295" s="3"/>
    </row>
    <row r="296" spans="1:15" ht="409.5" x14ac:dyDescent="0.2">
      <c r="A296" s="7" t="s">
        <v>49</v>
      </c>
      <c r="B296" s="7"/>
      <c r="C296" s="8" t="s">
        <v>54</v>
      </c>
      <c r="D296" s="10" t="s">
        <v>219</v>
      </c>
      <c r="E296" s="7"/>
      <c r="F296" s="7"/>
      <c r="G296" s="7"/>
      <c r="H296" s="7"/>
      <c r="I296" s="7"/>
      <c r="J296" s="7"/>
      <c r="K296" s="9">
        <f>K297</f>
        <v>7704339</v>
      </c>
      <c r="L296" s="9">
        <f t="shared" ref="L296:O296" si="100">L297</f>
        <v>5318871.24</v>
      </c>
      <c r="M296" s="9">
        <f t="shared" si="100"/>
        <v>7446400</v>
      </c>
      <c r="N296" s="9">
        <f t="shared" si="100"/>
        <v>15527200</v>
      </c>
      <c r="O296" s="9">
        <f t="shared" si="100"/>
        <v>12828900</v>
      </c>
    </row>
    <row r="297" spans="1:15" ht="102" x14ac:dyDescent="0.2">
      <c r="A297" s="2" t="s">
        <v>49</v>
      </c>
      <c r="B297" s="2"/>
      <c r="C297" s="4" t="s">
        <v>54</v>
      </c>
      <c r="D297" s="10"/>
      <c r="E297" s="2" t="s">
        <v>120</v>
      </c>
      <c r="F297" s="2" t="s">
        <v>93</v>
      </c>
      <c r="G297" s="21" t="s">
        <v>410</v>
      </c>
      <c r="H297" s="21" t="s">
        <v>411</v>
      </c>
      <c r="I297" s="21" t="s">
        <v>412</v>
      </c>
      <c r="J297" s="21" t="s">
        <v>413</v>
      </c>
      <c r="K297" s="3">
        <v>7704339</v>
      </c>
      <c r="L297" s="3">
        <v>5318871.24</v>
      </c>
      <c r="M297" s="3">
        <v>7446400</v>
      </c>
      <c r="N297" s="3">
        <v>15527200</v>
      </c>
      <c r="O297" s="3">
        <v>12828900</v>
      </c>
    </row>
    <row r="298" spans="1:15" ht="23.25" customHeight="1" x14ac:dyDescent="0.2">
      <c r="A298" s="7" t="s">
        <v>49</v>
      </c>
      <c r="B298" s="7"/>
      <c r="C298" s="8" t="s">
        <v>2</v>
      </c>
      <c r="D298" s="4" t="s">
        <v>225</v>
      </c>
      <c r="E298" s="7"/>
      <c r="F298" s="7"/>
      <c r="G298" s="7"/>
      <c r="H298" s="7"/>
      <c r="I298" s="7"/>
      <c r="J298" s="7"/>
      <c r="K298" s="9">
        <f>K299</f>
        <v>23853562</v>
      </c>
      <c r="L298" s="9">
        <f t="shared" ref="L298:O298" si="101">L299</f>
        <v>23579044.989999998</v>
      </c>
      <c r="M298" s="9">
        <f t="shared" si="101"/>
        <v>21594200</v>
      </c>
      <c r="N298" s="9">
        <f t="shared" si="101"/>
        <v>22141500</v>
      </c>
      <c r="O298" s="9">
        <f t="shared" si="101"/>
        <v>22037500</v>
      </c>
    </row>
    <row r="299" spans="1:15" ht="191.25" x14ac:dyDescent="0.2">
      <c r="A299" s="2" t="s">
        <v>49</v>
      </c>
      <c r="B299" s="2"/>
      <c r="C299" s="4" t="s">
        <v>2</v>
      </c>
      <c r="D299" s="4"/>
      <c r="E299" s="2" t="s">
        <v>119</v>
      </c>
      <c r="F299" s="2" t="s">
        <v>94</v>
      </c>
      <c r="G299" s="46" t="s">
        <v>414</v>
      </c>
      <c r="H299" s="46" t="s">
        <v>415</v>
      </c>
      <c r="I299" s="46" t="s">
        <v>416</v>
      </c>
      <c r="J299" s="46" t="s">
        <v>417</v>
      </c>
      <c r="K299" s="3">
        <v>23853562</v>
      </c>
      <c r="L299" s="3">
        <v>23579044.989999998</v>
      </c>
      <c r="M299" s="3">
        <v>21594200</v>
      </c>
      <c r="N299" s="3">
        <v>22141500</v>
      </c>
      <c r="O299" s="3">
        <v>22037500</v>
      </c>
    </row>
    <row r="300" spans="1:15" ht="23.25" customHeight="1" x14ac:dyDescent="0.2">
      <c r="A300" s="7" t="s">
        <v>49</v>
      </c>
      <c r="B300" s="7"/>
      <c r="C300" s="8" t="s">
        <v>3</v>
      </c>
      <c r="D300" s="4" t="s">
        <v>226</v>
      </c>
      <c r="E300" s="7"/>
      <c r="F300" s="7"/>
      <c r="G300" s="7"/>
      <c r="H300" s="7"/>
      <c r="I300" s="7"/>
      <c r="J300" s="7"/>
      <c r="K300" s="9">
        <f>K301</f>
        <v>53606944</v>
      </c>
      <c r="L300" s="9">
        <f t="shared" ref="L300:O300" si="102">L301</f>
        <v>53588260.479999997</v>
      </c>
      <c r="M300" s="9">
        <f t="shared" si="102"/>
        <v>53660100</v>
      </c>
      <c r="N300" s="9">
        <f t="shared" si="102"/>
        <v>55309300</v>
      </c>
      <c r="O300" s="9">
        <f t="shared" si="102"/>
        <v>55309300</v>
      </c>
    </row>
    <row r="301" spans="1:15" ht="178.5" x14ac:dyDescent="0.2">
      <c r="A301" s="2" t="s">
        <v>49</v>
      </c>
      <c r="B301" s="2"/>
      <c r="C301" s="4" t="s">
        <v>3</v>
      </c>
      <c r="D301" s="4"/>
      <c r="E301" s="2" t="s">
        <v>119</v>
      </c>
      <c r="F301" s="2" t="s">
        <v>94</v>
      </c>
      <c r="G301" s="21" t="s">
        <v>126</v>
      </c>
      <c r="H301" s="21" t="s">
        <v>128</v>
      </c>
      <c r="I301" s="21" t="s">
        <v>130</v>
      </c>
      <c r="J301" s="21" t="s">
        <v>127</v>
      </c>
      <c r="K301" s="3">
        <v>53606944</v>
      </c>
      <c r="L301" s="3">
        <v>53588260.479999997</v>
      </c>
      <c r="M301" s="3">
        <v>53660100</v>
      </c>
      <c r="N301" s="3">
        <v>55309300</v>
      </c>
      <c r="O301" s="3">
        <v>55309300</v>
      </c>
    </row>
    <row r="302" spans="1:15" ht="51" customHeight="1" x14ac:dyDescent="0.2">
      <c r="A302" s="7" t="s">
        <v>49</v>
      </c>
      <c r="B302" s="7"/>
      <c r="C302" s="8" t="s">
        <v>12</v>
      </c>
      <c r="D302" s="10" t="s">
        <v>228</v>
      </c>
      <c r="E302" s="7"/>
      <c r="F302" s="7"/>
      <c r="G302" s="7"/>
      <c r="H302" s="7"/>
      <c r="I302" s="7"/>
      <c r="J302" s="7"/>
      <c r="K302" s="9">
        <f>K303+K304+K305+K306</f>
        <v>47260819</v>
      </c>
      <c r="L302" s="9">
        <f t="shared" ref="L302:O302" si="103">L303+L304+L305+L306</f>
        <v>45512469.909999996</v>
      </c>
      <c r="M302" s="9">
        <f t="shared" si="103"/>
        <v>40372900</v>
      </c>
      <c r="N302" s="9">
        <f t="shared" si="103"/>
        <v>41459700</v>
      </c>
      <c r="O302" s="9">
        <f t="shared" si="103"/>
        <v>41326300</v>
      </c>
    </row>
    <row r="303" spans="1:15" ht="54.75" customHeight="1" x14ac:dyDescent="0.2">
      <c r="A303" s="2" t="s">
        <v>49</v>
      </c>
      <c r="B303" s="2"/>
      <c r="C303" s="16" t="s">
        <v>12</v>
      </c>
      <c r="D303" s="82"/>
      <c r="E303" s="2" t="s">
        <v>120</v>
      </c>
      <c r="F303" s="2" t="s">
        <v>93</v>
      </c>
      <c r="G303" s="57" t="s">
        <v>363</v>
      </c>
      <c r="H303" s="55" t="s">
        <v>146</v>
      </c>
      <c r="I303" s="55" t="s">
        <v>364</v>
      </c>
      <c r="J303" s="55" t="s">
        <v>147</v>
      </c>
      <c r="K303" s="3">
        <v>39977292</v>
      </c>
      <c r="L303" s="3">
        <v>38723890.18</v>
      </c>
      <c r="M303" s="3">
        <v>40372900</v>
      </c>
      <c r="N303" s="3">
        <v>41459700</v>
      </c>
      <c r="O303" s="3">
        <v>41326300</v>
      </c>
    </row>
    <row r="304" spans="1:15" ht="54.75" customHeight="1" x14ac:dyDescent="0.2">
      <c r="A304" s="2" t="s">
        <v>49</v>
      </c>
      <c r="B304" s="2"/>
      <c r="C304" s="4" t="s">
        <v>12</v>
      </c>
      <c r="D304" s="83"/>
      <c r="E304" s="2" t="s">
        <v>123</v>
      </c>
      <c r="F304" s="2" t="s">
        <v>122</v>
      </c>
      <c r="G304" s="76"/>
      <c r="H304" s="79"/>
      <c r="I304" s="79"/>
      <c r="J304" s="79"/>
      <c r="K304" s="3">
        <v>338124</v>
      </c>
      <c r="L304" s="3">
        <v>338123.25</v>
      </c>
      <c r="M304" s="3"/>
      <c r="N304" s="3"/>
      <c r="O304" s="3"/>
    </row>
    <row r="305" spans="1:15" ht="54.75" customHeight="1" x14ac:dyDescent="0.2">
      <c r="A305" s="2" t="s">
        <v>49</v>
      </c>
      <c r="B305" s="2"/>
      <c r="C305" s="4" t="s">
        <v>12</v>
      </c>
      <c r="D305" s="83"/>
      <c r="E305" s="2" t="s">
        <v>124</v>
      </c>
      <c r="F305" s="2" t="s">
        <v>125</v>
      </c>
      <c r="G305" s="76"/>
      <c r="H305" s="79"/>
      <c r="I305" s="79"/>
      <c r="J305" s="79"/>
      <c r="K305" s="3">
        <v>5945403</v>
      </c>
      <c r="L305" s="3">
        <v>5450456.4800000004</v>
      </c>
      <c r="M305" s="3"/>
      <c r="N305" s="3"/>
      <c r="O305" s="3"/>
    </row>
    <row r="306" spans="1:15" ht="54.75" customHeight="1" x14ac:dyDescent="0.2">
      <c r="A306" s="2" t="s">
        <v>49</v>
      </c>
      <c r="B306" s="2"/>
      <c r="C306" s="46" t="s">
        <v>12</v>
      </c>
      <c r="D306" s="84"/>
      <c r="E306" s="2" t="s">
        <v>92</v>
      </c>
      <c r="F306" s="2" t="s">
        <v>122</v>
      </c>
      <c r="G306" s="58"/>
      <c r="H306" s="56"/>
      <c r="I306" s="56"/>
      <c r="J306" s="56"/>
      <c r="K306" s="3">
        <v>1000000</v>
      </c>
      <c r="L306" s="3">
        <v>1000000</v>
      </c>
      <c r="M306" s="3"/>
      <c r="N306" s="3"/>
      <c r="O306" s="3"/>
    </row>
    <row r="307" spans="1:15" ht="63.75" customHeight="1" x14ac:dyDescent="0.2">
      <c r="A307" s="2" t="s">
        <v>49</v>
      </c>
      <c r="B307" s="7"/>
      <c r="C307" s="16" t="s">
        <v>14</v>
      </c>
      <c r="D307" s="10" t="s">
        <v>231</v>
      </c>
      <c r="E307" s="7"/>
      <c r="F307" s="7"/>
      <c r="G307" s="7"/>
      <c r="H307" s="7"/>
      <c r="I307" s="7"/>
      <c r="J307" s="7"/>
      <c r="K307" s="9">
        <f>K308</f>
        <v>11200</v>
      </c>
      <c r="L307" s="9">
        <f t="shared" ref="L307:O307" si="104">L308</f>
        <v>5500</v>
      </c>
      <c r="M307" s="9">
        <f t="shared" si="104"/>
        <v>0</v>
      </c>
      <c r="N307" s="9">
        <f t="shared" si="104"/>
        <v>0</v>
      </c>
      <c r="O307" s="9">
        <f t="shared" si="104"/>
        <v>0</v>
      </c>
    </row>
    <row r="308" spans="1:15" ht="89.25" x14ac:dyDescent="0.2">
      <c r="A308" s="2" t="s">
        <v>49</v>
      </c>
      <c r="B308" s="2"/>
      <c r="C308" s="16" t="s">
        <v>14</v>
      </c>
      <c r="D308" s="10"/>
      <c r="E308" s="2" t="s">
        <v>120</v>
      </c>
      <c r="F308" s="2" t="s">
        <v>93</v>
      </c>
      <c r="G308" s="21" t="s">
        <v>183</v>
      </c>
      <c r="H308" s="21" t="s">
        <v>151</v>
      </c>
      <c r="I308" s="21" t="s">
        <v>369</v>
      </c>
      <c r="J308" s="21" t="s">
        <v>370</v>
      </c>
      <c r="K308" s="3">
        <v>11200</v>
      </c>
      <c r="L308" s="3">
        <v>5500</v>
      </c>
      <c r="M308" s="3"/>
      <c r="N308" s="3"/>
      <c r="O308" s="3"/>
    </row>
    <row r="309" spans="1:15" ht="64.5" customHeight="1" x14ac:dyDescent="0.2">
      <c r="A309" s="7" t="s">
        <v>49</v>
      </c>
      <c r="B309" s="7"/>
      <c r="C309" s="8" t="s">
        <v>4</v>
      </c>
      <c r="D309" s="10" t="s">
        <v>232</v>
      </c>
      <c r="E309" s="7"/>
      <c r="F309" s="7"/>
      <c r="G309" s="7"/>
      <c r="H309" s="7"/>
      <c r="I309" s="7"/>
      <c r="J309" s="7"/>
      <c r="K309" s="9">
        <f>K310+K311</f>
        <v>2188570</v>
      </c>
      <c r="L309" s="9">
        <f t="shared" ref="L309:O309" si="105">L310+L311</f>
        <v>2035333.2799999998</v>
      </c>
      <c r="M309" s="9">
        <f t="shared" si="105"/>
        <v>1882300</v>
      </c>
      <c r="N309" s="9">
        <f t="shared" si="105"/>
        <v>2842200</v>
      </c>
      <c r="O309" s="9">
        <f t="shared" si="105"/>
        <v>1882300</v>
      </c>
    </row>
    <row r="310" spans="1:15" ht="77.25" customHeight="1" x14ac:dyDescent="0.2">
      <c r="A310" s="2" t="s">
        <v>49</v>
      </c>
      <c r="B310" s="2"/>
      <c r="C310" s="4" t="s">
        <v>4</v>
      </c>
      <c r="D310" s="10"/>
      <c r="E310" s="2" t="s">
        <v>119</v>
      </c>
      <c r="F310" s="2" t="s">
        <v>94</v>
      </c>
      <c r="G310" s="59" t="s">
        <v>265</v>
      </c>
      <c r="H310" s="59" t="s">
        <v>266</v>
      </c>
      <c r="I310" s="59" t="s">
        <v>267</v>
      </c>
      <c r="J310" s="59" t="s">
        <v>268</v>
      </c>
      <c r="K310" s="3">
        <v>1346338</v>
      </c>
      <c r="L310" s="3">
        <v>1193101.93</v>
      </c>
      <c r="M310" s="3">
        <v>1119700</v>
      </c>
      <c r="N310" s="3">
        <v>1815700</v>
      </c>
      <c r="O310" s="3">
        <v>1119700</v>
      </c>
    </row>
    <row r="311" spans="1:15" ht="77.25" customHeight="1" x14ac:dyDescent="0.2">
      <c r="A311" s="2" t="s">
        <v>49</v>
      </c>
      <c r="B311" s="2"/>
      <c r="C311" s="4" t="s">
        <v>4</v>
      </c>
      <c r="D311" s="10"/>
      <c r="E311" s="2" t="s">
        <v>120</v>
      </c>
      <c r="F311" s="2" t="s">
        <v>93</v>
      </c>
      <c r="G311" s="59"/>
      <c r="H311" s="59"/>
      <c r="I311" s="59"/>
      <c r="J311" s="59"/>
      <c r="K311" s="3">
        <v>842232</v>
      </c>
      <c r="L311" s="3">
        <v>842231.35</v>
      </c>
      <c r="M311" s="3">
        <v>762600</v>
      </c>
      <c r="N311" s="3">
        <v>1026500</v>
      </c>
      <c r="O311" s="3">
        <v>762600</v>
      </c>
    </row>
    <row r="312" spans="1:15" ht="23.25" customHeight="1" x14ac:dyDescent="0.2">
      <c r="A312" s="2" t="s">
        <v>49</v>
      </c>
      <c r="B312" s="44"/>
      <c r="C312" s="46" t="s">
        <v>196</v>
      </c>
      <c r="D312" s="46" t="s">
        <v>257</v>
      </c>
      <c r="E312" s="2"/>
      <c r="F312" s="2"/>
      <c r="G312" s="46"/>
      <c r="H312" s="46"/>
      <c r="I312" s="46"/>
      <c r="J312" s="46"/>
      <c r="K312" s="9">
        <f>K313</f>
        <v>25750</v>
      </c>
      <c r="L312" s="9">
        <f t="shared" ref="L312:O312" si="106">L313</f>
        <v>25750</v>
      </c>
      <c r="M312" s="9">
        <f t="shared" si="106"/>
        <v>0</v>
      </c>
      <c r="N312" s="9">
        <f t="shared" si="106"/>
        <v>0</v>
      </c>
      <c r="O312" s="9">
        <f t="shared" si="106"/>
        <v>0</v>
      </c>
    </row>
    <row r="313" spans="1:15" ht="23.25" customHeight="1" x14ac:dyDescent="0.2">
      <c r="A313" s="2" t="s">
        <v>49</v>
      </c>
      <c r="B313" s="44"/>
      <c r="C313" s="46" t="s">
        <v>196</v>
      </c>
      <c r="D313" s="45"/>
      <c r="E313" s="2" t="s">
        <v>119</v>
      </c>
      <c r="F313" s="2" t="s">
        <v>94</v>
      </c>
      <c r="G313" s="46"/>
      <c r="H313" s="46"/>
      <c r="I313" s="46"/>
      <c r="J313" s="46"/>
      <c r="K313" s="3">
        <v>25750</v>
      </c>
      <c r="L313" s="3">
        <v>25750</v>
      </c>
      <c r="M313" s="3"/>
      <c r="N313" s="3"/>
      <c r="O313" s="3"/>
    </row>
    <row r="314" spans="1:15" ht="23.25" customHeight="1" x14ac:dyDescent="0.2">
      <c r="A314" s="7" t="s">
        <v>55</v>
      </c>
      <c r="B314" s="41" t="s">
        <v>115</v>
      </c>
      <c r="C314" s="42"/>
      <c r="D314" s="43"/>
      <c r="E314" s="7"/>
      <c r="F314" s="7"/>
      <c r="G314" s="7"/>
      <c r="H314" s="7"/>
      <c r="I314" s="7"/>
      <c r="J314" s="7"/>
      <c r="K314" s="9">
        <f>K315+K318+K320+K322+K324+K329+K331+K336+K339+K346+K348+K352+K354+K358+K360+K363+K365+K367+K369+K371+K373+K375+K377</f>
        <v>1505205091.1300001</v>
      </c>
      <c r="L314" s="9">
        <f>L315+L318+L320+L322+L324+L329+L331+L336+L339+L346+L348+L352+L354+L358+L360+L363+L365+L367+L369+L371+L373+L375+L377</f>
        <v>1342968658.25</v>
      </c>
      <c r="M314" s="9">
        <f>M315+M318+M320+M322+M324+M329+M331+M336+M339+M346+M348+M352+M354+M358+M360+M363+M365+M367+M369+M371+M373+M375+M377</f>
        <v>1345612955</v>
      </c>
      <c r="N314" s="9">
        <f>N315+N318+N320+N322+N324+N329+N331+N336+N339+N346+N348+N352+N354+N358+N360+N363+N365+N367+N369+N371+N373+N375+N377</f>
        <v>1393030130</v>
      </c>
      <c r="O314" s="9">
        <f>O315+O318+O320+O322+O324+O329+O331+O336+O339+O346+O348+O352+O354+O358+O360+O363+O365+O367+O369+O371+O373+O375+O377</f>
        <v>1307731760</v>
      </c>
    </row>
    <row r="315" spans="1:15" ht="38.25" x14ac:dyDescent="0.2">
      <c r="A315" s="7" t="s">
        <v>55</v>
      </c>
      <c r="B315" s="7"/>
      <c r="C315" s="8" t="s">
        <v>50</v>
      </c>
      <c r="D315" s="4" t="s">
        <v>203</v>
      </c>
      <c r="E315" s="7"/>
      <c r="F315" s="7"/>
      <c r="G315" s="7"/>
      <c r="H315" s="7"/>
      <c r="I315" s="7"/>
      <c r="J315" s="7"/>
      <c r="K315" s="9">
        <f>K316+K317</f>
        <v>99682381.840000004</v>
      </c>
      <c r="L315" s="9">
        <f t="shared" ref="L315:O315" si="107">L316+L317</f>
        <v>80156839.129999995</v>
      </c>
      <c r="M315" s="9">
        <f t="shared" si="107"/>
        <v>820800</v>
      </c>
      <c r="N315" s="9">
        <f t="shared" si="107"/>
        <v>820800</v>
      </c>
      <c r="O315" s="9">
        <f t="shared" si="107"/>
        <v>820800</v>
      </c>
    </row>
    <row r="316" spans="1:15" ht="166.5" customHeight="1" x14ac:dyDescent="0.2">
      <c r="A316" s="2" t="s">
        <v>55</v>
      </c>
      <c r="B316" s="2"/>
      <c r="C316" s="4" t="s">
        <v>50</v>
      </c>
      <c r="D316" s="4"/>
      <c r="E316" s="2" t="s">
        <v>123</v>
      </c>
      <c r="F316" s="2" t="s">
        <v>122</v>
      </c>
      <c r="G316" s="57" t="s">
        <v>418</v>
      </c>
      <c r="H316" s="57" t="s">
        <v>419</v>
      </c>
      <c r="I316" s="57" t="s">
        <v>420</v>
      </c>
      <c r="J316" s="57" t="s">
        <v>421</v>
      </c>
      <c r="K316" s="3">
        <v>99283946.840000004</v>
      </c>
      <c r="L316" s="3">
        <v>80156839.129999995</v>
      </c>
      <c r="M316" s="3"/>
      <c r="N316" s="3"/>
      <c r="O316" s="3"/>
    </row>
    <row r="317" spans="1:15" ht="166.5" customHeight="1" x14ac:dyDescent="0.2">
      <c r="A317" s="2" t="s">
        <v>55</v>
      </c>
      <c r="B317" s="2"/>
      <c r="C317" s="4" t="s">
        <v>50</v>
      </c>
      <c r="D317" s="4"/>
      <c r="E317" s="2" t="s">
        <v>123</v>
      </c>
      <c r="F317" s="2" t="s">
        <v>116</v>
      </c>
      <c r="G317" s="58"/>
      <c r="H317" s="58"/>
      <c r="I317" s="58"/>
      <c r="J317" s="58"/>
      <c r="K317" s="3">
        <v>398435</v>
      </c>
      <c r="L317" s="3">
        <v>0</v>
      </c>
      <c r="M317" s="3">
        <v>820800</v>
      </c>
      <c r="N317" s="3">
        <v>820800</v>
      </c>
      <c r="O317" s="3">
        <v>820800</v>
      </c>
    </row>
    <row r="318" spans="1:15" ht="89.25" x14ac:dyDescent="0.2">
      <c r="A318" s="7" t="s">
        <v>55</v>
      </c>
      <c r="B318" s="7"/>
      <c r="C318" s="8" t="s">
        <v>51</v>
      </c>
      <c r="D318" s="10" t="s">
        <v>204</v>
      </c>
      <c r="E318" s="7"/>
      <c r="F318" s="7"/>
      <c r="G318" s="7"/>
      <c r="H318" s="7"/>
      <c r="I318" s="7"/>
      <c r="J318" s="7"/>
      <c r="K318" s="9">
        <f>K319</f>
        <v>320211470</v>
      </c>
      <c r="L318" s="9">
        <f t="shared" ref="L318:O318" si="108">L319</f>
        <v>285920757.37</v>
      </c>
      <c r="M318" s="9">
        <f t="shared" si="108"/>
        <v>256734400</v>
      </c>
      <c r="N318" s="9">
        <f t="shared" si="108"/>
        <v>256734400</v>
      </c>
      <c r="O318" s="9">
        <f t="shared" si="108"/>
        <v>256734400</v>
      </c>
    </row>
    <row r="319" spans="1:15" ht="331.5" x14ac:dyDescent="0.2">
      <c r="A319" s="2" t="s">
        <v>55</v>
      </c>
      <c r="B319" s="2"/>
      <c r="C319" s="4" t="s">
        <v>51</v>
      </c>
      <c r="D319" s="10"/>
      <c r="E319" s="2" t="s">
        <v>52</v>
      </c>
      <c r="F319" s="2"/>
      <c r="G319" s="25" t="s">
        <v>422</v>
      </c>
      <c r="H319" s="25" t="s">
        <v>423</v>
      </c>
      <c r="I319" s="25" t="s">
        <v>424</v>
      </c>
      <c r="J319" s="2" t="s">
        <v>425</v>
      </c>
      <c r="K319" s="3">
        <v>320211470</v>
      </c>
      <c r="L319" s="3">
        <v>285920757.37</v>
      </c>
      <c r="M319" s="3">
        <v>256734400</v>
      </c>
      <c r="N319" s="3">
        <v>256734400</v>
      </c>
      <c r="O319" s="3">
        <v>256734400</v>
      </c>
    </row>
    <row r="320" spans="1:15" ht="63.75" x14ac:dyDescent="0.2">
      <c r="A320" s="7" t="s">
        <v>55</v>
      </c>
      <c r="B320" s="7"/>
      <c r="C320" s="8" t="s">
        <v>29</v>
      </c>
      <c r="D320" s="10" t="s">
        <v>205</v>
      </c>
      <c r="E320" s="7"/>
      <c r="F320" s="7"/>
      <c r="G320" s="7"/>
      <c r="H320" s="7"/>
      <c r="I320" s="7"/>
      <c r="J320" s="7"/>
      <c r="K320" s="9">
        <f>K321</f>
        <v>67776839</v>
      </c>
      <c r="L320" s="9">
        <f t="shared" ref="L320:O320" si="109">L321</f>
        <v>54267796.469999999</v>
      </c>
      <c r="M320" s="9">
        <f t="shared" si="109"/>
        <v>34551100</v>
      </c>
      <c r="N320" s="9">
        <f t="shared" si="109"/>
        <v>75235400</v>
      </c>
      <c r="O320" s="9">
        <f t="shared" si="109"/>
        <v>77875700</v>
      </c>
    </row>
    <row r="321" spans="1:15" ht="357" x14ac:dyDescent="0.2">
      <c r="A321" s="2" t="s">
        <v>55</v>
      </c>
      <c r="B321" s="2"/>
      <c r="C321" s="4" t="s">
        <v>29</v>
      </c>
      <c r="D321" s="10"/>
      <c r="E321" s="2" t="s">
        <v>123</v>
      </c>
      <c r="F321" s="2" t="s">
        <v>119</v>
      </c>
      <c r="G321" s="50" t="s">
        <v>426</v>
      </c>
      <c r="H321" s="50" t="s">
        <v>427</v>
      </c>
      <c r="I321" s="50" t="s">
        <v>428</v>
      </c>
      <c r="J321" s="50" t="s">
        <v>429</v>
      </c>
      <c r="K321" s="3">
        <v>67776839</v>
      </c>
      <c r="L321" s="3">
        <v>54267796.469999999</v>
      </c>
      <c r="M321" s="3">
        <v>34551100</v>
      </c>
      <c r="N321" s="3">
        <v>75235400</v>
      </c>
      <c r="O321" s="3">
        <v>77875700</v>
      </c>
    </row>
    <row r="322" spans="1:15" ht="38.25" x14ac:dyDescent="0.2">
      <c r="A322" s="7" t="s">
        <v>55</v>
      </c>
      <c r="B322" s="7"/>
      <c r="C322" s="8" t="s">
        <v>56</v>
      </c>
      <c r="D322" s="4" t="s">
        <v>206</v>
      </c>
      <c r="E322" s="7"/>
      <c r="F322" s="7"/>
      <c r="G322" s="7"/>
      <c r="H322" s="7"/>
      <c r="I322" s="7"/>
      <c r="J322" s="7"/>
      <c r="K322" s="9">
        <f>K323</f>
        <v>297771597</v>
      </c>
      <c r="L322" s="9">
        <f t="shared" ref="L322:O322" si="110">L323</f>
        <v>297771519.69</v>
      </c>
      <c r="M322" s="9">
        <f t="shared" si="110"/>
        <v>297978400</v>
      </c>
      <c r="N322" s="9">
        <f t="shared" si="110"/>
        <v>299296800</v>
      </c>
      <c r="O322" s="9">
        <f t="shared" si="110"/>
        <v>299296800</v>
      </c>
    </row>
    <row r="323" spans="1:15" ht="191.25" x14ac:dyDescent="0.2">
      <c r="A323" s="2" t="s">
        <v>55</v>
      </c>
      <c r="B323" s="2"/>
      <c r="C323" s="4" t="s">
        <v>56</v>
      </c>
      <c r="D323" s="4"/>
      <c r="E323" s="2" t="s">
        <v>120</v>
      </c>
      <c r="F323" s="2" t="s">
        <v>121</v>
      </c>
      <c r="G323" s="25" t="s">
        <v>430</v>
      </c>
      <c r="H323" s="25" t="s">
        <v>431</v>
      </c>
      <c r="I323" s="25" t="s">
        <v>432</v>
      </c>
      <c r="J323" s="25" t="s">
        <v>433</v>
      </c>
      <c r="K323" s="3">
        <v>297771597</v>
      </c>
      <c r="L323" s="3">
        <v>297771519.69</v>
      </c>
      <c r="M323" s="3">
        <v>297978400</v>
      </c>
      <c r="N323" s="3">
        <v>299296800</v>
      </c>
      <c r="O323" s="3">
        <v>299296800</v>
      </c>
    </row>
    <row r="324" spans="1:15" ht="25.5" x14ac:dyDescent="0.2">
      <c r="A324" s="7" t="s">
        <v>55</v>
      </c>
      <c r="B324" s="7"/>
      <c r="C324" s="8" t="s">
        <v>7</v>
      </c>
      <c r="D324" s="4" t="s">
        <v>209</v>
      </c>
      <c r="E324" s="7"/>
      <c r="F324" s="7"/>
      <c r="G324" s="7"/>
      <c r="H324" s="7"/>
      <c r="I324" s="7"/>
      <c r="J324" s="7"/>
      <c r="K324" s="9">
        <f>K325+K326+K327+K328</f>
        <v>2519888</v>
      </c>
      <c r="L324" s="9">
        <f t="shared" ref="L324:O324" si="111">L325+L326+L327+L328</f>
        <v>1891761.1</v>
      </c>
      <c r="M324" s="9">
        <f t="shared" si="111"/>
        <v>515800</v>
      </c>
      <c r="N324" s="9">
        <f t="shared" si="111"/>
        <v>515800</v>
      </c>
      <c r="O324" s="9">
        <f t="shared" si="111"/>
        <v>515800</v>
      </c>
    </row>
    <row r="325" spans="1:15" ht="35.25" customHeight="1" x14ac:dyDescent="0.2">
      <c r="A325" s="2" t="s">
        <v>55</v>
      </c>
      <c r="B325" s="2"/>
      <c r="C325" s="4" t="s">
        <v>7</v>
      </c>
      <c r="D325" s="4"/>
      <c r="E325" s="2" t="s">
        <v>119</v>
      </c>
      <c r="F325" s="2" t="s">
        <v>94</v>
      </c>
      <c r="G325" s="59" t="s">
        <v>434</v>
      </c>
      <c r="H325" s="59" t="s">
        <v>435</v>
      </c>
      <c r="I325" s="59" t="s">
        <v>436</v>
      </c>
      <c r="J325" s="59" t="s">
        <v>437</v>
      </c>
      <c r="K325" s="3">
        <v>109100</v>
      </c>
      <c r="L325" s="3">
        <v>107985.3</v>
      </c>
      <c r="M325" s="3">
        <v>109100</v>
      </c>
      <c r="N325" s="3">
        <v>109100</v>
      </c>
      <c r="O325" s="3">
        <v>109100</v>
      </c>
    </row>
    <row r="326" spans="1:15" ht="35.25" customHeight="1" x14ac:dyDescent="0.2">
      <c r="A326" s="2" t="s">
        <v>55</v>
      </c>
      <c r="B326" s="2"/>
      <c r="C326" s="4" t="s">
        <v>7</v>
      </c>
      <c r="D326" s="4"/>
      <c r="E326" s="2" t="s">
        <v>116</v>
      </c>
      <c r="F326" s="2" t="s">
        <v>118</v>
      </c>
      <c r="G326" s="59"/>
      <c r="H326" s="59"/>
      <c r="I326" s="59"/>
      <c r="J326" s="59"/>
      <c r="K326" s="3">
        <v>103145</v>
      </c>
      <c r="L326" s="3">
        <v>61890</v>
      </c>
      <c r="M326" s="3">
        <v>55800</v>
      </c>
      <c r="N326" s="3">
        <v>55800</v>
      </c>
      <c r="O326" s="3">
        <v>55800</v>
      </c>
    </row>
    <row r="327" spans="1:15" ht="35.25" customHeight="1" x14ac:dyDescent="0.2">
      <c r="A327" s="2" t="s">
        <v>55</v>
      </c>
      <c r="B327" s="2"/>
      <c r="C327" s="16" t="s">
        <v>7</v>
      </c>
      <c r="D327" s="16"/>
      <c r="E327" s="2" t="s">
        <v>123</v>
      </c>
      <c r="F327" s="2" t="s">
        <v>119</v>
      </c>
      <c r="G327" s="59"/>
      <c r="H327" s="59"/>
      <c r="I327" s="59"/>
      <c r="J327" s="59"/>
      <c r="K327" s="3">
        <v>2150491</v>
      </c>
      <c r="L327" s="3">
        <v>1567125</v>
      </c>
      <c r="M327" s="3"/>
      <c r="N327" s="3"/>
      <c r="O327" s="3"/>
    </row>
    <row r="328" spans="1:15" ht="35.25" customHeight="1" x14ac:dyDescent="0.2">
      <c r="A328" s="2" t="s">
        <v>55</v>
      </c>
      <c r="B328" s="2"/>
      <c r="C328" s="4" t="s">
        <v>7</v>
      </c>
      <c r="D328" s="4"/>
      <c r="E328" s="2" t="s">
        <v>123</v>
      </c>
      <c r="F328" s="2" t="s">
        <v>123</v>
      </c>
      <c r="G328" s="59"/>
      <c r="H328" s="59"/>
      <c r="I328" s="59"/>
      <c r="J328" s="59"/>
      <c r="K328" s="3">
        <v>157152</v>
      </c>
      <c r="L328" s="3">
        <v>154760.79999999999</v>
      </c>
      <c r="M328" s="3">
        <v>350900</v>
      </c>
      <c r="N328" s="3">
        <v>350900</v>
      </c>
      <c r="O328" s="3">
        <v>350900</v>
      </c>
    </row>
    <row r="329" spans="1:15" ht="76.5" x14ac:dyDescent="0.2">
      <c r="A329" s="7" t="s">
        <v>55</v>
      </c>
      <c r="B329" s="7"/>
      <c r="C329" s="8" t="s">
        <v>33</v>
      </c>
      <c r="D329" s="10" t="s">
        <v>211</v>
      </c>
      <c r="E329" s="7"/>
      <c r="F329" s="7"/>
      <c r="G329" s="7"/>
      <c r="H329" s="7"/>
      <c r="I329" s="7"/>
      <c r="J329" s="7"/>
      <c r="K329" s="9">
        <f>K330</f>
        <v>3625143</v>
      </c>
      <c r="L329" s="9">
        <f t="shared" ref="L329:O329" si="112">L330</f>
        <v>0</v>
      </c>
      <c r="M329" s="9">
        <f t="shared" si="112"/>
        <v>0</v>
      </c>
      <c r="N329" s="9">
        <f t="shared" si="112"/>
        <v>0</v>
      </c>
      <c r="O329" s="9">
        <f t="shared" si="112"/>
        <v>0</v>
      </c>
    </row>
    <row r="330" spans="1:15" ht="140.25" x14ac:dyDescent="0.2">
      <c r="A330" s="2" t="s">
        <v>55</v>
      </c>
      <c r="B330" s="2"/>
      <c r="C330" s="4" t="s">
        <v>33</v>
      </c>
      <c r="D330" s="10"/>
      <c r="E330" s="2" t="s">
        <v>124</v>
      </c>
      <c r="F330" s="2" t="s">
        <v>122</v>
      </c>
      <c r="G330" s="26" t="s">
        <v>438</v>
      </c>
      <c r="H330" s="26" t="s">
        <v>439</v>
      </c>
      <c r="I330" s="26" t="s">
        <v>440</v>
      </c>
      <c r="J330" s="26" t="s">
        <v>441</v>
      </c>
      <c r="K330" s="12">
        <v>3625143</v>
      </c>
      <c r="L330" s="12"/>
      <c r="M330" s="12"/>
      <c r="N330" s="12"/>
      <c r="O330" s="12"/>
    </row>
    <row r="331" spans="1:15" ht="51" x14ac:dyDescent="0.2">
      <c r="A331" s="7" t="s">
        <v>55</v>
      </c>
      <c r="B331" s="7"/>
      <c r="C331" s="8" t="s">
        <v>53</v>
      </c>
      <c r="D331" s="10" t="s">
        <v>218</v>
      </c>
      <c r="E331" s="7"/>
      <c r="F331" s="7"/>
      <c r="G331" s="7"/>
      <c r="H331" s="7"/>
      <c r="I331" s="7"/>
      <c r="J331" s="7"/>
      <c r="K331" s="9">
        <f>K333+K334+K335+K332</f>
        <v>357667606.29000002</v>
      </c>
      <c r="L331" s="9">
        <f t="shared" ref="L331:O331" si="113">L333+L334+L335+L332</f>
        <v>289723684.63999999</v>
      </c>
      <c r="M331" s="9">
        <f t="shared" si="113"/>
        <v>397233155</v>
      </c>
      <c r="N331" s="9">
        <f t="shared" si="113"/>
        <v>403432430</v>
      </c>
      <c r="O331" s="9">
        <f t="shared" si="113"/>
        <v>311311660</v>
      </c>
    </row>
    <row r="332" spans="1:15" ht="35.25" customHeight="1" x14ac:dyDescent="0.2">
      <c r="A332" s="7" t="s">
        <v>55</v>
      </c>
      <c r="B332" s="7"/>
      <c r="C332" s="8" t="s">
        <v>53</v>
      </c>
      <c r="D332" s="10"/>
      <c r="E332" s="7" t="s">
        <v>123</v>
      </c>
      <c r="F332" s="7" t="s">
        <v>119</v>
      </c>
      <c r="G332" s="57" t="s">
        <v>442</v>
      </c>
      <c r="H332" s="55" t="s">
        <v>443</v>
      </c>
      <c r="I332" s="55" t="s">
        <v>444</v>
      </c>
      <c r="J332" s="55" t="s">
        <v>445</v>
      </c>
      <c r="K332" s="9">
        <v>931517</v>
      </c>
      <c r="L332" s="9">
        <v>931517</v>
      </c>
      <c r="M332" s="9"/>
      <c r="N332" s="9"/>
      <c r="O332" s="9"/>
    </row>
    <row r="333" spans="1:15" ht="35.25" customHeight="1" x14ac:dyDescent="0.2">
      <c r="A333" s="2" t="s">
        <v>55</v>
      </c>
      <c r="B333" s="2"/>
      <c r="C333" s="4" t="s">
        <v>53</v>
      </c>
      <c r="D333" s="10"/>
      <c r="E333" s="2" t="s">
        <v>123</v>
      </c>
      <c r="F333" s="2" t="s">
        <v>122</v>
      </c>
      <c r="G333" s="76"/>
      <c r="H333" s="79"/>
      <c r="I333" s="79"/>
      <c r="J333" s="79"/>
      <c r="K333" s="3">
        <v>25783990.16</v>
      </c>
      <c r="L333" s="3">
        <v>1123164</v>
      </c>
      <c r="M333" s="3">
        <v>14566900</v>
      </c>
      <c r="N333" s="3">
        <v>7813600</v>
      </c>
      <c r="O333" s="3">
        <v>26669400</v>
      </c>
    </row>
    <row r="334" spans="1:15" ht="35.25" customHeight="1" x14ac:dyDescent="0.2">
      <c r="A334" s="2" t="s">
        <v>55</v>
      </c>
      <c r="B334" s="2"/>
      <c r="C334" s="4" t="s">
        <v>53</v>
      </c>
      <c r="D334" s="10"/>
      <c r="E334" s="2" t="s">
        <v>123</v>
      </c>
      <c r="F334" s="2" t="s">
        <v>116</v>
      </c>
      <c r="G334" s="76"/>
      <c r="H334" s="79"/>
      <c r="I334" s="79"/>
      <c r="J334" s="79"/>
      <c r="K334" s="3">
        <v>322882502.13</v>
      </c>
      <c r="L334" s="3">
        <v>279834003.63999999</v>
      </c>
      <c r="M334" s="3">
        <v>257995700</v>
      </c>
      <c r="N334" s="3">
        <v>240695700</v>
      </c>
      <c r="O334" s="3">
        <v>245098800</v>
      </c>
    </row>
    <row r="335" spans="1:15" ht="35.25" customHeight="1" x14ac:dyDescent="0.2">
      <c r="A335" s="2" t="s">
        <v>55</v>
      </c>
      <c r="B335" s="2"/>
      <c r="C335" s="4" t="s">
        <v>53</v>
      </c>
      <c r="D335" s="10"/>
      <c r="E335" s="2" t="s">
        <v>117</v>
      </c>
      <c r="F335" s="2" t="s">
        <v>123</v>
      </c>
      <c r="G335" s="58"/>
      <c r="H335" s="56"/>
      <c r="I335" s="56"/>
      <c r="J335" s="56"/>
      <c r="K335" s="3">
        <v>8069597</v>
      </c>
      <c r="L335" s="3">
        <v>7835000</v>
      </c>
      <c r="M335" s="3">
        <v>124670555</v>
      </c>
      <c r="N335" s="3">
        <v>154923130</v>
      </c>
      <c r="O335" s="3">
        <v>39543460</v>
      </c>
    </row>
    <row r="336" spans="1:15" ht="51" x14ac:dyDescent="0.2">
      <c r="A336" s="7" t="s">
        <v>55</v>
      </c>
      <c r="B336" s="7"/>
      <c r="C336" s="8" t="s">
        <v>57</v>
      </c>
      <c r="D336" s="10" t="s">
        <v>256</v>
      </c>
      <c r="E336" s="7"/>
      <c r="F336" s="7"/>
      <c r="G336" s="7"/>
      <c r="H336" s="7"/>
      <c r="I336" s="7"/>
      <c r="J336" s="7"/>
      <c r="K336" s="9">
        <f>K337+K338</f>
        <v>2163498</v>
      </c>
      <c r="L336" s="9">
        <f t="shared" ref="L336:O336" si="114">L337+L338</f>
        <v>2163497.9</v>
      </c>
      <c r="M336" s="9">
        <f t="shared" si="114"/>
        <v>2570700</v>
      </c>
      <c r="N336" s="9">
        <f t="shared" si="114"/>
        <v>1378900</v>
      </c>
      <c r="O336" s="9">
        <f t="shared" si="114"/>
        <v>4706400</v>
      </c>
    </row>
    <row r="337" spans="1:15" ht="109.5" customHeight="1" x14ac:dyDescent="0.2">
      <c r="A337" s="2" t="s">
        <v>55</v>
      </c>
      <c r="B337" s="2"/>
      <c r="C337" s="16" t="s">
        <v>57</v>
      </c>
      <c r="D337" s="10"/>
      <c r="E337" s="2" t="s">
        <v>123</v>
      </c>
      <c r="F337" s="2" t="s">
        <v>122</v>
      </c>
      <c r="G337" s="57" t="s">
        <v>446</v>
      </c>
      <c r="H337" s="55" t="s">
        <v>447</v>
      </c>
      <c r="I337" s="55" t="s">
        <v>448</v>
      </c>
      <c r="J337" s="55" t="s">
        <v>449</v>
      </c>
      <c r="K337" s="9"/>
      <c r="L337" s="9"/>
      <c r="M337" s="3">
        <v>2570700</v>
      </c>
      <c r="N337" s="3">
        <v>1378900</v>
      </c>
      <c r="O337" s="3">
        <v>4706400</v>
      </c>
    </row>
    <row r="338" spans="1:15" ht="109.5" customHeight="1" x14ac:dyDescent="0.2">
      <c r="A338" s="2" t="s">
        <v>55</v>
      </c>
      <c r="B338" s="2"/>
      <c r="C338" s="4" t="s">
        <v>57</v>
      </c>
      <c r="D338" s="10"/>
      <c r="E338" s="2" t="s">
        <v>123</v>
      </c>
      <c r="F338" s="2" t="s">
        <v>123</v>
      </c>
      <c r="G338" s="58"/>
      <c r="H338" s="56"/>
      <c r="I338" s="56"/>
      <c r="J338" s="56"/>
      <c r="K338" s="3">
        <v>2163498</v>
      </c>
      <c r="L338" s="3">
        <v>2163497.9</v>
      </c>
      <c r="M338" s="3"/>
      <c r="N338" s="3"/>
      <c r="O338" s="3"/>
    </row>
    <row r="339" spans="1:15" ht="25.5" x14ac:dyDescent="0.2">
      <c r="A339" s="7" t="s">
        <v>55</v>
      </c>
      <c r="B339" s="7"/>
      <c r="C339" s="8" t="s">
        <v>2</v>
      </c>
      <c r="D339" s="4" t="s">
        <v>225</v>
      </c>
      <c r="E339" s="7"/>
      <c r="F339" s="7"/>
      <c r="G339" s="7"/>
      <c r="H339" s="7"/>
      <c r="I339" s="7"/>
      <c r="J339" s="7"/>
      <c r="K339" s="9">
        <f>K340+K341+K342+K343+K344+K345</f>
        <v>46826854</v>
      </c>
      <c r="L339" s="9">
        <f t="shared" ref="L339:O339" si="115">L340+L341+L342+L343+L344+L345</f>
        <v>42201001.449999996</v>
      </c>
      <c r="M339" s="9">
        <f t="shared" si="115"/>
        <v>16535000</v>
      </c>
      <c r="N339" s="9">
        <f t="shared" si="115"/>
        <v>16993500</v>
      </c>
      <c r="O339" s="9">
        <f t="shared" si="115"/>
        <v>16904900</v>
      </c>
    </row>
    <row r="340" spans="1:15" ht="43.5" customHeight="1" x14ac:dyDescent="0.2">
      <c r="A340" s="2" t="s">
        <v>55</v>
      </c>
      <c r="B340" s="2"/>
      <c r="C340" s="4" t="s">
        <v>2</v>
      </c>
      <c r="D340" s="4"/>
      <c r="E340" s="2" t="s">
        <v>120</v>
      </c>
      <c r="F340" s="2" t="s">
        <v>125</v>
      </c>
      <c r="G340" s="59" t="s">
        <v>450</v>
      </c>
      <c r="H340" s="59" t="s">
        <v>451</v>
      </c>
      <c r="I340" s="59" t="s">
        <v>452</v>
      </c>
      <c r="J340" s="59" t="s">
        <v>453</v>
      </c>
      <c r="K340" s="3">
        <v>20593335</v>
      </c>
      <c r="L340" s="3">
        <v>20593332.27</v>
      </c>
      <c r="M340" s="3"/>
      <c r="N340" s="3"/>
      <c r="O340" s="3"/>
    </row>
    <row r="341" spans="1:15" ht="43.5" customHeight="1" x14ac:dyDescent="0.2">
      <c r="A341" s="2" t="s">
        <v>55</v>
      </c>
      <c r="B341" s="2"/>
      <c r="C341" s="4" t="s">
        <v>2</v>
      </c>
      <c r="D341" s="4"/>
      <c r="E341" s="2" t="s">
        <v>123</v>
      </c>
      <c r="F341" s="2" t="s">
        <v>119</v>
      </c>
      <c r="G341" s="59"/>
      <c r="H341" s="59"/>
      <c r="I341" s="59"/>
      <c r="J341" s="59"/>
      <c r="K341" s="3">
        <v>3776870</v>
      </c>
      <c r="L341" s="3">
        <v>3776866.36</v>
      </c>
      <c r="M341" s="3"/>
      <c r="N341" s="3"/>
      <c r="O341" s="3"/>
    </row>
    <row r="342" spans="1:15" ht="43.5" customHeight="1" x14ac:dyDescent="0.2">
      <c r="A342" s="2" t="s">
        <v>55</v>
      </c>
      <c r="B342" s="2"/>
      <c r="C342" s="4" t="s">
        <v>2</v>
      </c>
      <c r="D342" s="4"/>
      <c r="E342" s="2" t="s">
        <v>123</v>
      </c>
      <c r="F342" s="2" t="s">
        <v>122</v>
      </c>
      <c r="G342" s="59"/>
      <c r="H342" s="59"/>
      <c r="I342" s="59"/>
      <c r="J342" s="59"/>
      <c r="K342" s="3">
        <v>104818</v>
      </c>
      <c r="L342" s="3">
        <v>104818</v>
      </c>
      <c r="M342" s="3"/>
      <c r="N342" s="3"/>
      <c r="O342" s="3"/>
    </row>
    <row r="343" spans="1:15" ht="43.5" customHeight="1" x14ac:dyDescent="0.2">
      <c r="A343" s="2" t="s">
        <v>55</v>
      </c>
      <c r="B343" s="2"/>
      <c r="C343" s="4" t="s">
        <v>2</v>
      </c>
      <c r="D343" s="4"/>
      <c r="E343" s="2" t="s">
        <v>123</v>
      </c>
      <c r="F343" s="2" t="s">
        <v>116</v>
      </c>
      <c r="G343" s="59"/>
      <c r="H343" s="59"/>
      <c r="I343" s="59"/>
      <c r="J343" s="59"/>
      <c r="K343" s="3">
        <v>75000</v>
      </c>
      <c r="L343" s="3">
        <v>75000</v>
      </c>
      <c r="M343" s="3"/>
      <c r="N343" s="3"/>
      <c r="O343" s="3"/>
    </row>
    <row r="344" spans="1:15" ht="43.5" customHeight="1" x14ac:dyDescent="0.2">
      <c r="A344" s="2" t="s">
        <v>55</v>
      </c>
      <c r="B344" s="2"/>
      <c r="C344" s="4" t="s">
        <v>2</v>
      </c>
      <c r="D344" s="4"/>
      <c r="E344" s="2" t="s">
        <v>123</v>
      </c>
      <c r="F344" s="2" t="s">
        <v>123</v>
      </c>
      <c r="G344" s="59"/>
      <c r="H344" s="59"/>
      <c r="I344" s="59"/>
      <c r="J344" s="59"/>
      <c r="K344" s="3">
        <v>22046368</v>
      </c>
      <c r="L344" s="3">
        <v>17420522.780000001</v>
      </c>
      <c r="M344" s="3">
        <v>16535000</v>
      </c>
      <c r="N344" s="3">
        <v>16993500</v>
      </c>
      <c r="O344" s="3">
        <v>16904900</v>
      </c>
    </row>
    <row r="345" spans="1:15" ht="43.5" customHeight="1" x14ac:dyDescent="0.2">
      <c r="A345" s="2" t="s">
        <v>55</v>
      </c>
      <c r="B345" s="2"/>
      <c r="C345" s="4" t="s">
        <v>2</v>
      </c>
      <c r="D345" s="4"/>
      <c r="E345" s="2" t="s">
        <v>117</v>
      </c>
      <c r="F345" s="2" t="s">
        <v>123</v>
      </c>
      <c r="G345" s="59"/>
      <c r="H345" s="59"/>
      <c r="I345" s="59"/>
      <c r="J345" s="59"/>
      <c r="K345" s="3">
        <v>230463</v>
      </c>
      <c r="L345" s="3">
        <v>230462.04</v>
      </c>
      <c r="M345" s="3"/>
      <c r="N345" s="3"/>
      <c r="O345" s="3"/>
    </row>
    <row r="346" spans="1:15" ht="25.5" x14ac:dyDescent="0.2">
      <c r="A346" s="7" t="s">
        <v>55</v>
      </c>
      <c r="B346" s="7"/>
      <c r="C346" s="8" t="s">
        <v>3</v>
      </c>
      <c r="D346" s="4" t="s">
        <v>226</v>
      </c>
      <c r="E346" s="7"/>
      <c r="F346" s="7"/>
      <c r="G346" s="7"/>
      <c r="H346" s="7"/>
      <c r="I346" s="7"/>
      <c r="J346" s="7"/>
      <c r="K346" s="9">
        <f>K347</f>
        <v>45951855</v>
      </c>
      <c r="L346" s="9">
        <f t="shared" ref="L346:O346" si="116">L347</f>
        <v>45923161.770000003</v>
      </c>
      <c r="M346" s="9">
        <f t="shared" si="116"/>
        <v>44186300</v>
      </c>
      <c r="N346" s="9">
        <f t="shared" si="116"/>
        <v>45542600</v>
      </c>
      <c r="O346" s="9">
        <f t="shared" si="116"/>
        <v>45542600</v>
      </c>
    </row>
    <row r="347" spans="1:15" ht="255" x14ac:dyDescent="0.2">
      <c r="A347" s="2" t="s">
        <v>55</v>
      </c>
      <c r="B347" s="2"/>
      <c r="C347" s="4" t="s">
        <v>3</v>
      </c>
      <c r="D347" s="4"/>
      <c r="E347" s="2" t="s">
        <v>123</v>
      </c>
      <c r="F347" s="2" t="s">
        <v>123</v>
      </c>
      <c r="G347" s="25" t="s">
        <v>450</v>
      </c>
      <c r="H347" s="25" t="s">
        <v>451</v>
      </c>
      <c r="I347" s="25" t="s">
        <v>452</v>
      </c>
      <c r="J347" s="25" t="s">
        <v>453</v>
      </c>
      <c r="K347" s="3">
        <v>45951855</v>
      </c>
      <c r="L347" s="3">
        <v>45923161.770000003</v>
      </c>
      <c r="M347" s="3">
        <v>44186300</v>
      </c>
      <c r="N347" s="3">
        <v>45542600</v>
      </c>
      <c r="O347" s="3">
        <v>45542600</v>
      </c>
    </row>
    <row r="348" spans="1:15" ht="51" x14ac:dyDescent="0.2">
      <c r="A348" s="7" t="s">
        <v>55</v>
      </c>
      <c r="B348" s="7"/>
      <c r="C348" s="8" t="s">
        <v>12</v>
      </c>
      <c r="D348" s="10" t="s">
        <v>228</v>
      </c>
      <c r="E348" s="7"/>
      <c r="F348" s="7"/>
      <c r="G348" s="7"/>
      <c r="H348" s="7"/>
      <c r="I348" s="7"/>
      <c r="J348" s="7"/>
      <c r="K348" s="9">
        <f>K349+K350+K351</f>
        <v>215911919</v>
      </c>
      <c r="L348" s="9">
        <f t="shared" ref="L348:O348" si="117">L349+L350+L351</f>
        <v>207207153.08999997</v>
      </c>
      <c r="M348" s="9">
        <f t="shared" si="117"/>
        <v>226407400</v>
      </c>
      <c r="N348" s="9">
        <f t="shared" si="117"/>
        <v>229994400</v>
      </c>
      <c r="O348" s="9">
        <f t="shared" si="117"/>
        <v>229944600</v>
      </c>
    </row>
    <row r="349" spans="1:15" ht="48.75" customHeight="1" x14ac:dyDescent="0.2">
      <c r="A349" s="2" t="s">
        <v>55</v>
      </c>
      <c r="B349" s="2"/>
      <c r="C349" s="4" t="s">
        <v>12</v>
      </c>
      <c r="D349" s="10"/>
      <c r="E349" s="2" t="s">
        <v>119</v>
      </c>
      <c r="F349" s="2" t="s">
        <v>94</v>
      </c>
      <c r="G349" s="59" t="s">
        <v>454</v>
      </c>
      <c r="H349" s="59" t="s">
        <v>455</v>
      </c>
      <c r="I349" s="59" t="s">
        <v>456</v>
      </c>
      <c r="J349" s="59" t="s">
        <v>457</v>
      </c>
      <c r="K349" s="3">
        <v>105098766</v>
      </c>
      <c r="L349" s="3">
        <v>99707138.25</v>
      </c>
      <c r="M349" s="3">
        <v>112855200</v>
      </c>
      <c r="N349" s="3">
        <v>114981200</v>
      </c>
      <c r="O349" s="3">
        <v>114942900</v>
      </c>
    </row>
    <row r="350" spans="1:15" ht="48.75" customHeight="1" x14ac:dyDescent="0.2">
      <c r="A350" s="2" t="s">
        <v>55</v>
      </c>
      <c r="B350" s="2"/>
      <c r="C350" s="16" t="s">
        <v>12</v>
      </c>
      <c r="D350" s="10"/>
      <c r="E350" s="2" t="s">
        <v>116</v>
      </c>
      <c r="F350" s="2" t="s">
        <v>118</v>
      </c>
      <c r="G350" s="59"/>
      <c r="H350" s="59"/>
      <c r="I350" s="59"/>
      <c r="J350" s="59"/>
      <c r="K350" s="3">
        <v>26686055</v>
      </c>
      <c r="L350" s="3">
        <v>24945749.239999998</v>
      </c>
      <c r="M350" s="3">
        <v>27458500</v>
      </c>
      <c r="N350" s="3">
        <v>27875900</v>
      </c>
      <c r="O350" s="3">
        <v>27870200</v>
      </c>
    </row>
    <row r="351" spans="1:15" ht="48.75" customHeight="1" x14ac:dyDescent="0.2">
      <c r="A351" s="2" t="s">
        <v>55</v>
      </c>
      <c r="B351" s="2"/>
      <c r="C351" s="4" t="s">
        <v>12</v>
      </c>
      <c r="D351" s="10"/>
      <c r="E351" s="2" t="s">
        <v>123</v>
      </c>
      <c r="F351" s="2" t="s">
        <v>123</v>
      </c>
      <c r="G351" s="59"/>
      <c r="H351" s="59"/>
      <c r="I351" s="59"/>
      <c r="J351" s="59"/>
      <c r="K351" s="3">
        <v>84127098</v>
      </c>
      <c r="L351" s="3">
        <v>82554265.599999994</v>
      </c>
      <c r="M351" s="3">
        <v>86093700</v>
      </c>
      <c r="N351" s="3">
        <v>87137300</v>
      </c>
      <c r="O351" s="3">
        <v>87131500</v>
      </c>
    </row>
    <row r="352" spans="1:15" ht="63.75" x14ac:dyDescent="0.2">
      <c r="A352" s="2" t="s">
        <v>55</v>
      </c>
      <c r="B352" s="2"/>
      <c r="C352" s="50" t="s">
        <v>14</v>
      </c>
      <c r="D352" s="10" t="s">
        <v>231</v>
      </c>
      <c r="E352" s="2"/>
      <c r="F352" s="2"/>
      <c r="G352" s="50"/>
      <c r="H352" s="50"/>
      <c r="I352" s="50"/>
      <c r="J352" s="50"/>
      <c r="K352" s="3">
        <f>K353</f>
        <v>46500</v>
      </c>
      <c r="L352" s="3">
        <f t="shared" ref="L352:O352" si="118">L353</f>
        <v>28500</v>
      </c>
      <c r="M352" s="3">
        <f t="shared" si="118"/>
        <v>0</v>
      </c>
      <c r="N352" s="3">
        <f t="shared" si="118"/>
        <v>0</v>
      </c>
      <c r="O352" s="3">
        <f t="shared" si="118"/>
        <v>0</v>
      </c>
    </row>
    <row r="353" spans="1:15" ht="165.75" x14ac:dyDescent="0.2">
      <c r="A353" s="2" t="s">
        <v>55</v>
      </c>
      <c r="B353" s="2"/>
      <c r="C353" s="50" t="s">
        <v>14</v>
      </c>
      <c r="D353" s="10"/>
      <c r="E353" s="2" t="s">
        <v>123</v>
      </c>
      <c r="F353" s="2" t="s">
        <v>123</v>
      </c>
      <c r="G353" s="50" t="s">
        <v>610</v>
      </c>
      <c r="H353" s="50" t="s">
        <v>611</v>
      </c>
      <c r="I353" s="50" t="s">
        <v>612</v>
      </c>
      <c r="J353" s="50" t="s">
        <v>613</v>
      </c>
      <c r="K353" s="3">
        <v>46500</v>
      </c>
      <c r="L353" s="3">
        <v>28500</v>
      </c>
      <c r="M353" s="3"/>
      <c r="N353" s="3"/>
      <c r="O353" s="3"/>
    </row>
    <row r="354" spans="1:15" ht="63.75" x14ac:dyDescent="0.2">
      <c r="A354" s="7" t="s">
        <v>55</v>
      </c>
      <c r="B354" s="7"/>
      <c r="C354" s="8" t="s">
        <v>4</v>
      </c>
      <c r="D354" s="10" t="s">
        <v>232</v>
      </c>
      <c r="E354" s="7"/>
      <c r="F354" s="7"/>
      <c r="G354" s="7"/>
      <c r="H354" s="7"/>
      <c r="I354" s="7"/>
      <c r="J354" s="7"/>
      <c r="K354" s="9">
        <f>K355+K356+K357</f>
        <v>6316655</v>
      </c>
      <c r="L354" s="9">
        <f t="shared" ref="L354:O354" si="119">L355+L356+L357</f>
        <v>4865970.2</v>
      </c>
      <c r="M354" s="9">
        <f t="shared" si="119"/>
        <v>5037600</v>
      </c>
      <c r="N354" s="9">
        <f t="shared" si="119"/>
        <v>5615400</v>
      </c>
      <c r="O354" s="9">
        <f t="shared" si="119"/>
        <v>4832100</v>
      </c>
    </row>
    <row r="355" spans="1:15" ht="67.5" customHeight="1" x14ac:dyDescent="0.2">
      <c r="A355" s="2" t="s">
        <v>55</v>
      </c>
      <c r="B355" s="2"/>
      <c r="C355" s="4" t="s">
        <v>4</v>
      </c>
      <c r="D355" s="10"/>
      <c r="E355" s="2" t="s">
        <v>119</v>
      </c>
      <c r="F355" s="2" t="s">
        <v>94</v>
      </c>
      <c r="G355" s="59" t="s">
        <v>458</v>
      </c>
      <c r="H355" s="59" t="s">
        <v>459</v>
      </c>
      <c r="I355" s="59" t="s">
        <v>460</v>
      </c>
      <c r="J355" s="59" t="s">
        <v>461</v>
      </c>
      <c r="K355" s="3">
        <v>2269825</v>
      </c>
      <c r="L355" s="3">
        <v>1342418.18</v>
      </c>
      <c r="M355" s="3">
        <v>2195900</v>
      </c>
      <c r="N355" s="3">
        <v>1883300</v>
      </c>
      <c r="O355" s="3">
        <v>2119300</v>
      </c>
    </row>
    <row r="356" spans="1:15" ht="67.5" customHeight="1" x14ac:dyDescent="0.2">
      <c r="A356" s="2" t="s">
        <v>55</v>
      </c>
      <c r="B356" s="2"/>
      <c r="C356" s="4" t="s">
        <v>4</v>
      </c>
      <c r="D356" s="10"/>
      <c r="E356" s="2" t="s">
        <v>116</v>
      </c>
      <c r="F356" s="2" t="s">
        <v>118</v>
      </c>
      <c r="G356" s="59"/>
      <c r="H356" s="59"/>
      <c r="I356" s="59"/>
      <c r="J356" s="59"/>
      <c r="K356" s="3">
        <v>1025500</v>
      </c>
      <c r="L356" s="3">
        <v>561133</v>
      </c>
      <c r="M356" s="3">
        <v>666600</v>
      </c>
      <c r="N356" s="3">
        <v>538400</v>
      </c>
      <c r="O356" s="3">
        <v>641000</v>
      </c>
    </row>
    <row r="357" spans="1:15" ht="67.5" customHeight="1" x14ac:dyDescent="0.2">
      <c r="A357" s="2" t="s">
        <v>55</v>
      </c>
      <c r="B357" s="2"/>
      <c r="C357" s="4" t="s">
        <v>4</v>
      </c>
      <c r="D357" s="10"/>
      <c r="E357" s="2" t="s">
        <v>123</v>
      </c>
      <c r="F357" s="2" t="s">
        <v>123</v>
      </c>
      <c r="G357" s="59"/>
      <c r="H357" s="59"/>
      <c r="I357" s="59"/>
      <c r="J357" s="59"/>
      <c r="K357" s="3">
        <v>3021330</v>
      </c>
      <c r="L357" s="3">
        <v>2962419.02</v>
      </c>
      <c r="M357" s="3">
        <v>2175100</v>
      </c>
      <c r="N357" s="3">
        <v>3193700</v>
      </c>
      <c r="O357" s="3">
        <v>2071800</v>
      </c>
    </row>
    <row r="358" spans="1:15" ht="38.25" x14ac:dyDescent="0.2">
      <c r="A358" s="7" t="s">
        <v>55</v>
      </c>
      <c r="B358" s="7"/>
      <c r="C358" s="8" t="s">
        <v>38</v>
      </c>
      <c r="D358" s="16" t="s">
        <v>234</v>
      </c>
      <c r="E358" s="7"/>
      <c r="F358" s="7"/>
      <c r="G358" s="7"/>
      <c r="H358" s="7"/>
      <c r="I358" s="7"/>
      <c r="J358" s="7"/>
      <c r="K358" s="9">
        <f>K359</f>
        <v>3130337</v>
      </c>
      <c r="L358" s="9">
        <f t="shared" ref="L358:O358" si="120">L359</f>
        <v>3031002.84</v>
      </c>
      <c r="M358" s="9">
        <f t="shared" si="120"/>
        <v>3051000</v>
      </c>
      <c r="N358" s="9">
        <f t="shared" si="120"/>
        <v>3051000</v>
      </c>
      <c r="O358" s="9">
        <f t="shared" si="120"/>
        <v>3051000</v>
      </c>
    </row>
    <row r="359" spans="1:15" ht="178.5" x14ac:dyDescent="0.2">
      <c r="A359" s="2" t="s">
        <v>55</v>
      </c>
      <c r="B359" s="2"/>
      <c r="C359" s="4" t="s">
        <v>38</v>
      </c>
      <c r="D359" s="4"/>
      <c r="E359" s="2" t="s">
        <v>116</v>
      </c>
      <c r="F359" s="2" t="s">
        <v>95</v>
      </c>
      <c r="G359" s="25" t="s">
        <v>462</v>
      </c>
      <c r="H359" s="25" t="s">
        <v>463</v>
      </c>
      <c r="I359" s="25" t="s">
        <v>464</v>
      </c>
      <c r="J359" s="25" t="s">
        <v>465</v>
      </c>
      <c r="K359" s="3">
        <v>3130337</v>
      </c>
      <c r="L359" s="3">
        <v>3031002.84</v>
      </c>
      <c r="M359" s="3">
        <v>3051000</v>
      </c>
      <c r="N359" s="3">
        <v>3051000</v>
      </c>
      <c r="O359" s="3">
        <v>3051000</v>
      </c>
    </row>
    <row r="360" spans="1:15" ht="25.5" x14ac:dyDescent="0.2">
      <c r="A360" s="2" t="s">
        <v>55</v>
      </c>
      <c r="B360" s="2"/>
      <c r="C360" s="16" t="s">
        <v>196</v>
      </c>
      <c r="D360" s="16" t="s">
        <v>257</v>
      </c>
      <c r="E360" s="2"/>
      <c r="F360" s="2"/>
      <c r="G360" s="46"/>
      <c r="H360" s="46"/>
      <c r="I360" s="46"/>
      <c r="J360" s="46"/>
      <c r="K360" s="3">
        <f>K361+K362</f>
        <v>5911399</v>
      </c>
      <c r="L360" s="3">
        <f t="shared" ref="L360:O360" si="121">L361+L362</f>
        <v>2728603.59</v>
      </c>
      <c r="M360" s="3">
        <f t="shared" si="121"/>
        <v>0</v>
      </c>
      <c r="N360" s="3">
        <f t="shared" si="121"/>
        <v>0</v>
      </c>
      <c r="O360" s="3">
        <f t="shared" si="121"/>
        <v>0</v>
      </c>
    </row>
    <row r="361" spans="1:15" ht="151.5" customHeight="1" x14ac:dyDescent="0.2">
      <c r="A361" s="2" t="s">
        <v>55</v>
      </c>
      <c r="B361" s="2"/>
      <c r="C361" s="16" t="s">
        <v>196</v>
      </c>
      <c r="D361" s="16"/>
      <c r="E361" s="2" t="s">
        <v>123</v>
      </c>
      <c r="F361" s="2" t="s">
        <v>119</v>
      </c>
      <c r="G361" s="57" t="s">
        <v>466</v>
      </c>
      <c r="H361" s="55" t="s">
        <v>467</v>
      </c>
      <c r="I361" s="55" t="s">
        <v>468</v>
      </c>
      <c r="J361" s="55" t="s">
        <v>469</v>
      </c>
      <c r="K361" s="3">
        <v>5277304</v>
      </c>
      <c r="L361" s="3">
        <v>2094508.67</v>
      </c>
      <c r="M361" s="3"/>
      <c r="N361" s="3"/>
      <c r="O361" s="3"/>
    </row>
    <row r="362" spans="1:15" ht="151.5" customHeight="1" x14ac:dyDescent="0.2">
      <c r="A362" s="2" t="s">
        <v>55</v>
      </c>
      <c r="B362" s="2"/>
      <c r="C362" s="16" t="s">
        <v>196</v>
      </c>
      <c r="D362" s="16"/>
      <c r="E362" s="2" t="s">
        <v>123</v>
      </c>
      <c r="F362" s="2" t="s">
        <v>123</v>
      </c>
      <c r="G362" s="58"/>
      <c r="H362" s="56"/>
      <c r="I362" s="56"/>
      <c r="J362" s="56"/>
      <c r="K362" s="3">
        <v>634095</v>
      </c>
      <c r="L362" s="3">
        <v>634094.92000000004</v>
      </c>
      <c r="M362" s="3"/>
      <c r="N362" s="3"/>
      <c r="O362" s="3"/>
    </row>
    <row r="363" spans="1:15" ht="25.5" x14ac:dyDescent="0.2">
      <c r="A363" s="7" t="s">
        <v>55</v>
      </c>
      <c r="B363" s="7"/>
      <c r="C363" s="8" t="s">
        <v>16</v>
      </c>
      <c r="D363" s="4" t="s">
        <v>235</v>
      </c>
      <c r="E363" s="7"/>
      <c r="F363" s="7"/>
      <c r="G363" s="7"/>
      <c r="H363" s="7"/>
      <c r="I363" s="7"/>
      <c r="J363" s="7"/>
      <c r="K363" s="9">
        <f>K364</f>
        <v>5996200</v>
      </c>
      <c r="L363" s="9">
        <f t="shared" ref="L363:O363" si="122">L364</f>
        <v>1586160.54</v>
      </c>
      <c r="M363" s="9">
        <f t="shared" si="122"/>
        <v>13379200</v>
      </c>
      <c r="N363" s="9">
        <f t="shared" si="122"/>
        <v>13379200</v>
      </c>
      <c r="O363" s="9">
        <f t="shared" si="122"/>
        <v>13379200</v>
      </c>
    </row>
    <row r="364" spans="1:15" ht="409.5" x14ac:dyDescent="0.2">
      <c r="A364" s="2" t="s">
        <v>55</v>
      </c>
      <c r="B364" s="2"/>
      <c r="C364" s="4" t="s">
        <v>16</v>
      </c>
      <c r="D364" s="4"/>
      <c r="E364" s="2" t="s">
        <v>123</v>
      </c>
      <c r="F364" s="2" t="s">
        <v>122</v>
      </c>
      <c r="G364" s="25" t="s">
        <v>470</v>
      </c>
      <c r="H364" s="25" t="s">
        <v>471</v>
      </c>
      <c r="I364" s="25" t="s">
        <v>472</v>
      </c>
      <c r="J364" s="25" t="s">
        <v>473</v>
      </c>
      <c r="K364" s="3">
        <v>5996200</v>
      </c>
      <c r="L364" s="3">
        <v>1586160.54</v>
      </c>
      <c r="M364" s="3">
        <v>13379200</v>
      </c>
      <c r="N364" s="3">
        <v>13379200</v>
      </c>
      <c r="O364" s="3">
        <v>13379200</v>
      </c>
    </row>
    <row r="365" spans="1:15" ht="38.25" x14ac:dyDescent="0.2">
      <c r="A365" s="7" t="s">
        <v>55</v>
      </c>
      <c r="B365" s="7"/>
      <c r="C365" s="8" t="s">
        <v>58</v>
      </c>
      <c r="D365" s="8" t="s">
        <v>238</v>
      </c>
      <c r="E365" s="7"/>
      <c r="F365" s="7"/>
      <c r="G365" s="7"/>
      <c r="H365" s="7"/>
      <c r="I365" s="7"/>
      <c r="J365" s="7"/>
      <c r="K365" s="9">
        <f>K366</f>
        <v>3950700</v>
      </c>
      <c r="L365" s="9">
        <f t="shared" ref="L365:O365" si="123">L366</f>
        <v>3950568</v>
      </c>
      <c r="M365" s="9">
        <f t="shared" si="123"/>
        <v>32102200</v>
      </c>
      <c r="N365" s="9">
        <f t="shared" si="123"/>
        <v>28102200</v>
      </c>
      <c r="O365" s="9">
        <f t="shared" si="123"/>
        <v>30102200</v>
      </c>
    </row>
    <row r="366" spans="1:15" ht="153" x14ac:dyDescent="0.2">
      <c r="A366" s="2" t="s">
        <v>55</v>
      </c>
      <c r="B366" s="2"/>
      <c r="C366" s="4" t="s">
        <v>58</v>
      </c>
      <c r="D366" s="4"/>
      <c r="E366" s="2" t="s">
        <v>118</v>
      </c>
      <c r="F366" s="2" t="s">
        <v>116</v>
      </c>
      <c r="G366" s="27" t="s">
        <v>474</v>
      </c>
      <c r="H366" s="27" t="s">
        <v>475</v>
      </c>
      <c r="I366" s="27" t="s">
        <v>476</v>
      </c>
      <c r="J366" s="27" t="s">
        <v>477</v>
      </c>
      <c r="K366" s="3">
        <v>3950700</v>
      </c>
      <c r="L366" s="3">
        <v>3950568</v>
      </c>
      <c r="M366" s="3">
        <v>32102200</v>
      </c>
      <c r="N366" s="3">
        <v>28102200</v>
      </c>
      <c r="O366" s="3">
        <v>30102200</v>
      </c>
    </row>
    <row r="367" spans="1:15" ht="25.5" x14ac:dyDescent="0.2">
      <c r="A367" s="7" t="s">
        <v>55</v>
      </c>
      <c r="B367" s="7"/>
      <c r="C367" s="8" t="s">
        <v>19</v>
      </c>
      <c r="D367" s="4" t="s">
        <v>240</v>
      </c>
      <c r="E367" s="7"/>
      <c r="F367" s="7"/>
      <c r="G367" s="7"/>
      <c r="H367" s="7"/>
      <c r="I367" s="7"/>
      <c r="J367" s="7"/>
      <c r="K367" s="9">
        <f>K368</f>
        <v>221000</v>
      </c>
      <c r="L367" s="9">
        <f t="shared" ref="L367:O367" si="124">L368</f>
        <v>210538</v>
      </c>
      <c r="M367" s="9">
        <f t="shared" si="124"/>
        <v>163600</v>
      </c>
      <c r="N367" s="9">
        <f t="shared" si="124"/>
        <v>162000</v>
      </c>
      <c r="O367" s="9">
        <f t="shared" si="124"/>
        <v>162000</v>
      </c>
    </row>
    <row r="368" spans="1:15" ht="178.5" x14ac:dyDescent="0.2">
      <c r="A368" s="2" t="s">
        <v>55</v>
      </c>
      <c r="B368" s="2"/>
      <c r="C368" s="4" t="s">
        <v>19</v>
      </c>
      <c r="D368" s="4"/>
      <c r="E368" s="2" t="s">
        <v>117</v>
      </c>
      <c r="F368" s="2" t="s">
        <v>123</v>
      </c>
      <c r="G368" s="22" t="s">
        <v>478</v>
      </c>
      <c r="H368" s="22" t="s">
        <v>479</v>
      </c>
      <c r="I368" s="22" t="s">
        <v>480</v>
      </c>
      <c r="J368" s="22" t="s">
        <v>481</v>
      </c>
      <c r="K368" s="3">
        <v>221000</v>
      </c>
      <c r="L368" s="3">
        <v>210538</v>
      </c>
      <c r="M368" s="3">
        <v>163600</v>
      </c>
      <c r="N368" s="3">
        <v>162000</v>
      </c>
      <c r="O368" s="3">
        <v>162000</v>
      </c>
    </row>
    <row r="369" spans="1:15" ht="153" x14ac:dyDescent="0.2">
      <c r="A369" s="7" t="s">
        <v>55</v>
      </c>
      <c r="B369" s="7"/>
      <c r="C369" s="8" t="s">
        <v>198</v>
      </c>
      <c r="D369" s="13" t="s">
        <v>247</v>
      </c>
      <c r="E369" s="7"/>
      <c r="F369" s="7"/>
      <c r="G369" s="7"/>
      <c r="H369" s="7"/>
      <c r="I369" s="7"/>
      <c r="J369" s="7"/>
      <c r="K369" s="9">
        <f>K370</f>
        <v>22700</v>
      </c>
      <c r="L369" s="9">
        <f t="shared" ref="L369:O371" si="125">L370</f>
        <v>22700</v>
      </c>
      <c r="M369" s="9">
        <f t="shared" si="125"/>
        <v>17100</v>
      </c>
      <c r="N369" s="9">
        <f t="shared" si="125"/>
        <v>17100</v>
      </c>
      <c r="O369" s="9">
        <f t="shared" si="125"/>
        <v>17100</v>
      </c>
    </row>
    <row r="370" spans="1:15" ht="153" x14ac:dyDescent="0.2">
      <c r="A370" s="2" t="s">
        <v>55</v>
      </c>
      <c r="B370" s="2"/>
      <c r="C370" s="4" t="s">
        <v>198</v>
      </c>
      <c r="D370" s="10"/>
      <c r="E370" s="2" t="s">
        <v>123</v>
      </c>
      <c r="F370" s="2" t="s">
        <v>123</v>
      </c>
      <c r="G370" s="23" t="s">
        <v>482</v>
      </c>
      <c r="H370" s="23" t="s">
        <v>483</v>
      </c>
      <c r="I370" s="23" t="s">
        <v>484</v>
      </c>
      <c r="J370" s="23" t="s">
        <v>485</v>
      </c>
      <c r="K370" s="3">
        <v>22700</v>
      </c>
      <c r="L370" s="3">
        <v>22700</v>
      </c>
      <c r="M370" s="3">
        <v>17100</v>
      </c>
      <c r="N370" s="3">
        <v>17100</v>
      </c>
      <c r="O370" s="3">
        <v>17100</v>
      </c>
    </row>
    <row r="371" spans="1:15" ht="165.75" x14ac:dyDescent="0.2">
      <c r="A371" s="7" t="s">
        <v>55</v>
      </c>
      <c r="B371" s="7"/>
      <c r="C371" s="8" t="s">
        <v>23</v>
      </c>
      <c r="D371" s="13" t="s">
        <v>248</v>
      </c>
      <c r="E371" s="7"/>
      <c r="F371" s="7"/>
      <c r="G371" s="7"/>
      <c r="H371" s="7"/>
      <c r="I371" s="7"/>
      <c r="J371" s="7"/>
      <c r="K371" s="9">
        <f>K372</f>
        <v>0</v>
      </c>
      <c r="L371" s="9">
        <f t="shared" si="125"/>
        <v>0</v>
      </c>
      <c r="M371" s="9">
        <f t="shared" si="125"/>
        <v>2138700</v>
      </c>
      <c r="N371" s="9">
        <f t="shared" si="125"/>
        <v>747700</v>
      </c>
      <c r="O371" s="9">
        <f t="shared" si="125"/>
        <v>502500</v>
      </c>
    </row>
    <row r="372" spans="1:15" ht="191.25" x14ac:dyDescent="0.2">
      <c r="A372" s="2" t="s">
        <v>55</v>
      </c>
      <c r="B372" s="2"/>
      <c r="C372" s="16" t="s">
        <v>23</v>
      </c>
      <c r="D372" s="10"/>
      <c r="E372" s="2" t="s">
        <v>118</v>
      </c>
      <c r="F372" s="2" t="s">
        <v>120</v>
      </c>
      <c r="G372" s="23" t="s">
        <v>486</v>
      </c>
      <c r="H372" s="23" t="s">
        <v>487</v>
      </c>
      <c r="I372" s="23" t="s">
        <v>488</v>
      </c>
      <c r="J372" s="23" t="s">
        <v>489</v>
      </c>
      <c r="K372" s="3"/>
      <c r="L372" s="3"/>
      <c r="M372" s="3">
        <v>2138700</v>
      </c>
      <c r="N372" s="3">
        <v>747700</v>
      </c>
      <c r="O372" s="3">
        <v>502500</v>
      </c>
    </row>
    <row r="373" spans="1:15" ht="127.5" x14ac:dyDescent="0.2">
      <c r="A373" s="7" t="s">
        <v>55</v>
      </c>
      <c r="B373" s="7"/>
      <c r="C373" s="8" t="s">
        <v>59</v>
      </c>
      <c r="D373" s="10" t="s">
        <v>250</v>
      </c>
      <c r="E373" s="7"/>
      <c r="F373" s="7"/>
      <c r="G373" s="7"/>
      <c r="H373" s="7"/>
      <c r="I373" s="7"/>
      <c r="J373" s="7"/>
      <c r="K373" s="9">
        <f>K374</f>
        <v>1916800</v>
      </c>
      <c r="L373" s="9">
        <f t="shared" ref="L373:O373" si="126">L374</f>
        <v>1916800</v>
      </c>
      <c r="M373" s="9">
        <f t="shared" si="126"/>
        <v>1123700</v>
      </c>
      <c r="N373" s="9">
        <f t="shared" si="126"/>
        <v>943700</v>
      </c>
      <c r="O373" s="9">
        <f t="shared" si="126"/>
        <v>965200</v>
      </c>
    </row>
    <row r="374" spans="1:15" ht="140.25" x14ac:dyDescent="0.2">
      <c r="A374" s="2" t="s">
        <v>55</v>
      </c>
      <c r="B374" s="2"/>
      <c r="C374" s="4" t="s">
        <v>59</v>
      </c>
      <c r="D374" s="10"/>
      <c r="E374" s="2" t="s">
        <v>120</v>
      </c>
      <c r="F374" s="2" t="s">
        <v>123</v>
      </c>
      <c r="G374" s="23" t="s">
        <v>490</v>
      </c>
      <c r="H374" s="23" t="s">
        <v>491</v>
      </c>
      <c r="I374" s="23" t="s">
        <v>492</v>
      </c>
      <c r="J374" s="23" t="s">
        <v>493</v>
      </c>
      <c r="K374" s="3">
        <v>1916800</v>
      </c>
      <c r="L374" s="3">
        <v>1916800</v>
      </c>
      <c r="M374" s="3">
        <v>1123700</v>
      </c>
      <c r="N374" s="3">
        <v>943700</v>
      </c>
      <c r="O374" s="3">
        <v>965200</v>
      </c>
    </row>
    <row r="375" spans="1:15" ht="63.75" x14ac:dyDescent="0.2">
      <c r="A375" s="7" t="s">
        <v>55</v>
      </c>
      <c r="B375" s="7"/>
      <c r="C375" s="8" t="s">
        <v>60</v>
      </c>
      <c r="D375" s="10" t="s">
        <v>251</v>
      </c>
      <c r="E375" s="7"/>
      <c r="F375" s="7"/>
      <c r="G375" s="7"/>
      <c r="H375" s="7"/>
      <c r="I375" s="7"/>
      <c r="J375" s="7"/>
      <c r="K375" s="9">
        <f>K376</f>
        <v>7566800</v>
      </c>
      <c r="L375" s="9">
        <f t="shared" ref="L375:O375" si="127">L376</f>
        <v>7522173.6299999999</v>
      </c>
      <c r="M375" s="9">
        <f t="shared" si="127"/>
        <v>7566800</v>
      </c>
      <c r="N375" s="9">
        <f t="shared" si="127"/>
        <v>7566800</v>
      </c>
      <c r="O375" s="9">
        <f t="shared" si="127"/>
        <v>7566800</v>
      </c>
    </row>
    <row r="376" spans="1:15" ht="153" x14ac:dyDescent="0.2">
      <c r="A376" s="2" t="s">
        <v>55</v>
      </c>
      <c r="B376" s="2"/>
      <c r="C376" s="4" t="s">
        <v>60</v>
      </c>
      <c r="D376" s="10"/>
      <c r="E376" s="2" t="s">
        <v>125</v>
      </c>
      <c r="F376" s="2" t="s">
        <v>125</v>
      </c>
      <c r="G376" s="23" t="s">
        <v>494</v>
      </c>
      <c r="H376" s="23" t="s">
        <v>495</v>
      </c>
      <c r="I376" s="23" t="s">
        <v>496</v>
      </c>
      <c r="J376" s="23" t="s">
        <v>497</v>
      </c>
      <c r="K376" s="3">
        <v>7566800</v>
      </c>
      <c r="L376" s="3">
        <v>7522173.6299999999</v>
      </c>
      <c r="M376" s="3">
        <v>7566800</v>
      </c>
      <c r="N376" s="3">
        <v>7566800</v>
      </c>
      <c r="O376" s="3">
        <v>7566800</v>
      </c>
    </row>
    <row r="377" spans="1:15" ht="140.25" x14ac:dyDescent="0.2">
      <c r="A377" s="7" t="s">
        <v>55</v>
      </c>
      <c r="B377" s="7"/>
      <c r="C377" s="8" t="s">
        <v>61</v>
      </c>
      <c r="D377" s="10" t="s">
        <v>253</v>
      </c>
      <c r="E377" s="7"/>
      <c r="F377" s="7"/>
      <c r="G377" s="8" t="s">
        <v>490</v>
      </c>
      <c r="H377" s="28" t="s">
        <v>498</v>
      </c>
      <c r="I377" s="28" t="s">
        <v>499</v>
      </c>
      <c r="J377" s="28" t="s">
        <v>493</v>
      </c>
      <c r="K377" s="9">
        <f>K378</f>
        <v>10016949</v>
      </c>
      <c r="L377" s="9">
        <f t="shared" ref="L377:O377" si="128">L378</f>
        <v>9878468.8399999999</v>
      </c>
      <c r="M377" s="9">
        <f t="shared" si="128"/>
        <v>3500000</v>
      </c>
      <c r="N377" s="9">
        <f t="shared" si="128"/>
        <v>3500000</v>
      </c>
      <c r="O377" s="9">
        <f t="shared" si="128"/>
        <v>3500000</v>
      </c>
    </row>
    <row r="378" spans="1:15" ht="23.25" customHeight="1" x14ac:dyDescent="0.2">
      <c r="A378" s="2" t="s">
        <v>55</v>
      </c>
      <c r="B378" s="2"/>
      <c r="C378" s="4" t="s">
        <v>61</v>
      </c>
      <c r="D378" s="10"/>
      <c r="E378" s="2" t="s">
        <v>120</v>
      </c>
      <c r="F378" s="2" t="s">
        <v>123</v>
      </c>
      <c r="G378" s="23"/>
      <c r="H378" s="23"/>
      <c r="I378" s="23"/>
      <c r="J378" s="23"/>
      <c r="K378" s="3">
        <v>10016949</v>
      </c>
      <c r="L378" s="3">
        <v>9878468.8399999999</v>
      </c>
      <c r="M378" s="29">
        <v>3500000</v>
      </c>
      <c r="N378" s="29">
        <v>3500000</v>
      </c>
      <c r="O378" s="29">
        <v>3500000</v>
      </c>
    </row>
    <row r="379" spans="1:15" ht="12.75" customHeight="1" x14ac:dyDescent="0.2">
      <c r="A379" s="11"/>
      <c r="B379" s="80" t="s">
        <v>62</v>
      </c>
      <c r="C379" s="81"/>
      <c r="D379" s="8"/>
      <c r="E379" s="7"/>
      <c r="F379" s="7"/>
      <c r="G379" s="7"/>
      <c r="H379" s="7"/>
      <c r="I379" s="7"/>
      <c r="J379" s="7"/>
      <c r="K379" s="9">
        <f t="shared" ref="K379:N379" si="129">K9+K25+K102+K115+K138+K211+K242+K272+K314</f>
        <v>10930472742.57</v>
      </c>
      <c r="L379" s="9">
        <f t="shared" si="129"/>
        <v>9124593734.0899982</v>
      </c>
      <c r="M379" s="9">
        <f t="shared" si="129"/>
        <v>12382233450</v>
      </c>
      <c r="N379" s="9">
        <f t="shared" si="129"/>
        <v>11214027575</v>
      </c>
      <c r="O379" s="9">
        <f>O9+O25+O102+O115+O138+O211+O242+O272+O314</f>
        <v>8518653192</v>
      </c>
    </row>
    <row r="380" spans="1:15" hidden="1" outlineLevel="1" x14ac:dyDescent="0.2">
      <c r="K380" s="17" t="b">
        <f>K379='[2]Бюджет (2)'!F2</f>
        <v>1</v>
      </c>
      <c r="L380" s="17" t="b">
        <f>L379='[2]Бюджет (2)'!G2</f>
        <v>1</v>
      </c>
      <c r="M380" s="1" t="b">
        <f>M379='[1]Универсальный отчет по расходн'!D305</f>
        <v>1</v>
      </c>
      <c r="N380" s="1" t="b">
        <f>N379='[1]Универсальный отчет по расходн'!E305</f>
        <v>1</v>
      </c>
      <c r="O380" s="1" t="b">
        <f>O379='[1]Универсальный отчет по расходн'!F305</f>
        <v>1</v>
      </c>
    </row>
    <row r="381" spans="1:15" collapsed="1" x14ac:dyDescent="0.2"/>
    <row r="382" spans="1:15" x14ac:dyDescent="0.2">
      <c r="K382" s="17"/>
      <c r="L382" s="17"/>
    </row>
    <row r="383" spans="1:15" collapsed="1" x14ac:dyDescent="0.2">
      <c r="B383" s="14" t="s">
        <v>192</v>
      </c>
    </row>
    <row r="384" spans="1:15" x14ac:dyDescent="0.2">
      <c r="B384" s="14" t="s">
        <v>193</v>
      </c>
    </row>
    <row r="387" spans="4:12" x14ac:dyDescent="0.2">
      <c r="D387" s="1" t="s">
        <v>168</v>
      </c>
      <c r="K387" s="17"/>
      <c r="L387" s="17"/>
    </row>
    <row r="388" spans="4:12" x14ac:dyDescent="0.2">
      <c r="K388" s="17"/>
      <c r="L388" s="17"/>
    </row>
  </sheetData>
  <autoFilter ref="A8:O384"/>
  <mergeCells count="217">
    <mergeCell ref="H186:H188"/>
    <mergeCell ref="I186:I188"/>
    <mergeCell ref="J186:J188"/>
    <mergeCell ref="H303:H306"/>
    <mergeCell ref="I303:I306"/>
    <mergeCell ref="J303:J306"/>
    <mergeCell ref="D303:D306"/>
    <mergeCell ref="G50:G55"/>
    <mergeCell ref="H50:H55"/>
    <mergeCell ref="I50:I55"/>
    <mergeCell ref="J50:J55"/>
    <mergeCell ref="H269:H271"/>
    <mergeCell ref="I269:I271"/>
    <mergeCell ref="J269:J271"/>
    <mergeCell ref="H292:H293"/>
    <mergeCell ref="I292:I293"/>
    <mergeCell ref="J292:J293"/>
    <mergeCell ref="H289:H290"/>
    <mergeCell ref="I289:I290"/>
    <mergeCell ref="J289:J290"/>
    <mergeCell ref="I244:I245"/>
    <mergeCell ref="J244:J245"/>
    <mergeCell ref="H228:H229"/>
    <mergeCell ref="I228:I229"/>
    <mergeCell ref="J228:J229"/>
    <mergeCell ref="H236:H238"/>
    <mergeCell ref="I236:I238"/>
    <mergeCell ref="H282:H283"/>
    <mergeCell ref="I282:I283"/>
    <mergeCell ref="J282:J283"/>
    <mergeCell ref="G119:G120"/>
    <mergeCell ref="G23:G24"/>
    <mergeCell ref="H23:H24"/>
    <mergeCell ref="I23:I24"/>
    <mergeCell ref="J23:J24"/>
    <mergeCell ref="G231:G232"/>
    <mergeCell ref="H231:H232"/>
    <mergeCell ref="I231:I232"/>
    <mergeCell ref="J231:J232"/>
    <mergeCell ref="H251:H253"/>
    <mergeCell ref="I251:I253"/>
    <mergeCell ref="J251:J253"/>
    <mergeCell ref="H255:H256"/>
    <mergeCell ref="I255:I256"/>
    <mergeCell ref="J255:J256"/>
    <mergeCell ref="H244:H245"/>
    <mergeCell ref="G169:G170"/>
    <mergeCell ref="H169:H170"/>
    <mergeCell ref="I169:I170"/>
    <mergeCell ref="J169:J170"/>
    <mergeCell ref="G186:G188"/>
    <mergeCell ref="B379:C379"/>
    <mergeCell ref="G355:G357"/>
    <mergeCell ref="G325:G328"/>
    <mergeCell ref="G316:G317"/>
    <mergeCell ref="G292:G293"/>
    <mergeCell ref="G244:G245"/>
    <mergeCell ref="G225:G226"/>
    <mergeCell ref="G190:G191"/>
    <mergeCell ref="G264:G265"/>
    <mergeCell ref="G240:G241"/>
    <mergeCell ref="G269:G271"/>
    <mergeCell ref="G303:G306"/>
    <mergeCell ref="G289:G290"/>
    <mergeCell ref="G251:G253"/>
    <mergeCell ref="G255:G256"/>
    <mergeCell ref="G228:G229"/>
    <mergeCell ref="G236:G238"/>
    <mergeCell ref="G201:G204"/>
    <mergeCell ref="G361:G362"/>
    <mergeCell ref="G282:G283"/>
    <mergeCell ref="G337:G338"/>
    <mergeCell ref="H337:H338"/>
    <mergeCell ref="I337:I338"/>
    <mergeCell ref="J337:J338"/>
    <mergeCell ref="G332:G335"/>
    <mergeCell ref="H332:H335"/>
    <mergeCell ref="I332:I335"/>
    <mergeCell ref="J332:J335"/>
    <mergeCell ref="H355:H357"/>
    <mergeCell ref="I355:I357"/>
    <mergeCell ref="J355:J357"/>
    <mergeCell ref="G340:G345"/>
    <mergeCell ref="H340:H345"/>
    <mergeCell ref="I340:I345"/>
    <mergeCell ref="J340:J345"/>
    <mergeCell ref="G349:G351"/>
    <mergeCell ref="H349:H351"/>
    <mergeCell ref="I349:I351"/>
    <mergeCell ref="J349:J351"/>
    <mergeCell ref="H316:H317"/>
    <mergeCell ref="I316:I317"/>
    <mergeCell ref="J316:J317"/>
    <mergeCell ref="G310:G311"/>
    <mergeCell ref="H310:H311"/>
    <mergeCell ref="I310:I311"/>
    <mergeCell ref="J310:J311"/>
    <mergeCell ref="H325:H328"/>
    <mergeCell ref="I325:I328"/>
    <mergeCell ref="J325:J328"/>
    <mergeCell ref="J236:J238"/>
    <mergeCell ref="H240:H241"/>
    <mergeCell ref="I240:I241"/>
    <mergeCell ref="J240:J241"/>
    <mergeCell ref="H225:H226"/>
    <mergeCell ref="I225:I226"/>
    <mergeCell ref="J225:J226"/>
    <mergeCell ref="G213:G215"/>
    <mergeCell ref="H213:H215"/>
    <mergeCell ref="I213:I215"/>
    <mergeCell ref="J213:J215"/>
    <mergeCell ref="H201:H204"/>
    <mergeCell ref="I201:I204"/>
    <mergeCell ref="J201:J204"/>
    <mergeCell ref="H190:H191"/>
    <mergeCell ref="I190:I191"/>
    <mergeCell ref="J190:J191"/>
    <mergeCell ref="G217:G219"/>
    <mergeCell ref="H217:H219"/>
    <mergeCell ref="I217:I219"/>
    <mergeCell ref="J217:J219"/>
    <mergeCell ref="G180:G184"/>
    <mergeCell ref="H180:H184"/>
    <mergeCell ref="I180:I184"/>
    <mergeCell ref="J180:J184"/>
    <mergeCell ref="G156:G157"/>
    <mergeCell ref="H156:H157"/>
    <mergeCell ref="I156:I157"/>
    <mergeCell ref="J156:J157"/>
    <mergeCell ref="G174:G178"/>
    <mergeCell ref="H174:H178"/>
    <mergeCell ref="I174:I178"/>
    <mergeCell ref="J174:J178"/>
    <mergeCell ref="I107:I108"/>
    <mergeCell ref="J107:J108"/>
    <mergeCell ref="G107:G108"/>
    <mergeCell ref="H119:H120"/>
    <mergeCell ref="I119:I120"/>
    <mergeCell ref="J119:J120"/>
    <mergeCell ref="G148:G152"/>
    <mergeCell ref="H148:H152"/>
    <mergeCell ref="I148:I152"/>
    <mergeCell ref="J148:J152"/>
    <mergeCell ref="J82:J86"/>
    <mergeCell ref="J65:J67"/>
    <mergeCell ref="G73:G74"/>
    <mergeCell ref="H73:H74"/>
    <mergeCell ref="G104:G105"/>
    <mergeCell ref="I104:I105"/>
    <mergeCell ref="J104:J105"/>
    <mergeCell ref="I73:I74"/>
    <mergeCell ref="J73:J74"/>
    <mergeCell ref="G65:G67"/>
    <mergeCell ref="H65:H67"/>
    <mergeCell ref="I65:I67"/>
    <mergeCell ref="G82:G86"/>
    <mergeCell ref="H82:H86"/>
    <mergeCell ref="I82:I86"/>
    <mergeCell ref="N5:O5"/>
    <mergeCell ref="K6:L6"/>
    <mergeCell ref="G11:G14"/>
    <mergeCell ref="H11:H14"/>
    <mergeCell ref="I11:I14"/>
    <mergeCell ref="J11:J14"/>
    <mergeCell ref="A4:B7"/>
    <mergeCell ref="C4:D7"/>
    <mergeCell ref="E4:F6"/>
    <mergeCell ref="G4:J4"/>
    <mergeCell ref="K4:O4"/>
    <mergeCell ref="G5:H7"/>
    <mergeCell ref="I5:I7"/>
    <mergeCell ref="J5:J7"/>
    <mergeCell ref="K5:L5"/>
    <mergeCell ref="M5:M6"/>
    <mergeCell ref="B9:D9"/>
    <mergeCell ref="A2:K2"/>
    <mergeCell ref="G42:G48"/>
    <mergeCell ref="H42:H48"/>
    <mergeCell ref="I42:I48"/>
    <mergeCell ref="J42:J48"/>
    <mergeCell ref="G20:G21"/>
    <mergeCell ref="H20:H21"/>
    <mergeCell ref="I20:I21"/>
    <mergeCell ref="J20:J21"/>
    <mergeCell ref="B25:D25"/>
    <mergeCell ref="G29:G30"/>
    <mergeCell ref="H29:H30"/>
    <mergeCell ref="I29:I30"/>
    <mergeCell ref="J29:J30"/>
    <mergeCell ref="G16:G18"/>
    <mergeCell ref="H16:H18"/>
    <mergeCell ref="I16:I18"/>
    <mergeCell ref="J16:J18"/>
    <mergeCell ref="H361:H362"/>
    <mergeCell ref="I361:I362"/>
    <mergeCell ref="J361:J362"/>
    <mergeCell ref="H264:H265"/>
    <mergeCell ref="I264:I265"/>
    <mergeCell ref="J264:J265"/>
    <mergeCell ref="G88:G90"/>
    <mergeCell ref="H88:H90"/>
    <mergeCell ref="I88:I90"/>
    <mergeCell ref="J88:J90"/>
    <mergeCell ref="G98:G101"/>
    <mergeCell ref="H98:H101"/>
    <mergeCell ref="I98:I101"/>
    <mergeCell ref="J98:J101"/>
    <mergeCell ref="H104:H105"/>
    <mergeCell ref="H130:H131"/>
    <mergeCell ref="I130:I131"/>
    <mergeCell ref="J130:J131"/>
    <mergeCell ref="G142:G146"/>
    <mergeCell ref="H142:H146"/>
    <mergeCell ref="I142:I146"/>
    <mergeCell ref="J142:J146"/>
    <mergeCell ref="G130:G131"/>
    <mergeCell ref="H107:H108"/>
  </mergeCells>
  <pageMargins left="0.19685039370078741" right="0.19685039370078741" top="0.19685039370078741" bottom="0.19685039370078741" header="0.31496062992125984" footer="0.31496062992125984"/>
  <pageSetup paperSize="9" scale="54" fitToHeight="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A2" sqref="A2"/>
    </sheetView>
  </sheetViews>
  <sheetFormatPr defaultRowHeight="12.75" x14ac:dyDescent="0.2"/>
  <cols>
    <col min="1" max="1" width="162.85546875" customWidth="1"/>
  </cols>
  <sheetData>
    <row r="1" spans="1:2" ht="69" x14ac:dyDescent="0.2">
      <c r="A1" s="35" t="s">
        <v>504</v>
      </c>
      <c r="B1" t="b">
        <f>A1=Лист2!A1</f>
        <v>1</v>
      </c>
    </row>
    <row r="2" spans="1:2" ht="34.5" x14ac:dyDescent="0.2">
      <c r="A2" s="35" t="s">
        <v>505</v>
      </c>
      <c r="B2" t="b">
        <f>A2=Лист2!A2</f>
        <v>1</v>
      </c>
    </row>
    <row r="3" spans="1:2" ht="17.25" x14ac:dyDescent="0.2">
      <c r="A3" s="35" t="s">
        <v>506</v>
      </c>
      <c r="B3" t="b">
        <f>A3=Лист2!A3</f>
        <v>1</v>
      </c>
    </row>
    <row r="4" spans="1:2" ht="17.25" x14ac:dyDescent="0.2">
      <c r="A4" s="35" t="s">
        <v>507</v>
      </c>
      <c r="B4" t="b">
        <f>A4=Лист2!A4</f>
        <v>1</v>
      </c>
    </row>
    <row r="5" spans="1:2" ht="17.25" x14ac:dyDescent="0.2">
      <c r="A5" s="35" t="s">
        <v>508</v>
      </c>
      <c r="B5" t="b">
        <f>A5=Лист2!A5</f>
        <v>1</v>
      </c>
    </row>
    <row r="6" spans="1:2" ht="17.25" x14ac:dyDescent="0.2">
      <c r="A6" s="35" t="s">
        <v>509</v>
      </c>
      <c r="B6" t="b">
        <f>A6=Лист2!A6</f>
        <v>1</v>
      </c>
    </row>
    <row r="7" spans="1:2" ht="17.25" x14ac:dyDescent="0.2">
      <c r="A7" s="35" t="s">
        <v>510</v>
      </c>
      <c r="B7" t="b">
        <f>A7=Лист2!A7</f>
        <v>1</v>
      </c>
    </row>
    <row r="8" spans="1:2" ht="34.5" x14ac:dyDescent="0.2">
      <c r="A8" s="35" t="s">
        <v>511</v>
      </c>
      <c r="B8" t="b">
        <f>A8=Лист2!A8</f>
        <v>1</v>
      </c>
    </row>
    <row r="9" spans="1:2" ht="17.25" x14ac:dyDescent="0.2">
      <c r="A9" s="35" t="s">
        <v>512</v>
      </c>
      <c r="B9" t="b">
        <f>A9=Лист2!A9</f>
        <v>1</v>
      </c>
    </row>
    <row r="10" spans="1:2" ht="17.25" x14ac:dyDescent="0.2">
      <c r="A10" s="35" t="s">
        <v>513</v>
      </c>
      <c r="B10" t="b">
        <f>A10=Лист2!A10</f>
        <v>1</v>
      </c>
    </row>
    <row r="11" spans="1:2" ht="17.25" x14ac:dyDescent="0.2">
      <c r="A11" s="35" t="s">
        <v>514</v>
      </c>
      <c r="B11" t="b">
        <f>A11=Лист2!A11</f>
        <v>1</v>
      </c>
    </row>
    <row r="12" spans="1:2" ht="18.75" x14ac:dyDescent="0.2">
      <c r="A12" s="36" t="s">
        <v>515</v>
      </c>
      <c r="B12" t="b">
        <f>A12=Лист2!A12</f>
        <v>1</v>
      </c>
    </row>
    <row r="13" spans="1:2" ht="37.5" x14ac:dyDescent="0.2">
      <c r="A13" s="36" t="s">
        <v>516</v>
      </c>
      <c r="B13" t="b">
        <f>A13=Лист2!A13</f>
        <v>1</v>
      </c>
    </row>
    <row r="14" spans="1:2" ht="37.5" x14ac:dyDescent="0.2">
      <c r="A14" s="36" t="s">
        <v>517</v>
      </c>
      <c r="B14" t="b">
        <f>A14=Лист2!A14</f>
        <v>1</v>
      </c>
    </row>
    <row r="15" spans="1:2" ht="18.75" x14ac:dyDescent="0.2">
      <c r="A15" s="36" t="s">
        <v>518</v>
      </c>
      <c r="B15" t="b">
        <f>A15=Лист2!A15</f>
        <v>1</v>
      </c>
    </row>
    <row r="16" spans="1:2" ht="37.5" x14ac:dyDescent="0.2">
      <c r="A16" s="36" t="s">
        <v>519</v>
      </c>
      <c r="B16" t="b">
        <f>A16=Лист2!A16</f>
        <v>1</v>
      </c>
    </row>
    <row r="17" spans="1:2" ht="37.5" x14ac:dyDescent="0.2">
      <c r="A17" s="36" t="s">
        <v>520</v>
      </c>
      <c r="B17" t="b">
        <f>A17=Лист2!A17</f>
        <v>1</v>
      </c>
    </row>
    <row r="18" spans="1:2" ht="18.75" x14ac:dyDescent="0.2">
      <c r="A18" s="36" t="s">
        <v>521</v>
      </c>
      <c r="B18" t="b">
        <f>A18=Лист2!A18</f>
        <v>1</v>
      </c>
    </row>
    <row r="19" spans="1:2" ht="17.25" x14ac:dyDescent="0.2">
      <c r="A19" s="35" t="s">
        <v>522</v>
      </c>
      <c r="B19" t="b">
        <f>A19=Лист2!A19</f>
        <v>1</v>
      </c>
    </row>
    <row r="20" spans="1:2" ht="18.75" x14ac:dyDescent="0.2">
      <c r="A20" s="36" t="s">
        <v>523</v>
      </c>
      <c r="B20" t="b">
        <f>A20=Лист2!A20</f>
        <v>1</v>
      </c>
    </row>
    <row r="21" spans="1:2" ht="18.75" x14ac:dyDescent="0.2">
      <c r="A21" s="36" t="s">
        <v>524</v>
      </c>
      <c r="B21" t="b">
        <f>A21=Лист2!A21</f>
        <v>1</v>
      </c>
    </row>
    <row r="22" spans="1:2" ht="18.75" x14ac:dyDescent="0.2">
      <c r="A22" s="36" t="s">
        <v>525</v>
      </c>
      <c r="B22" t="b">
        <f>A22=Лист2!A22</f>
        <v>1</v>
      </c>
    </row>
    <row r="23" spans="1:2" ht="18.75" x14ac:dyDescent="0.2">
      <c r="A23" s="36" t="s">
        <v>526</v>
      </c>
      <c r="B23" t="b">
        <f>A23=Лист2!A23</f>
        <v>1</v>
      </c>
    </row>
    <row r="24" spans="1:2" ht="17.25" x14ac:dyDescent="0.2">
      <c r="A24" s="35" t="s">
        <v>527</v>
      </c>
      <c r="B24" t="b">
        <f>A24=Лист2!A24</f>
        <v>1</v>
      </c>
    </row>
    <row r="25" spans="1:2" ht="17.25" x14ac:dyDescent="0.2">
      <c r="A25" s="35" t="s">
        <v>528</v>
      </c>
      <c r="B25" t="b">
        <f>A25=Лист2!A25</f>
        <v>1</v>
      </c>
    </row>
    <row r="26" spans="1:2" ht="17.25" x14ac:dyDescent="0.2">
      <c r="A26" s="35" t="s">
        <v>529</v>
      </c>
      <c r="B26" t="b">
        <f>A26=Лист2!A26</f>
        <v>1</v>
      </c>
    </row>
    <row r="27" spans="1:2" ht="17.25" x14ac:dyDescent="0.2">
      <c r="A27" s="35" t="s">
        <v>530</v>
      </c>
      <c r="B27" t="b">
        <f>A27=Лист2!A27</f>
        <v>1</v>
      </c>
    </row>
    <row r="28" spans="1:2" ht="17.25" x14ac:dyDescent="0.2">
      <c r="A28" s="35" t="s">
        <v>531</v>
      </c>
      <c r="B28" t="b">
        <f>A28=Лист2!A28</f>
        <v>1</v>
      </c>
    </row>
    <row r="29" spans="1:2" ht="18.75" x14ac:dyDescent="0.2">
      <c r="A29" s="36" t="s">
        <v>532</v>
      </c>
      <c r="B29" t="b">
        <f>A29=Лист2!A29</f>
        <v>1</v>
      </c>
    </row>
    <row r="30" spans="1:2" ht="18.75" x14ac:dyDescent="0.2">
      <c r="A30" s="36" t="s">
        <v>533</v>
      </c>
      <c r="B30" t="b">
        <f>A30=Лист2!A30</f>
        <v>1</v>
      </c>
    </row>
    <row r="31" spans="1:2" ht="18.75" x14ac:dyDescent="0.2">
      <c r="A31" s="36" t="s">
        <v>534</v>
      </c>
      <c r="B31" t="b">
        <f>A31=Лист2!A31</f>
        <v>1</v>
      </c>
    </row>
    <row r="32" spans="1:2" ht="18.75" x14ac:dyDescent="0.2">
      <c r="A32" s="36" t="s">
        <v>535</v>
      </c>
      <c r="B32" t="b">
        <f>A32=Лист2!A32</f>
        <v>1</v>
      </c>
    </row>
    <row r="33" spans="1:2" ht="18.75" x14ac:dyDescent="0.2">
      <c r="A33" s="36" t="s">
        <v>536</v>
      </c>
      <c r="B33" t="b">
        <f>A33=Лист2!A33</f>
        <v>1</v>
      </c>
    </row>
    <row r="34" spans="1:2" ht="18.75" x14ac:dyDescent="0.2">
      <c r="A34" s="36" t="s">
        <v>537</v>
      </c>
      <c r="B34" t="b">
        <f>A34=Лист2!A34</f>
        <v>1</v>
      </c>
    </row>
    <row r="35" spans="1:2" ht="18.75" x14ac:dyDescent="0.2">
      <c r="A35" s="36" t="s">
        <v>538</v>
      </c>
      <c r="B35" t="b">
        <f>A35=Лист2!A35</f>
        <v>1</v>
      </c>
    </row>
    <row r="36" spans="1:2" ht="18.75" x14ac:dyDescent="0.2">
      <c r="A36" s="36" t="s">
        <v>539</v>
      </c>
      <c r="B36" t="b">
        <f>A36=Лист2!A36</f>
        <v>1</v>
      </c>
    </row>
    <row r="37" spans="1:2" ht="18.75" x14ac:dyDescent="0.2">
      <c r="A37" s="36" t="s">
        <v>540</v>
      </c>
      <c r="B37" t="b">
        <f>A37=Лист2!A37</f>
        <v>1</v>
      </c>
    </row>
    <row r="38" spans="1:2" ht="18.75" x14ac:dyDescent="0.2">
      <c r="A38" s="36" t="s">
        <v>541</v>
      </c>
      <c r="B38" t="b">
        <f>A38=Лист2!A38</f>
        <v>1</v>
      </c>
    </row>
    <row r="39" spans="1:2" ht="18.75" x14ac:dyDescent="0.2">
      <c r="A39" s="36" t="s">
        <v>542</v>
      </c>
      <c r="B39" t="b">
        <f>A39=Лист2!A39</f>
        <v>1</v>
      </c>
    </row>
    <row r="40" spans="1:2" ht="34.5" x14ac:dyDescent="0.2">
      <c r="A40" s="35" t="s">
        <v>543</v>
      </c>
      <c r="B40" t="b">
        <f>A40=Лист2!A40</f>
        <v>1</v>
      </c>
    </row>
    <row r="41" spans="1:2" ht="56.25" x14ac:dyDescent="0.2">
      <c r="A41" s="36" t="s">
        <v>544</v>
      </c>
      <c r="B41" t="b">
        <f>A41=Лист2!A41</f>
        <v>1</v>
      </c>
    </row>
    <row r="42" spans="1:2" ht="34.5" x14ac:dyDescent="0.2">
      <c r="A42" s="35" t="s">
        <v>545</v>
      </c>
      <c r="B42" t="b">
        <f>A42=Лист2!A42</f>
        <v>1</v>
      </c>
    </row>
    <row r="43" spans="1:2" ht="34.5" x14ac:dyDescent="0.2">
      <c r="A43" s="35" t="s">
        <v>546</v>
      </c>
      <c r="B43" t="b">
        <f>A43=Лист2!A43</f>
        <v>1</v>
      </c>
    </row>
    <row r="44" spans="1:2" ht="34.5" x14ac:dyDescent="0.2">
      <c r="A44" s="35" t="s">
        <v>547</v>
      </c>
      <c r="B44" t="b">
        <f>A44=Лист2!A44</f>
        <v>1</v>
      </c>
    </row>
    <row r="45" spans="1:2" ht="51.75" x14ac:dyDescent="0.2">
      <c r="A45" s="35" t="s">
        <v>548</v>
      </c>
      <c r="B45" t="b">
        <f>A45=Лист2!A45</f>
        <v>1</v>
      </c>
    </row>
    <row r="46" spans="1:2" ht="51.75" x14ac:dyDescent="0.2">
      <c r="A46" s="35" t="s">
        <v>549</v>
      </c>
      <c r="B46" t="b">
        <f>A46=Лист2!A46</f>
        <v>1</v>
      </c>
    </row>
    <row r="47" spans="1:2" ht="34.5" x14ac:dyDescent="0.2">
      <c r="A47" s="35" t="s">
        <v>550</v>
      </c>
      <c r="B47" t="b">
        <f>A47=Лист2!A47</f>
        <v>1</v>
      </c>
    </row>
    <row r="48" spans="1:2" ht="34.5" x14ac:dyDescent="0.2">
      <c r="A48" s="35" t="s">
        <v>551</v>
      </c>
      <c r="B48" t="b">
        <f>A48=Лист2!A48</f>
        <v>1</v>
      </c>
    </row>
    <row r="49" spans="1:2" ht="51.75" x14ac:dyDescent="0.2">
      <c r="A49" s="35" t="s">
        <v>552</v>
      </c>
      <c r="B49" t="b">
        <f>A49=Лист2!A49</f>
        <v>1</v>
      </c>
    </row>
    <row r="50" spans="1:2" ht="51.75" x14ac:dyDescent="0.2">
      <c r="A50" s="35" t="s">
        <v>553</v>
      </c>
      <c r="B50" t="b">
        <f>A50=Лист2!A50</f>
        <v>1</v>
      </c>
    </row>
    <row r="51" spans="1:2" ht="34.5" x14ac:dyDescent="0.2">
      <c r="A51" s="35" t="s">
        <v>554</v>
      </c>
      <c r="B51" t="b">
        <f>A51=Лист2!A51</f>
        <v>1</v>
      </c>
    </row>
    <row r="52" spans="1:2" ht="34.5" x14ac:dyDescent="0.2">
      <c r="A52" s="35" t="s">
        <v>555</v>
      </c>
      <c r="B52" t="b">
        <f>A52=Лист2!A52</f>
        <v>1</v>
      </c>
    </row>
    <row r="53" spans="1:2" ht="34.5" x14ac:dyDescent="0.2">
      <c r="A53" s="35" t="s">
        <v>556</v>
      </c>
      <c r="B53" t="b">
        <f>A53=Лист2!A53</f>
        <v>1</v>
      </c>
    </row>
    <row r="54" spans="1:2" ht="34.5" x14ac:dyDescent="0.2">
      <c r="A54" s="35" t="s">
        <v>557</v>
      </c>
      <c r="B54" t="b">
        <f>A54=Лист2!A54</f>
        <v>1</v>
      </c>
    </row>
    <row r="55" spans="1:2" ht="34.5" x14ac:dyDescent="0.2">
      <c r="A55" s="35" t="s">
        <v>558</v>
      </c>
      <c r="B55" t="b">
        <f>A55=Лист2!A55</f>
        <v>1</v>
      </c>
    </row>
    <row r="56" spans="1:2" ht="17.25" x14ac:dyDescent="0.2">
      <c r="A56" s="35" t="s">
        <v>559</v>
      </c>
      <c r="B56" t="b">
        <f>A56=Лист2!A56</f>
        <v>1</v>
      </c>
    </row>
  </sheetData>
  <autoFilter ref="A1:B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F12"/>
  <sheetViews>
    <sheetView workbookViewId="0">
      <selection activeCell="G16" sqref="G16"/>
    </sheetView>
  </sheetViews>
  <sheetFormatPr defaultRowHeight="12.75" x14ac:dyDescent="0.2"/>
  <sheetData>
    <row r="11" spans="4:6" x14ac:dyDescent="0.2">
      <c r="D11">
        <v>168</v>
      </c>
      <c r="E11">
        <v>56</v>
      </c>
      <c r="F11" s="39">
        <f>D11/E11</f>
        <v>3</v>
      </c>
    </row>
    <row r="12" spans="4:6" x14ac:dyDescent="0.2">
      <c r="D12">
        <v>175</v>
      </c>
      <c r="E12">
        <v>62</v>
      </c>
      <c r="F12" s="39">
        <f>D12/E12</f>
        <v>2.8225806451612905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activeCell="A2" sqref="A2"/>
    </sheetView>
  </sheetViews>
  <sheetFormatPr defaultRowHeight="12.75" x14ac:dyDescent="0.2"/>
  <cols>
    <col min="1" max="1" width="128.28515625" customWidth="1"/>
  </cols>
  <sheetData>
    <row r="1" spans="1:1" ht="69" x14ac:dyDescent="0.2">
      <c r="A1" s="35" t="s">
        <v>504</v>
      </c>
    </row>
    <row r="2" spans="1:1" ht="34.5" x14ac:dyDescent="0.2">
      <c r="A2" s="35" t="s">
        <v>505</v>
      </c>
    </row>
    <row r="3" spans="1:1" ht="17.25" x14ac:dyDescent="0.2">
      <c r="A3" s="35" t="s">
        <v>506</v>
      </c>
    </row>
    <row r="4" spans="1:1" ht="17.25" x14ac:dyDescent="0.2">
      <c r="A4" s="35" t="s">
        <v>507</v>
      </c>
    </row>
    <row r="5" spans="1:1" ht="17.25" x14ac:dyDescent="0.2">
      <c r="A5" s="35" t="s">
        <v>508</v>
      </c>
    </row>
    <row r="6" spans="1:1" ht="17.25" x14ac:dyDescent="0.2">
      <c r="A6" s="35" t="s">
        <v>509</v>
      </c>
    </row>
    <row r="7" spans="1:1" ht="17.25" x14ac:dyDescent="0.2">
      <c r="A7" s="35" t="s">
        <v>510</v>
      </c>
    </row>
    <row r="8" spans="1:1" ht="34.5" x14ac:dyDescent="0.2">
      <c r="A8" s="35" t="s">
        <v>511</v>
      </c>
    </row>
    <row r="9" spans="1:1" ht="17.25" x14ac:dyDescent="0.2">
      <c r="A9" s="35" t="s">
        <v>512</v>
      </c>
    </row>
    <row r="10" spans="1:1" ht="17.25" x14ac:dyDescent="0.2">
      <c r="A10" s="35" t="s">
        <v>513</v>
      </c>
    </row>
    <row r="11" spans="1:1" ht="17.25" x14ac:dyDescent="0.2">
      <c r="A11" s="35" t="s">
        <v>514</v>
      </c>
    </row>
    <row r="12" spans="1:1" ht="18.75" x14ac:dyDescent="0.2">
      <c r="A12" s="36" t="s">
        <v>515</v>
      </c>
    </row>
    <row r="13" spans="1:1" ht="37.5" x14ac:dyDescent="0.2">
      <c r="A13" s="36" t="s">
        <v>516</v>
      </c>
    </row>
    <row r="14" spans="1:1" ht="56.25" x14ac:dyDescent="0.2">
      <c r="A14" s="36" t="s">
        <v>517</v>
      </c>
    </row>
    <row r="15" spans="1:1" ht="18.75" x14ac:dyDescent="0.2">
      <c r="A15" s="36" t="s">
        <v>518</v>
      </c>
    </row>
    <row r="16" spans="1:1" ht="56.25" x14ac:dyDescent="0.2">
      <c r="A16" s="36" t="s">
        <v>519</v>
      </c>
    </row>
    <row r="17" spans="1:1" ht="37.5" x14ac:dyDescent="0.2">
      <c r="A17" s="36" t="s">
        <v>520</v>
      </c>
    </row>
    <row r="18" spans="1:1" ht="37.5" x14ac:dyDescent="0.2">
      <c r="A18" s="36" t="s">
        <v>521</v>
      </c>
    </row>
    <row r="19" spans="1:1" ht="17.25" x14ac:dyDescent="0.2">
      <c r="A19" s="35" t="s">
        <v>522</v>
      </c>
    </row>
    <row r="20" spans="1:1" ht="37.5" x14ac:dyDescent="0.2">
      <c r="A20" s="36" t="s">
        <v>523</v>
      </c>
    </row>
    <row r="21" spans="1:1" ht="18.75" x14ac:dyDescent="0.2">
      <c r="A21" s="36" t="s">
        <v>524</v>
      </c>
    </row>
    <row r="22" spans="1:1" ht="18.75" x14ac:dyDescent="0.2">
      <c r="A22" s="36" t="s">
        <v>525</v>
      </c>
    </row>
    <row r="23" spans="1:1" ht="18.75" x14ac:dyDescent="0.2">
      <c r="A23" s="36" t="s">
        <v>526</v>
      </c>
    </row>
    <row r="24" spans="1:1" ht="17.25" x14ac:dyDescent="0.2">
      <c r="A24" s="35" t="s">
        <v>527</v>
      </c>
    </row>
    <row r="25" spans="1:1" ht="17.25" x14ac:dyDescent="0.2">
      <c r="A25" s="35" t="s">
        <v>528</v>
      </c>
    </row>
    <row r="26" spans="1:1" ht="17.25" x14ac:dyDescent="0.2">
      <c r="A26" s="35" t="s">
        <v>529</v>
      </c>
    </row>
    <row r="27" spans="1:1" ht="17.25" x14ac:dyDescent="0.2">
      <c r="A27" s="35" t="s">
        <v>530</v>
      </c>
    </row>
    <row r="28" spans="1:1" ht="17.25" x14ac:dyDescent="0.2">
      <c r="A28" s="35" t="s">
        <v>531</v>
      </c>
    </row>
    <row r="29" spans="1:1" ht="18.75" x14ac:dyDescent="0.2">
      <c r="A29" s="36" t="s">
        <v>532</v>
      </c>
    </row>
    <row r="30" spans="1:1" ht="37.5" x14ac:dyDescent="0.2">
      <c r="A30" s="36" t="s">
        <v>533</v>
      </c>
    </row>
    <row r="31" spans="1:1" ht="18.75" x14ac:dyDescent="0.2">
      <c r="A31" s="36" t="s">
        <v>534</v>
      </c>
    </row>
    <row r="32" spans="1:1" ht="18.75" x14ac:dyDescent="0.2">
      <c r="A32" s="36" t="s">
        <v>535</v>
      </c>
    </row>
    <row r="33" spans="1:1" ht="18.75" x14ac:dyDescent="0.2">
      <c r="A33" s="36" t="s">
        <v>536</v>
      </c>
    </row>
    <row r="34" spans="1:1" ht="18.75" x14ac:dyDescent="0.2">
      <c r="A34" s="36" t="s">
        <v>537</v>
      </c>
    </row>
    <row r="35" spans="1:1" ht="37.5" x14ac:dyDescent="0.2">
      <c r="A35" s="36" t="s">
        <v>538</v>
      </c>
    </row>
    <row r="36" spans="1:1" ht="18.75" x14ac:dyDescent="0.2">
      <c r="A36" s="36" t="s">
        <v>539</v>
      </c>
    </row>
    <row r="37" spans="1:1" ht="18.75" x14ac:dyDescent="0.2">
      <c r="A37" s="36" t="s">
        <v>540</v>
      </c>
    </row>
    <row r="38" spans="1:1" ht="18.75" x14ac:dyDescent="0.2">
      <c r="A38" s="36" t="s">
        <v>541</v>
      </c>
    </row>
    <row r="39" spans="1:1" ht="18.75" x14ac:dyDescent="0.2">
      <c r="A39" s="36" t="s">
        <v>542</v>
      </c>
    </row>
    <row r="40" spans="1:1" ht="34.5" x14ac:dyDescent="0.2">
      <c r="A40" s="35" t="s">
        <v>543</v>
      </c>
    </row>
    <row r="41" spans="1:1" ht="56.25" x14ac:dyDescent="0.2">
      <c r="A41" s="36" t="s">
        <v>544</v>
      </c>
    </row>
    <row r="42" spans="1:1" ht="34.5" x14ac:dyDescent="0.2">
      <c r="A42" s="35" t="s">
        <v>545</v>
      </c>
    </row>
    <row r="43" spans="1:1" ht="34.5" x14ac:dyDescent="0.2">
      <c r="A43" s="35" t="s">
        <v>546</v>
      </c>
    </row>
    <row r="44" spans="1:1" ht="34.5" x14ac:dyDescent="0.2">
      <c r="A44" s="35" t="s">
        <v>547</v>
      </c>
    </row>
    <row r="45" spans="1:1" ht="69" x14ac:dyDescent="0.2">
      <c r="A45" s="35" t="s">
        <v>548</v>
      </c>
    </row>
    <row r="46" spans="1:1" ht="69" x14ac:dyDescent="0.2">
      <c r="A46" s="35" t="s">
        <v>549</v>
      </c>
    </row>
    <row r="47" spans="1:1" ht="51.75" x14ac:dyDescent="0.2">
      <c r="A47" s="35" t="s">
        <v>550</v>
      </c>
    </row>
    <row r="48" spans="1:1" ht="51.75" x14ac:dyDescent="0.2">
      <c r="A48" s="35" t="s">
        <v>551</v>
      </c>
    </row>
    <row r="49" spans="1:1" ht="69" x14ac:dyDescent="0.2">
      <c r="A49" s="35" t="s">
        <v>552</v>
      </c>
    </row>
    <row r="50" spans="1:1" ht="69" x14ac:dyDescent="0.2">
      <c r="A50" s="35" t="s">
        <v>553</v>
      </c>
    </row>
    <row r="51" spans="1:1" ht="34.5" x14ac:dyDescent="0.2">
      <c r="A51" s="35" t="s">
        <v>554</v>
      </c>
    </row>
    <row r="52" spans="1:1" ht="34.5" x14ac:dyDescent="0.2">
      <c r="A52" s="35" t="s">
        <v>555</v>
      </c>
    </row>
    <row r="53" spans="1:1" ht="51.75" x14ac:dyDescent="0.2">
      <c r="A53" s="35" t="s">
        <v>556</v>
      </c>
    </row>
    <row r="54" spans="1:1" ht="34.5" x14ac:dyDescent="0.2">
      <c r="A54" s="35" t="s">
        <v>557</v>
      </c>
    </row>
    <row r="55" spans="1:1" ht="34.5" x14ac:dyDescent="0.2">
      <c r="A55" s="35" t="s">
        <v>558</v>
      </c>
    </row>
    <row r="56" spans="1:1" ht="17.25" x14ac:dyDescent="0.2">
      <c r="A56" s="35" t="s">
        <v>559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РРО</vt:lpstr>
      <vt:lpstr>Лист1</vt:lpstr>
      <vt:lpstr>Лист3</vt:lpstr>
      <vt:lpstr>Лист2</vt:lpstr>
      <vt:lpstr>РРО!Заголовки_для_печати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KolesnikovaEV</dc:creator>
  <dc:description>POI HSSF rep:2.49.0.158</dc:description>
  <cp:lastModifiedBy>KolesnikovaEV</cp:lastModifiedBy>
  <cp:lastPrinted>2022-01-25T10:50:00Z</cp:lastPrinted>
  <dcterms:created xsi:type="dcterms:W3CDTF">2020-01-15T04:01:51Z</dcterms:created>
  <dcterms:modified xsi:type="dcterms:W3CDTF">2022-01-25T11:00:16Z</dcterms:modified>
</cp:coreProperties>
</file>