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май 2021" sheetId="40" r:id="rId1"/>
  </sheets>
  <definedNames>
    <definedName name="_xlnm.Print_Area" localSheetId="0">'май 2021'!$A$1:$O$63</definedName>
    <definedName name="_xlnm.Print_Titles" localSheetId="0">'май 2021'!$2:$3</definedName>
  </definedNames>
  <calcPr calcId="162913"/>
</workbook>
</file>

<file path=xl/sharedStrings.xml><?xml version="1.0" encoding="utf-8"?>
<sst xmlns="http://schemas.openxmlformats.org/spreadsheetml/2006/main" count="102" uniqueCount="73">
  <si>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</si>
  <si>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</si>
  <si>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</si>
  <si>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</si>
  <si>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</si>
  <si>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</si>
  <si>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</si>
  <si>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</si>
  <si>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</si>
  <si>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</si>
  <si>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</si>
  <si>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</si>
  <si>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</si>
  <si>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</si>
  <si>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</si>
  <si>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</si>
  <si>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</si>
  <si>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</si>
  <si>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</si>
  <si>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</si>
  <si>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</si>
  <si>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>ДМИ</t>
  </si>
  <si>
    <t>1.3</t>
  </si>
  <si>
    <t>3.2</t>
  </si>
  <si>
    <t>4</t>
  </si>
  <si>
    <t>4.1</t>
  </si>
  <si>
    <t>ДГиЗО</t>
  </si>
  <si>
    <t>Подпрограмма I "Создание условий для обеспечения качественными коммунальными услугами"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</si>
  <si>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</si>
  <si>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</t>
  </si>
  <si>
    <t>Предоставление субсидий организациям коммунального комплекса, предоставляющим коммунальные услуги населению</t>
  </si>
  <si>
    <t>Содержание объектов коммунального комплекса</t>
  </si>
  <si>
    <t>Региональный проект «Чистая вода»</t>
  </si>
  <si>
    <t>1.4</t>
  </si>
  <si>
    <t>1.5</t>
  </si>
  <si>
    <t>Подпрограмма II "Создание условий для обеспечения доступности и повышения качества жилищных услуг"</t>
  </si>
  <si>
    <t>Поддержка технического состояния жилищного фонда</t>
  </si>
  <si>
    <t>Снос непригодных для проживания многоквартирных домов</t>
  </si>
  <si>
    <t>Подпрограмма III «Повышение энергоэффективности в отраслях экономики»</t>
  </si>
  <si>
    <t xml:space="preserve">Реализация энергосберегающих мероприятий в муниципальном секторе       </t>
  </si>
  <si>
    <t xml:space="preserve">Реализация энергосберегающих мероприятий в системах наружного освещения и коммунальной инфраструктуры                </t>
  </si>
  <si>
    <t>Подпрограмма IV «Формирование комфортной городской средыФормирование комфортной городской среды»</t>
  </si>
  <si>
    <t xml:space="preserve">Улучшение санитарного состояния городских территорий </t>
  </si>
  <si>
    <t xml:space="preserve">Благоустройство и озеленение города </t>
  </si>
  <si>
    <t>Региональный проект «Формирование комфортной городской среды»</t>
  </si>
  <si>
    <t xml:space="preserve">Региональный проект «Чистая страна» </t>
  </si>
  <si>
    <t>4.2</t>
  </si>
  <si>
    <t>4.3</t>
  </si>
  <si>
    <t>4.4</t>
  </si>
  <si>
    <t>5</t>
  </si>
  <si>
    <t>Подпрограмма V «Обеспечение реализации муниципальной программы»</t>
  </si>
  <si>
    <t>Организационное обеспечение функционирования отрасли</t>
  </si>
  <si>
    <t>5.1</t>
  </si>
  <si>
    <t>6</t>
  </si>
  <si>
    <t>Подпрограмма VI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</si>
  <si>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Реализация полномочий в сфере жилищно- коммунального комплекса </t>
  </si>
  <si>
    <t>6.1</t>
  </si>
  <si>
    <t>7</t>
  </si>
  <si>
    <t>7.1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</si>
  <si>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</si>
  <si>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администрация города Нефтеюганска</t>
  </si>
  <si>
    <t>ККиТ</t>
  </si>
  <si>
    <t>КФКиС</t>
  </si>
  <si>
    <t>Подпрограмма VII «Обеспечение предоставления услуг по погребению»</t>
  </si>
  <si>
    <t>Отчет об исполнении сетевого плана-графика на 2021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</si>
  <si>
    <t>ПЛАН  на 2021 год (рублей)</t>
  </si>
  <si>
    <t>8</t>
  </si>
  <si>
    <t>8.1</t>
  </si>
  <si>
    <t>8.2</t>
  </si>
  <si>
    <t>Подпрограмма VIII «Обустройство, использование, защита и охрана городских лесов»</t>
  </si>
  <si>
    <t>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</t>
  </si>
  <si>
    <t>Предупреждение возникновения и распространения лесных пожаров</t>
  </si>
  <si>
    <t>Кассовый расход на 01.05.2021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</si>
</sst>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7">
    <font>
      <sz val="11"/>
      <color theme="1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2" fontId="4" fillId="2" borderId="0" xfId="0" applyNumberFormat="1" applyFont="1" applyFill="1"/>
    <xf numFmtId="164" fontId="4" fillId="2" borderId="0" xfId="0" applyNumberFormat="1" applyFont="1" applyFill="1"/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tabSelected="1" view="pageBreakPreview" zoomScale="70" zoomScaleSheetLayoutView="70" workbookViewId="0" topLeftCell="A1">
      <pane ySplit="3" topLeftCell="A32" activePane="bottomLeft" state="frozen"/>
      <selection pane="bottomLeft" activeCell="A37" sqref="A37:D41"/>
    </sheetView>
  </sheetViews>
  <sheetFormatPr defaultColWidth="9.140625" defaultRowHeight="15"/>
  <cols>
    <col min="1" max="1" width="9.7109375" style="7" customWidth="1"/>
    <col min="2" max="2" width="71.140625" style="2" customWidth="1"/>
    <col min="3" max="3" width="19.421875" style="2" customWidth="1"/>
    <col min="4" max="4" width="25.140625" style="2" customWidth="1"/>
    <col min="5" max="5" width="21.140625" style="2" customWidth="1"/>
    <col min="6" max="6" width="23.421875" style="2" customWidth="1"/>
    <col min="7" max="7" width="24.00390625" style="2" customWidth="1"/>
    <col min="8" max="8" width="20.8515625" style="5" customWidth="1"/>
    <col min="9" max="9" width="17.57421875" style="5" customWidth="1"/>
    <col min="10" max="10" width="19.140625" style="5" customWidth="1"/>
    <col min="11" max="11" width="21.57421875" style="5" customWidth="1"/>
    <col min="12" max="13" width="13.7109375" style="6" customWidth="1"/>
    <col min="14" max="14" width="13.00390625" style="6" customWidth="1"/>
    <col min="15" max="15" width="13.57421875" style="6" customWidth="1"/>
    <col min="16" max="16384" width="9.140625" style="2" customWidth="1"/>
  </cols>
  <sheetData>
    <row r="1" spans="1:15" s="3" customFormat="1" ht="44.25" customHeight="1">
      <c r="A1" s="60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1" customFormat="1" ht="36" customHeight="1">
      <c r="A2" s="62" t="s">
        <v>0</v>
      </c>
      <c r="B2" s="25" t="s">
        <v>1</v>
      </c>
      <c r="C2" s="63" t="s">
        <v>8</v>
      </c>
      <c r="D2" s="64" t="s">
        <v>65</v>
      </c>
      <c r="E2" s="65"/>
      <c r="F2" s="65"/>
      <c r="G2" s="65"/>
      <c r="H2" s="66" t="s">
        <v>72</v>
      </c>
      <c r="I2" s="67"/>
      <c r="J2" s="67"/>
      <c r="K2" s="68"/>
      <c r="L2" s="69" t="s">
        <v>12</v>
      </c>
      <c r="M2" s="69"/>
      <c r="N2" s="69"/>
      <c r="O2" s="69"/>
    </row>
    <row r="3" spans="1:15" s="1" customFormat="1" ht="39.75" customHeight="1">
      <c r="A3" s="62"/>
      <c r="B3" s="26" t="s">
        <v>2</v>
      </c>
      <c r="C3" s="63"/>
      <c r="D3" s="43" t="s">
        <v>9</v>
      </c>
      <c r="E3" s="43" t="s">
        <v>19</v>
      </c>
      <c r="F3" s="43" t="s">
        <v>10</v>
      </c>
      <c r="G3" s="43" t="s">
        <v>11</v>
      </c>
      <c r="H3" s="43" t="s">
        <v>9</v>
      </c>
      <c r="I3" s="43" t="s">
        <v>19</v>
      </c>
      <c r="J3" s="43" t="s">
        <v>10</v>
      </c>
      <c r="K3" s="43" t="s">
        <v>11</v>
      </c>
      <c r="L3" s="44" t="s">
        <v>13</v>
      </c>
      <c r="M3" s="43" t="s">
        <v>19</v>
      </c>
      <c r="N3" s="44" t="s">
        <v>10</v>
      </c>
      <c r="O3" s="43" t="s">
        <v>11</v>
      </c>
    </row>
    <row r="4" spans="1:15" s="1" customFormat="1" ht="21.75" customHeight="1">
      <c r="A4" s="42" t="s">
        <v>3</v>
      </c>
      <c r="B4" s="27">
        <v>2</v>
      </c>
      <c r="C4" s="28">
        <v>3</v>
      </c>
      <c r="D4" s="28">
        <v>4</v>
      </c>
      <c r="E4" s="28">
        <v>5</v>
      </c>
      <c r="F4" s="27">
        <v>6</v>
      </c>
      <c r="G4" s="28">
        <v>7</v>
      </c>
      <c r="H4" s="28">
        <v>8</v>
      </c>
      <c r="I4" s="28">
        <v>9</v>
      </c>
      <c r="J4" s="27">
        <v>10</v>
      </c>
      <c r="K4" s="28">
        <v>11</v>
      </c>
      <c r="L4" s="28">
        <v>12</v>
      </c>
      <c r="M4" s="28">
        <v>13</v>
      </c>
      <c r="N4" s="28">
        <v>14</v>
      </c>
      <c r="O4" s="28">
        <v>15</v>
      </c>
    </row>
    <row r="5" spans="1:15" s="1" customFormat="1" ht="40.5" customHeight="1">
      <c r="A5" s="53" t="s">
        <v>14</v>
      </c>
      <c r="B5" s="54"/>
      <c r="C5" s="55"/>
      <c r="D5" s="8">
        <f>SUM(E5:G5)</f>
        <v>1638867207</v>
      </c>
      <c r="E5" s="8">
        <f>SUM(E6,E12,E16,E25,E32,E34,E37)</f>
        <v>13030100</v>
      </c>
      <c r="F5" s="8">
        <f>SUM(F6,F12,F16,F25,F32,F34)</f>
        <v>459159300</v>
      </c>
      <c r="G5" s="8">
        <f>SUM(G6,G12,G16,G25,G32,G34,G37,G39)</f>
        <v>1166677807</v>
      </c>
      <c r="H5" s="8">
        <f>H6+H10+H16+H25</f>
        <v>59368170.09</v>
      </c>
      <c r="I5" s="8">
        <f>I6+I10+I16+I25</f>
        <v>0</v>
      </c>
      <c r="J5" s="8">
        <f>J6+J10+J16+J25</f>
        <v>476478.51</v>
      </c>
      <c r="K5" s="8">
        <f>K6+K10+K16+K25</f>
        <v>58891691.580000006</v>
      </c>
      <c r="L5" s="9">
        <f aca="true" t="shared" si="0" ref="L5:L14">H5/D5*100</f>
        <v>3.6225125401511558</v>
      </c>
      <c r="M5" s="9">
        <v>0</v>
      </c>
      <c r="N5" s="11">
        <f>J5*100/F5</f>
        <v>0.1037719392812037</v>
      </c>
      <c r="O5" s="11">
        <f>K5/G5*100</f>
        <v>5.047811077458852</v>
      </c>
    </row>
    <row r="6" spans="1:15" s="1" customFormat="1" ht="43.5" customHeight="1">
      <c r="A6" s="29" t="s">
        <v>3</v>
      </c>
      <c r="B6" s="30" t="s">
        <v>27</v>
      </c>
      <c r="C6" s="30"/>
      <c r="D6" s="8">
        <f>SUM(D7:D11)</f>
        <v>445491045</v>
      </c>
      <c r="E6" s="8">
        <f>SUM(E7:E11)</f>
        <v>0</v>
      </c>
      <c r="F6" s="8">
        <f>SUM(F7:F11)</f>
        <v>263612700</v>
      </c>
      <c r="G6" s="8">
        <f>SUM(G7:G11)</f>
        <v>181878345</v>
      </c>
      <c r="H6" s="8">
        <f>SUM(H7:H9)</f>
        <v>550094.88</v>
      </c>
      <c r="I6" s="8">
        <f>SUM(I7:I9)</f>
        <v>0</v>
      </c>
      <c r="J6" s="8">
        <f>SUM(J7:J9)</f>
        <v>0</v>
      </c>
      <c r="K6" s="8">
        <f>SUM(K7:K9)</f>
        <v>550094.88</v>
      </c>
      <c r="L6" s="9">
        <f t="shared" si="0"/>
        <v>0.12348056962626487</v>
      </c>
      <c r="M6" s="9">
        <v>0</v>
      </c>
      <c r="N6" s="11">
        <v>0</v>
      </c>
      <c r="O6" s="11">
        <f>K6*100/G6</f>
        <v>0.30245210335513006</v>
      </c>
    </row>
    <row r="7" spans="1:15" s="1" customFormat="1" ht="67.5" customHeight="1">
      <c r="A7" s="31" t="s">
        <v>4</v>
      </c>
      <c r="B7" s="32" t="s">
        <v>28</v>
      </c>
      <c r="C7" s="33" t="s">
        <v>26</v>
      </c>
      <c r="D7" s="45">
        <f>G7</f>
        <v>154624831</v>
      </c>
      <c r="E7" s="15">
        <v>0</v>
      </c>
      <c r="F7" s="15">
        <v>0</v>
      </c>
      <c r="G7" s="16">
        <v>154624831</v>
      </c>
      <c r="H7" s="15">
        <f>J7+K7+I7</f>
        <v>0</v>
      </c>
      <c r="I7" s="15">
        <v>0</v>
      </c>
      <c r="J7" s="15">
        <v>0</v>
      </c>
      <c r="K7" s="15">
        <v>0</v>
      </c>
      <c r="L7" s="9">
        <f t="shared" si="0"/>
        <v>0</v>
      </c>
      <c r="M7" s="17">
        <v>0</v>
      </c>
      <c r="N7" s="18">
        <v>0</v>
      </c>
      <c r="O7" s="18">
        <f>K7*100/G7</f>
        <v>0</v>
      </c>
    </row>
    <row r="8" spans="1:15" s="1" customFormat="1" ht="81.75" customHeight="1">
      <c r="A8" s="31" t="s">
        <v>5</v>
      </c>
      <c r="B8" s="32" t="s">
        <v>29</v>
      </c>
      <c r="C8" s="33" t="s">
        <v>20</v>
      </c>
      <c r="D8" s="15">
        <f>F8+G8+E8</f>
        <v>0</v>
      </c>
      <c r="E8" s="15">
        <v>0</v>
      </c>
      <c r="F8" s="15">
        <v>0</v>
      </c>
      <c r="G8" s="15">
        <v>0</v>
      </c>
      <c r="H8" s="15">
        <f>J8+K8+I8</f>
        <v>0</v>
      </c>
      <c r="I8" s="15">
        <v>0</v>
      </c>
      <c r="J8" s="15">
        <v>0</v>
      </c>
      <c r="K8" s="15">
        <v>0</v>
      </c>
      <c r="L8" s="17">
        <v>0</v>
      </c>
      <c r="M8" s="17">
        <v>0</v>
      </c>
      <c r="N8" s="18">
        <v>0</v>
      </c>
      <c r="O8" s="18">
        <v>0</v>
      </c>
    </row>
    <row r="9" spans="1:15" s="1" customFormat="1" ht="64.5" customHeight="1">
      <c r="A9" s="31" t="s">
        <v>22</v>
      </c>
      <c r="B9" s="32" t="s">
        <v>30</v>
      </c>
      <c r="C9" s="33" t="s">
        <v>20</v>
      </c>
      <c r="D9" s="15">
        <f>F9+G9</f>
        <v>13379114</v>
      </c>
      <c r="E9" s="17">
        <v>0</v>
      </c>
      <c r="F9" s="17">
        <v>0</v>
      </c>
      <c r="G9" s="15">
        <v>13379114</v>
      </c>
      <c r="H9" s="15">
        <f>J9+K9+I9</f>
        <v>550094.88</v>
      </c>
      <c r="I9" s="15">
        <v>0</v>
      </c>
      <c r="J9" s="15">
        <v>0</v>
      </c>
      <c r="K9" s="15">
        <v>550094.88</v>
      </c>
      <c r="L9" s="17">
        <f t="shared" si="0"/>
        <v>4.111594235612313</v>
      </c>
      <c r="M9" s="17">
        <v>0</v>
      </c>
      <c r="N9" s="18">
        <v>0</v>
      </c>
      <c r="O9" s="18">
        <f>K9/G9*100</f>
        <v>4.111594235612313</v>
      </c>
    </row>
    <row r="10" spans="1:15" s="1" customFormat="1" ht="32.25" customHeight="1">
      <c r="A10" s="31" t="s">
        <v>33</v>
      </c>
      <c r="B10" s="32" t="s">
        <v>31</v>
      </c>
      <c r="C10" s="33" t="s">
        <v>26</v>
      </c>
      <c r="D10" s="15">
        <v>0</v>
      </c>
      <c r="E10" s="17">
        <v>0</v>
      </c>
      <c r="F10" s="17">
        <v>0</v>
      </c>
      <c r="G10" s="15">
        <v>0</v>
      </c>
      <c r="H10" s="15">
        <f>J10+K10+I10</f>
        <v>0</v>
      </c>
      <c r="I10" s="15">
        <v>0</v>
      </c>
      <c r="J10" s="15">
        <v>0</v>
      </c>
      <c r="K10" s="15">
        <v>0</v>
      </c>
      <c r="L10" s="17">
        <v>0</v>
      </c>
      <c r="M10" s="17">
        <v>0</v>
      </c>
      <c r="N10" s="18">
        <v>0</v>
      </c>
      <c r="O10" s="18">
        <v>0</v>
      </c>
    </row>
    <row r="11" spans="1:15" s="1" customFormat="1" ht="32.25" customHeight="1">
      <c r="A11" s="31" t="s">
        <v>34</v>
      </c>
      <c r="B11" s="34" t="s">
        <v>32</v>
      </c>
      <c r="C11" s="33" t="s">
        <v>26</v>
      </c>
      <c r="D11" s="15">
        <f>F11+G11</f>
        <v>277487100</v>
      </c>
      <c r="E11" s="17">
        <v>0</v>
      </c>
      <c r="F11" s="17">
        <v>263612700</v>
      </c>
      <c r="G11" s="15">
        <v>13874400</v>
      </c>
      <c r="H11" s="15">
        <f>J11+K11+I11</f>
        <v>0</v>
      </c>
      <c r="I11" s="15">
        <v>0</v>
      </c>
      <c r="J11" s="15">
        <v>0</v>
      </c>
      <c r="K11" s="15">
        <v>0</v>
      </c>
      <c r="L11" s="17">
        <v>0</v>
      </c>
      <c r="M11" s="17">
        <v>0</v>
      </c>
      <c r="N11" s="18">
        <v>0</v>
      </c>
      <c r="O11" s="18">
        <v>0</v>
      </c>
    </row>
    <row r="12" spans="1:15" s="1" customFormat="1" ht="43.5" customHeight="1">
      <c r="A12" s="35" t="s">
        <v>15</v>
      </c>
      <c r="B12" s="30" t="s">
        <v>35</v>
      </c>
      <c r="C12" s="30"/>
      <c r="D12" s="8">
        <f aca="true" t="shared" si="1" ref="D12:K12">SUM(D13:D15)</f>
        <v>35398934</v>
      </c>
      <c r="E12" s="8">
        <f t="shared" si="1"/>
        <v>0</v>
      </c>
      <c r="F12" s="8">
        <f t="shared" si="1"/>
        <v>0</v>
      </c>
      <c r="G12" s="8">
        <f t="shared" si="1"/>
        <v>35398934</v>
      </c>
      <c r="H12" s="8">
        <f t="shared" si="1"/>
        <v>3432689.2800000003</v>
      </c>
      <c r="I12" s="8">
        <f t="shared" si="1"/>
        <v>0</v>
      </c>
      <c r="J12" s="8">
        <f t="shared" si="1"/>
        <v>0</v>
      </c>
      <c r="K12" s="8">
        <f t="shared" si="1"/>
        <v>3432689.2800000003</v>
      </c>
      <c r="L12" s="9">
        <f t="shared" si="0"/>
        <v>9.697154383236512</v>
      </c>
      <c r="M12" s="9">
        <v>0</v>
      </c>
      <c r="N12" s="11">
        <v>0</v>
      </c>
      <c r="O12" s="11">
        <f>K12*100/G12</f>
        <v>9.697154383236512</v>
      </c>
    </row>
    <row r="13" spans="1:15" s="1" customFormat="1" ht="32.25" customHeight="1">
      <c r="A13" s="56" t="s">
        <v>6</v>
      </c>
      <c r="B13" s="51" t="s">
        <v>36</v>
      </c>
      <c r="C13" s="36" t="s">
        <v>20</v>
      </c>
      <c r="D13" s="15">
        <f>F13+G13+E13</f>
        <v>33809934</v>
      </c>
      <c r="E13" s="15">
        <v>0</v>
      </c>
      <c r="F13" s="15">
        <v>0</v>
      </c>
      <c r="G13" s="15">
        <v>33809934</v>
      </c>
      <c r="H13" s="15">
        <f>J13+K13+I13</f>
        <v>3023204.74</v>
      </c>
      <c r="I13" s="15">
        <v>0</v>
      </c>
      <c r="J13" s="15">
        <v>0</v>
      </c>
      <c r="K13" s="16">
        <v>3023204.74</v>
      </c>
      <c r="L13" s="17">
        <f t="shared" si="0"/>
        <v>8.941764689632343</v>
      </c>
      <c r="M13" s="17">
        <v>0</v>
      </c>
      <c r="N13" s="21">
        <v>0</v>
      </c>
      <c r="O13" s="21">
        <f aca="true" t="shared" si="2" ref="O13:O18">K13/G13*100</f>
        <v>8.941764689632343</v>
      </c>
    </row>
    <row r="14" spans="1:15" s="1" customFormat="1" ht="32.25" customHeight="1">
      <c r="A14" s="57"/>
      <c r="B14" s="52"/>
      <c r="C14" s="33" t="s">
        <v>21</v>
      </c>
      <c r="D14" s="15">
        <f>F14+G14+E14</f>
        <v>1589000</v>
      </c>
      <c r="E14" s="15">
        <v>0</v>
      </c>
      <c r="F14" s="15">
        <v>0</v>
      </c>
      <c r="G14" s="15">
        <v>1589000</v>
      </c>
      <c r="H14" s="15">
        <f>J14+K14+I14</f>
        <v>409484.54</v>
      </c>
      <c r="I14" s="15">
        <v>0</v>
      </c>
      <c r="J14" s="15">
        <v>0</v>
      </c>
      <c r="K14" s="16">
        <v>409484.54</v>
      </c>
      <c r="L14" s="17">
        <f t="shared" si="0"/>
        <v>25.76995217117684</v>
      </c>
      <c r="M14" s="17">
        <v>0</v>
      </c>
      <c r="N14" s="21">
        <v>0</v>
      </c>
      <c r="O14" s="21">
        <f>K14/G14*100</f>
        <v>25.76995217117684</v>
      </c>
    </row>
    <row r="15" spans="1:15" s="1" customFormat="1" ht="37.5" customHeight="1">
      <c r="A15" s="41" t="s">
        <v>7</v>
      </c>
      <c r="B15" s="40" t="s">
        <v>37</v>
      </c>
      <c r="C15" s="36" t="s">
        <v>20</v>
      </c>
      <c r="D15" s="15">
        <f>F15+G15+E15</f>
        <v>0</v>
      </c>
      <c r="E15" s="15">
        <v>0</v>
      </c>
      <c r="F15" s="15">
        <v>0</v>
      </c>
      <c r="G15" s="15">
        <v>0</v>
      </c>
      <c r="H15" s="15">
        <f>J15+K15+I15</f>
        <v>0</v>
      </c>
      <c r="I15" s="16">
        <v>0</v>
      </c>
      <c r="J15" s="16">
        <v>0</v>
      </c>
      <c r="K15" s="16">
        <v>0</v>
      </c>
      <c r="L15" s="9">
        <v>0</v>
      </c>
      <c r="M15" s="9">
        <v>0</v>
      </c>
      <c r="N15" s="11">
        <v>0</v>
      </c>
      <c r="O15" s="11">
        <v>0</v>
      </c>
    </row>
    <row r="16" spans="1:15" ht="45" customHeight="1">
      <c r="A16" s="35" t="s">
        <v>16</v>
      </c>
      <c r="B16" s="30" t="s">
        <v>38</v>
      </c>
      <c r="C16" s="36"/>
      <c r="D16" s="22">
        <f>SUM(D17:D24)</f>
        <v>17158747</v>
      </c>
      <c r="E16" s="8">
        <f>SUM(E17:E24)</f>
        <v>0</v>
      </c>
      <c r="F16" s="8">
        <f>SUM(F17:F24)</f>
        <v>0</v>
      </c>
      <c r="G16" s="8">
        <f>SUM(G17:G24)</f>
        <v>17158747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aca="true" t="shared" si="3" ref="L16:L35">H16/D16*100</f>
        <v>0</v>
      </c>
      <c r="M16" s="9">
        <v>0</v>
      </c>
      <c r="N16" s="11">
        <v>0</v>
      </c>
      <c r="O16" s="11">
        <f t="shared" si="2"/>
        <v>0</v>
      </c>
    </row>
    <row r="17" spans="1:15" ht="80.25" customHeight="1">
      <c r="A17" s="56" t="s">
        <v>17</v>
      </c>
      <c r="B17" s="51" t="s">
        <v>39</v>
      </c>
      <c r="C17" s="37" t="s">
        <v>60</v>
      </c>
      <c r="D17" s="15">
        <f aca="true" t="shared" si="4" ref="D17:D24">F17+G17+E17</f>
        <v>285000</v>
      </c>
      <c r="E17" s="15">
        <v>0</v>
      </c>
      <c r="F17" s="15">
        <v>0</v>
      </c>
      <c r="G17" s="15">
        <v>285000</v>
      </c>
      <c r="H17" s="16">
        <f aca="true" t="shared" si="5" ref="H17:H24">I17+J17+K17</f>
        <v>0</v>
      </c>
      <c r="I17" s="16">
        <v>0</v>
      </c>
      <c r="J17" s="16">
        <v>0</v>
      </c>
      <c r="K17" s="16">
        <v>0</v>
      </c>
      <c r="L17" s="17">
        <f t="shared" si="3"/>
        <v>0</v>
      </c>
      <c r="M17" s="17">
        <v>0</v>
      </c>
      <c r="N17" s="21">
        <v>0</v>
      </c>
      <c r="O17" s="21">
        <f t="shared" si="2"/>
        <v>0</v>
      </c>
    </row>
    <row r="18" spans="1:15" ht="68.25" customHeight="1">
      <c r="A18" s="58"/>
      <c r="B18" s="59"/>
      <c r="C18" s="36" t="s">
        <v>18</v>
      </c>
      <c r="D18" s="15">
        <f t="shared" si="4"/>
        <v>15046747</v>
      </c>
      <c r="E18" s="15">
        <v>0</v>
      </c>
      <c r="F18" s="15">
        <v>0</v>
      </c>
      <c r="G18" s="15">
        <v>15046747</v>
      </c>
      <c r="H18" s="16">
        <f t="shared" si="5"/>
        <v>4475460</v>
      </c>
      <c r="I18" s="16">
        <v>0</v>
      </c>
      <c r="J18" s="16">
        <v>0</v>
      </c>
      <c r="K18" s="16">
        <v>4475460</v>
      </c>
      <c r="L18" s="17">
        <f t="shared" si="3"/>
        <v>29.743704735648173</v>
      </c>
      <c r="M18" s="17">
        <v>0</v>
      </c>
      <c r="N18" s="21">
        <v>0</v>
      </c>
      <c r="O18" s="21">
        <f t="shared" si="2"/>
        <v>29.743704735648173</v>
      </c>
    </row>
    <row r="19" spans="1:15" ht="68.25" customHeight="1">
      <c r="A19" s="58"/>
      <c r="B19" s="59"/>
      <c r="C19" s="33" t="s">
        <v>62</v>
      </c>
      <c r="D19" s="15">
        <f t="shared" si="4"/>
        <v>795000</v>
      </c>
      <c r="E19" s="15">
        <v>0</v>
      </c>
      <c r="F19" s="15">
        <v>0</v>
      </c>
      <c r="G19" s="15">
        <v>795000</v>
      </c>
      <c r="H19" s="16">
        <f t="shared" si="5"/>
        <v>0</v>
      </c>
      <c r="I19" s="16">
        <v>0</v>
      </c>
      <c r="J19" s="16">
        <v>0</v>
      </c>
      <c r="K19" s="16">
        <v>0</v>
      </c>
      <c r="L19" s="17">
        <f t="shared" si="3"/>
        <v>0</v>
      </c>
      <c r="M19" s="17">
        <v>0</v>
      </c>
      <c r="N19" s="21">
        <v>0</v>
      </c>
      <c r="O19" s="21">
        <f>K19/G19*100</f>
        <v>0</v>
      </c>
    </row>
    <row r="20" spans="1:15" ht="68.25" customHeight="1">
      <c r="A20" s="58"/>
      <c r="B20" s="59"/>
      <c r="C20" s="33" t="s">
        <v>61</v>
      </c>
      <c r="D20" s="15">
        <f t="shared" si="4"/>
        <v>200000</v>
      </c>
      <c r="E20" s="15">
        <v>0</v>
      </c>
      <c r="F20" s="15">
        <v>0</v>
      </c>
      <c r="G20" s="15">
        <v>200000</v>
      </c>
      <c r="H20" s="16">
        <f t="shared" si="5"/>
        <v>0</v>
      </c>
      <c r="I20" s="16">
        <v>0</v>
      </c>
      <c r="J20" s="16">
        <v>0</v>
      </c>
      <c r="K20" s="16">
        <v>0</v>
      </c>
      <c r="L20" s="17">
        <f t="shared" si="3"/>
        <v>0</v>
      </c>
      <c r="M20" s="17">
        <v>0</v>
      </c>
      <c r="N20" s="21">
        <v>0</v>
      </c>
      <c r="O20" s="21">
        <f>K20/G20*100</f>
        <v>0</v>
      </c>
    </row>
    <row r="21" spans="1:15" ht="68.25" customHeight="1">
      <c r="A21" s="58"/>
      <c r="B21" s="59"/>
      <c r="C21" s="36" t="s">
        <v>20</v>
      </c>
      <c r="D21" s="15">
        <f t="shared" si="4"/>
        <v>0</v>
      </c>
      <c r="E21" s="15">
        <v>0</v>
      </c>
      <c r="F21" s="15">
        <v>0</v>
      </c>
      <c r="G21" s="15">
        <v>0</v>
      </c>
      <c r="H21" s="16">
        <f t="shared" si="5"/>
        <v>0</v>
      </c>
      <c r="I21" s="16">
        <v>0</v>
      </c>
      <c r="J21" s="16">
        <v>0</v>
      </c>
      <c r="K21" s="16">
        <v>0</v>
      </c>
      <c r="L21" s="17">
        <v>0</v>
      </c>
      <c r="M21" s="17">
        <v>0</v>
      </c>
      <c r="N21" s="21">
        <v>0</v>
      </c>
      <c r="O21" s="21">
        <v>0</v>
      </c>
    </row>
    <row r="22" spans="1:16" ht="68.25" customHeight="1">
      <c r="A22" s="58"/>
      <c r="B22" s="59"/>
      <c r="C22" s="33" t="s">
        <v>26</v>
      </c>
      <c r="D22" s="15">
        <f t="shared" si="4"/>
        <v>11200</v>
      </c>
      <c r="E22" s="15">
        <v>0</v>
      </c>
      <c r="F22" s="15">
        <v>0</v>
      </c>
      <c r="G22" s="15">
        <v>11200</v>
      </c>
      <c r="H22" s="16">
        <f t="shared" si="5"/>
        <v>0</v>
      </c>
      <c r="I22" s="16">
        <v>0</v>
      </c>
      <c r="J22" s="16">
        <v>0</v>
      </c>
      <c r="K22" s="16">
        <v>0</v>
      </c>
      <c r="L22" s="17">
        <v>0</v>
      </c>
      <c r="M22" s="17">
        <v>0</v>
      </c>
      <c r="N22" s="21">
        <v>0</v>
      </c>
      <c r="O22" s="21">
        <v>0</v>
      </c>
      <c r="P22" s="12"/>
    </row>
    <row r="23" spans="1:15" ht="68.25" customHeight="1">
      <c r="A23" s="57"/>
      <c r="B23" s="52"/>
      <c r="C23" s="33" t="s">
        <v>21</v>
      </c>
      <c r="D23" s="15">
        <f t="shared" si="4"/>
        <v>0</v>
      </c>
      <c r="E23" s="15">
        <v>0</v>
      </c>
      <c r="F23" s="15">
        <v>0</v>
      </c>
      <c r="G23" s="15">
        <v>0</v>
      </c>
      <c r="H23" s="16">
        <f t="shared" si="5"/>
        <v>0</v>
      </c>
      <c r="I23" s="16">
        <v>0</v>
      </c>
      <c r="J23" s="16">
        <v>0</v>
      </c>
      <c r="K23" s="16">
        <v>0</v>
      </c>
      <c r="L23" s="17">
        <v>0</v>
      </c>
      <c r="M23" s="17">
        <v>0</v>
      </c>
      <c r="N23" s="21">
        <v>0</v>
      </c>
      <c r="O23" s="21">
        <v>0</v>
      </c>
    </row>
    <row r="24" spans="1:15" ht="58.5" customHeight="1">
      <c r="A24" s="39" t="s">
        <v>23</v>
      </c>
      <c r="B24" s="40" t="s">
        <v>40</v>
      </c>
      <c r="C24" s="36" t="s">
        <v>20</v>
      </c>
      <c r="D24" s="15">
        <f t="shared" si="4"/>
        <v>820800</v>
      </c>
      <c r="E24" s="15">
        <v>0</v>
      </c>
      <c r="F24" s="15">
        <v>0</v>
      </c>
      <c r="G24" s="15">
        <v>820800</v>
      </c>
      <c r="H24" s="16">
        <f t="shared" si="5"/>
        <v>0</v>
      </c>
      <c r="I24" s="16">
        <v>0</v>
      </c>
      <c r="J24" s="16">
        <v>0</v>
      </c>
      <c r="K24" s="16">
        <v>0</v>
      </c>
      <c r="L24" s="17">
        <v>0</v>
      </c>
      <c r="M24" s="17">
        <v>0</v>
      </c>
      <c r="N24" s="21">
        <v>0</v>
      </c>
      <c r="O24" s="21">
        <v>0</v>
      </c>
    </row>
    <row r="25" spans="1:15" ht="61.5" customHeight="1">
      <c r="A25" s="35" t="s">
        <v>24</v>
      </c>
      <c r="B25" s="30" t="s">
        <v>41</v>
      </c>
      <c r="C25" s="36"/>
      <c r="D25" s="23">
        <f>SUM(E25:G25)</f>
        <v>814122912</v>
      </c>
      <c r="E25" s="8">
        <f>SUM(E26:E31)</f>
        <v>13030100</v>
      </c>
      <c r="F25" s="8">
        <f>SUM(F26:F31)</f>
        <v>162585000</v>
      </c>
      <c r="G25" s="8">
        <f>SUM(G26:G31)</f>
        <v>638507812</v>
      </c>
      <c r="H25" s="8">
        <f>H26</f>
        <v>58818075.21</v>
      </c>
      <c r="I25" s="8">
        <f>I26</f>
        <v>0</v>
      </c>
      <c r="J25" s="8">
        <f>J26</f>
        <v>476478.51</v>
      </c>
      <c r="K25" s="8">
        <f>K26</f>
        <v>58341596.7</v>
      </c>
      <c r="L25" s="9">
        <f t="shared" si="3"/>
        <v>7.224716850862932</v>
      </c>
      <c r="M25" s="9">
        <v>0</v>
      </c>
      <c r="N25" s="9">
        <v>0</v>
      </c>
      <c r="O25" s="9">
        <f aca="true" t="shared" si="6" ref="O25:O35">K25/G25*100</f>
        <v>9.137178215135135</v>
      </c>
    </row>
    <row r="26" spans="1:15" ht="45" customHeight="1">
      <c r="A26" s="49" t="s">
        <v>25</v>
      </c>
      <c r="B26" s="51" t="s">
        <v>42</v>
      </c>
      <c r="C26" s="33" t="s">
        <v>20</v>
      </c>
      <c r="D26" s="15">
        <f aca="true" t="shared" si="7" ref="D26:D31">F26+G26+E26</f>
        <v>137522466</v>
      </c>
      <c r="E26" s="15">
        <v>0</v>
      </c>
      <c r="F26" s="15">
        <v>9704600</v>
      </c>
      <c r="G26" s="17">
        <v>127817866</v>
      </c>
      <c r="H26" s="16">
        <f>I26+J26+K26</f>
        <v>58818075.21</v>
      </c>
      <c r="I26" s="16">
        <v>0</v>
      </c>
      <c r="J26" s="16">
        <v>476478.51</v>
      </c>
      <c r="K26" s="16">
        <v>58341596.7</v>
      </c>
      <c r="L26" s="17">
        <f t="shared" si="3"/>
        <v>42.769793853173056</v>
      </c>
      <c r="M26" s="17">
        <v>0</v>
      </c>
      <c r="N26" s="17">
        <v>0</v>
      </c>
      <c r="O26" s="17">
        <f t="shared" si="6"/>
        <v>45.64432072430313</v>
      </c>
    </row>
    <row r="27" spans="1:15" ht="45" customHeight="1">
      <c r="A27" s="50"/>
      <c r="B27" s="52"/>
      <c r="C27" s="33" t="s">
        <v>26</v>
      </c>
      <c r="D27" s="15">
        <f t="shared" si="7"/>
        <v>287925758</v>
      </c>
      <c r="E27" s="15">
        <v>0</v>
      </c>
      <c r="F27" s="15">
        <v>0</v>
      </c>
      <c r="G27" s="17">
        <v>287925758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</row>
    <row r="28" spans="1:15" ht="45" customHeight="1">
      <c r="A28" s="49" t="s">
        <v>46</v>
      </c>
      <c r="B28" s="51" t="s">
        <v>43</v>
      </c>
      <c r="C28" s="33" t="s">
        <v>20</v>
      </c>
      <c r="D28" s="15">
        <f t="shared" si="7"/>
        <v>84368188</v>
      </c>
      <c r="E28" s="15">
        <v>0</v>
      </c>
      <c r="F28" s="15">
        <v>0</v>
      </c>
      <c r="G28" s="17">
        <v>84368188</v>
      </c>
      <c r="H28" s="16">
        <f>I28+J28+K28</f>
        <v>155436.94</v>
      </c>
      <c r="I28" s="16">
        <v>0</v>
      </c>
      <c r="J28" s="16">
        <v>0</v>
      </c>
      <c r="K28" s="16">
        <v>155436.94</v>
      </c>
      <c r="L28" s="17">
        <f t="shared" si="3"/>
        <v>0.1842364328128038</v>
      </c>
      <c r="M28" s="17">
        <v>0</v>
      </c>
      <c r="N28" s="17">
        <v>0</v>
      </c>
      <c r="O28" s="17">
        <f t="shared" si="6"/>
        <v>0.1842364328128038</v>
      </c>
    </row>
    <row r="29" spans="1:15" ht="45" customHeight="1">
      <c r="A29" s="50"/>
      <c r="B29" s="52"/>
      <c r="C29" s="33" t="s">
        <v>26</v>
      </c>
      <c r="D29" s="15">
        <f t="shared" si="7"/>
        <v>0</v>
      </c>
      <c r="E29" s="15">
        <v>0</v>
      </c>
      <c r="F29" s="15">
        <v>0</v>
      </c>
      <c r="G29" s="17">
        <v>0</v>
      </c>
      <c r="H29" s="16">
        <f>I29+J29+K29</f>
        <v>0</v>
      </c>
      <c r="I29" s="16">
        <v>0</v>
      </c>
      <c r="J29" s="16">
        <v>0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</row>
    <row r="30" spans="1:15" ht="45" customHeight="1">
      <c r="A30" s="38" t="s">
        <v>47</v>
      </c>
      <c r="B30" s="32" t="s">
        <v>44</v>
      </c>
      <c r="C30" s="33" t="s">
        <v>20</v>
      </c>
      <c r="D30" s="15">
        <f t="shared" si="7"/>
        <v>39306500</v>
      </c>
      <c r="E30" s="15">
        <v>13030100</v>
      </c>
      <c r="F30" s="15">
        <v>20380400</v>
      </c>
      <c r="G30" s="17">
        <v>5896000</v>
      </c>
      <c r="H30" s="16">
        <v>0</v>
      </c>
      <c r="I30" s="16">
        <v>0</v>
      </c>
      <c r="J30" s="16">
        <v>0</v>
      </c>
      <c r="K30" s="16">
        <v>0</v>
      </c>
      <c r="L30" s="17">
        <f t="shared" si="3"/>
        <v>0</v>
      </c>
      <c r="M30" s="17">
        <v>0</v>
      </c>
      <c r="N30" s="17">
        <v>0</v>
      </c>
      <c r="O30" s="17">
        <f t="shared" si="6"/>
        <v>0</v>
      </c>
    </row>
    <row r="31" spans="1:15" ht="45" customHeight="1">
      <c r="A31" s="38" t="s">
        <v>48</v>
      </c>
      <c r="B31" s="32" t="s">
        <v>45</v>
      </c>
      <c r="C31" s="33" t="s">
        <v>20</v>
      </c>
      <c r="D31" s="15">
        <f t="shared" si="7"/>
        <v>265000000</v>
      </c>
      <c r="E31" s="15">
        <v>0</v>
      </c>
      <c r="F31" s="15">
        <v>132500000</v>
      </c>
      <c r="G31" s="17">
        <v>132500000</v>
      </c>
      <c r="H31" s="16">
        <f>I31+J31+K31</f>
        <v>0</v>
      </c>
      <c r="I31" s="16">
        <v>0</v>
      </c>
      <c r="J31" s="16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</row>
    <row r="32" spans="1:15" ht="47.25" customHeight="1">
      <c r="A32" s="35" t="s">
        <v>49</v>
      </c>
      <c r="B32" s="30" t="s">
        <v>50</v>
      </c>
      <c r="C32" s="36"/>
      <c r="D32" s="22">
        <f>D33</f>
        <v>283763143</v>
      </c>
      <c r="E32" s="8">
        <f aca="true" t="shared" si="8" ref="E32:K39">E33</f>
        <v>0</v>
      </c>
      <c r="F32" s="8">
        <f t="shared" si="8"/>
        <v>0</v>
      </c>
      <c r="G32" s="8">
        <f t="shared" si="8"/>
        <v>283763143</v>
      </c>
      <c r="H32" s="8">
        <f t="shared" si="8"/>
        <v>94362725.57</v>
      </c>
      <c r="I32" s="8">
        <f t="shared" si="8"/>
        <v>0</v>
      </c>
      <c r="J32" s="8">
        <f t="shared" si="8"/>
        <v>0</v>
      </c>
      <c r="K32" s="8">
        <f t="shared" si="8"/>
        <v>94362725.57</v>
      </c>
      <c r="L32" s="9">
        <f t="shared" si="3"/>
        <v>33.25404581172122</v>
      </c>
      <c r="M32" s="9">
        <v>0</v>
      </c>
      <c r="N32" s="9">
        <v>0</v>
      </c>
      <c r="O32" s="9">
        <f t="shared" si="6"/>
        <v>33.25404581172122</v>
      </c>
    </row>
    <row r="33" spans="1:15" ht="45" customHeight="1">
      <c r="A33" s="38" t="s">
        <v>52</v>
      </c>
      <c r="B33" s="32" t="s">
        <v>51</v>
      </c>
      <c r="C33" s="33" t="s">
        <v>20</v>
      </c>
      <c r="D33" s="15">
        <f>F33+G33+E33</f>
        <v>283763143</v>
      </c>
      <c r="E33" s="15">
        <v>0</v>
      </c>
      <c r="F33" s="15">
        <v>0</v>
      </c>
      <c r="G33" s="17">
        <v>283763143</v>
      </c>
      <c r="H33" s="16">
        <f>I33+J33+K33</f>
        <v>94362725.57</v>
      </c>
      <c r="I33" s="16">
        <v>0</v>
      </c>
      <c r="J33" s="16">
        <v>0</v>
      </c>
      <c r="K33" s="16">
        <v>94362725.57</v>
      </c>
      <c r="L33" s="17">
        <f t="shared" si="3"/>
        <v>33.25404581172122</v>
      </c>
      <c r="M33" s="17">
        <v>0</v>
      </c>
      <c r="N33" s="17">
        <v>0</v>
      </c>
      <c r="O33" s="17">
        <f t="shared" si="6"/>
        <v>33.25404581172122</v>
      </c>
    </row>
    <row r="34" spans="1:15" ht="114" customHeight="1">
      <c r="A34" s="35" t="s">
        <v>53</v>
      </c>
      <c r="B34" s="30" t="s">
        <v>54</v>
      </c>
      <c r="C34" s="36"/>
      <c r="D34" s="22">
        <f>SUM(D35:D36)</f>
        <v>42932426</v>
      </c>
      <c r="E34" s="8">
        <f t="shared" si="8"/>
        <v>0</v>
      </c>
      <c r="F34" s="22">
        <f>SUM(F35:F36)</f>
        <v>32961600</v>
      </c>
      <c r="G34" s="8">
        <f>SUM(G35:G36)</f>
        <v>9970826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>
      <c r="A35" s="49" t="s">
        <v>56</v>
      </c>
      <c r="B35" s="51" t="s">
        <v>55</v>
      </c>
      <c r="C35" s="33" t="s">
        <v>20</v>
      </c>
      <c r="D35" s="15">
        <f>F35+G35+E35</f>
        <v>42932426</v>
      </c>
      <c r="E35" s="15">
        <v>0</v>
      </c>
      <c r="F35" s="15">
        <v>32961600</v>
      </c>
      <c r="G35" s="17">
        <v>9970826</v>
      </c>
      <c r="H35" s="16">
        <f>I35+J35+K35</f>
        <v>0</v>
      </c>
      <c r="I35" s="16">
        <v>0</v>
      </c>
      <c r="J35" s="16">
        <v>0</v>
      </c>
      <c r="K35" s="16">
        <v>0</v>
      </c>
      <c r="L35" s="17">
        <f t="shared" si="3"/>
        <v>0</v>
      </c>
      <c r="M35" s="17">
        <v>0</v>
      </c>
      <c r="N35" s="17">
        <v>0</v>
      </c>
      <c r="O35" s="17">
        <f t="shared" si="6"/>
        <v>0</v>
      </c>
    </row>
    <row r="36" spans="1:15" ht="45" customHeight="1">
      <c r="A36" s="50"/>
      <c r="B36" s="52"/>
      <c r="C36" s="33" t="s">
        <v>26</v>
      </c>
      <c r="D36" s="15">
        <f>F36+G36+E36</f>
        <v>0</v>
      </c>
      <c r="E36" s="15">
        <v>0</v>
      </c>
      <c r="F36" s="15">
        <v>0</v>
      </c>
      <c r="G36" s="17">
        <v>0</v>
      </c>
      <c r="H36" s="16">
        <f>I36+J36+K36</f>
        <v>0</v>
      </c>
      <c r="I36" s="16">
        <v>0</v>
      </c>
      <c r="J36" s="16">
        <v>0</v>
      </c>
      <c r="K36" s="16">
        <v>0</v>
      </c>
      <c r="L36" s="17">
        <v>0</v>
      </c>
      <c r="M36" s="17">
        <v>0</v>
      </c>
      <c r="N36" s="17">
        <v>0</v>
      </c>
      <c r="O36" s="17">
        <v>0</v>
      </c>
    </row>
    <row r="37" spans="1:15" ht="45.75" customHeight="1">
      <c r="A37" s="19" t="s">
        <v>57</v>
      </c>
      <c r="B37" s="10" t="s">
        <v>63</v>
      </c>
      <c r="C37" s="20"/>
      <c r="D37" s="22">
        <f>D38</f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H37" s="8">
        <f t="shared" si="8"/>
        <v>0</v>
      </c>
      <c r="I37" s="8">
        <f t="shared" si="8"/>
        <v>0</v>
      </c>
      <c r="J37" s="8">
        <f t="shared" si="8"/>
        <v>0</v>
      </c>
      <c r="K37" s="8">
        <f t="shared" si="8"/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97.5" customHeight="1">
      <c r="A38" s="24" t="s">
        <v>58</v>
      </c>
      <c r="B38" s="13" t="s">
        <v>59</v>
      </c>
      <c r="C38" s="14" t="s">
        <v>20</v>
      </c>
      <c r="D38" s="15">
        <f>F38+G38+E38</f>
        <v>0</v>
      </c>
      <c r="E38" s="15">
        <v>0</v>
      </c>
      <c r="F38" s="15">
        <v>0</v>
      </c>
      <c r="G38" s="17">
        <v>0</v>
      </c>
      <c r="H38" s="16">
        <f>I38+J38+K38</f>
        <v>0</v>
      </c>
      <c r="I38" s="16">
        <v>0</v>
      </c>
      <c r="J38" s="16">
        <v>0</v>
      </c>
      <c r="K38" s="16">
        <v>0</v>
      </c>
      <c r="L38" s="17">
        <v>0</v>
      </c>
      <c r="M38" s="17">
        <v>0</v>
      </c>
      <c r="N38" s="17">
        <v>0</v>
      </c>
      <c r="O38" s="17">
        <v>0</v>
      </c>
    </row>
    <row r="39" spans="1:15" ht="45.75" customHeight="1">
      <c r="A39" s="19" t="s">
        <v>66</v>
      </c>
      <c r="B39" s="10" t="s">
        <v>69</v>
      </c>
      <c r="C39" s="20"/>
      <c r="D39" s="22">
        <f>G39</f>
        <v>0</v>
      </c>
      <c r="E39" s="8">
        <f t="shared" si="8"/>
        <v>0</v>
      </c>
      <c r="F39" s="8">
        <f t="shared" si="8"/>
        <v>0</v>
      </c>
      <c r="G39" s="8">
        <f>SUM(G40:G41)</f>
        <v>0</v>
      </c>
      <c r="H39" s="8">
        <f t="shared" si="8"/>
        <v>0</v>
      </c>
      <c r="I39" s="8">
        <f t="shared" si="8"/>
        <v>0</v>
      </c>
      <c r="J39" s="8">
        <f t="shared" si="8"/>
        <v>0</v>
      </c>
      <c r="K39" s="8">
        <f t="shared" si="8"/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97.5" customHeight="1">
      <c r="A40" s="24" t="s">
        <v>67</v>
      </c>
      <c r="B40" s="13" t="s">
        <v>70</v>
      </c>
      <c r="C40" s="14" t="s">
        <v>20</v>
      </c>
      <c r="D40" s="15">
        <f>F40+G40+E40</f>
        <v>0</v>
      </c>
      <c r="E40" s="15">
        <v>0</v>
      </c>
      <c r="F40" s="15">
        <v>0</v>
      </c>
      <c r="G40" s="17">
        <v>0</v>
      </c>
      <c r="H40" s="16">
        <f>I40+J40+K40</f>
        <v>0</v>
      </c>
      <c r="I40" s="16">
        <v>0</v>
      </c>
      <c r="J40" s="16">
        <v>0</v>
      </c>
      <c r="K40" s="16">
        <v>0</v>
      </c>
      <c r="L40" s="17">
        <v>0</v>
      </c>
      <c r="M40" s="17">
        <v>0</v>
      </c>
      <c r="N40" s="17">
        <v>0</v>
      </c>
      <c r="O40" s="17">
        <v>0</v>
      </c>
    </row>
    <row r="41" spans="1:15" ht="97.5" customHeight="1">
      <c r="A41" s="24" t="s">
        <v>68</v>
      </c>
      <c r="B41" s="13" t="s">
        <v>71</v>
      </c>
      <c r="C41" s="14" t="s">
        <v>20</v>
      </c>
      <c r="D41" s="15">
        <f>F41+G41+E41</f>
        <v>0</v>
      </c>
      <c r="E41" s="15">
        <v>0</v>
      </c>
      <c r="F41" s="15">
        <v>0</v>
      </c>
      <c r="G41" s="17">
        <v>0</v>
      </c>
      <c r="H41" s="16">
        <f>I41+J41+K41</f>
        <v>0</v>
      </c>
      <c r="I41" s="16">
        <v>0</v>
      </c>
      <c r="J41" s="16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 ht="19.5" customHeight="1">
      <c r="A42" s="4"/>
      <c r="B42" s="1"/>
      <c r="C42" s="1"/>
      <c r="D42" s="46"/>
      <c r="E42" s="46"/>
      <c r="F42" s="46"/>
      <c r="G42" s="46"/>
      <c r="H42" s="47"/>
      <c r="I42" s="47"/>
      <c r="J42" s="47"/>
      <c r="K42" s="47"/>
      <c r="L42" s="48"/>
      <c r="M42" s="48"/>
      <c r="N42" s="48"/>
      <c r="O42" s="48"/>
    </row>
    <row r="43" spans="1:7" ht="15">
      <c r="A43" s="4"/>
      <c r="B43" s="1"/>
      <c r="C43" s="1"/>
      <c r="D43" s="1"/>
      <c r="E43" s="1"/>
      <c r="F43" s="1"/>
      <c r="G43" s="1"/>
    </row>
    <row r="44" spans="1:7" ht="15">
      <c r="A44" s="4"/>
      <c r="B44" s="1"/>
      <c r="C44" s="1"/>
      <c r="D44" s="1"/>
      <c r="E44" s="1"/>
      <c r="F44" s="1"/>
      <c r="G44" s="1"/>
    </row>
    <row r="45" spans="1:7" ht="15">
      <c r="A45" s="4"/>
      <c r="B45" s="1"/>
      <c r="C45" s="1"/>
      <c r="D45" s="1"/>
      <c r="E45" s="1"/>
      <c r="F45" s="1"/>
      <c r="G45" s="1"/>
    </row>
    <row r="46" spans="1:7" ht="15">
      <c r="A46" s="4"/>
      <c r="B46" s="1"/>
      <c r="C46" s="1"/>
      <c r="D46" s="1"/>
      <c r="E46" s="1"/>
      <c r="F46" s="1"/>
      <c r="G46" s="1"/>
    </row>
    <row r="47" spans="1:7" ht="15">
      <c r="A47" s="4"/>
      <c r="B47" s="1"/>
      <c r="C47" s="1"/>
      <c r="D47" s="1"/>
      <c r="E47" s="1"/>
      <c r="F47" s="1"/>
      <c r="G47" s="1"/>
    </row>
    <row r="48" spans="1:7" ht="15">
      <c r="A48" s="4"/>
      <c r="B48" s="1"/>
      <c r="C48" s="1"/>
      <c r="D48" s="1"/>
      <c r="E48" s="1"/>
      <c r="F48" s="1"/>
      <c r="G48" s="1"/>
    </row>
    <row r="49" spans="1:7" ht="15">
      <c r="A49" s="4"/>
      <c r="B49" s="1"/>
      <c r="C49" s="1"/>
      <c r="D49" s="1"/>
      <c r="E49" s="1"/>
      <c r="F49" s="1"/>
      <c r="G49" s="1"/>
    </row>
    <row r="50" spans="1:7" ht="15">
      <c r="A50" s="4"/>
      <c r="B50" s="1"/>
      <c r="C50" s="1"/>
      <c r="D50" s="1"/>
      <c r="E50" s="1"/>
      <c r="F50" s="1"/>
      <c r="G50" s="1"/>
    </row>
    <row r="51" spans="1:7" ht="15">
      <c r="A51" s="4"/>
      <c r="B51" s="1"/>
      <c r="C51" s="1"/>
      <c r="D51" s="1"/>
      <c r="E51" s="1"/>
      <c r="F51" s="1"/>
      <c r="G51" s="1"/>
    </row>
    <row r="52" spans="1:7" ht="15">
      <c r="A52" s="4"/>
      <c r="B52" s="1"/>
      <c r="C52" s="1"/>
      <c r="D52" s="1"/>
      <c r="E52" s="1"/>
      <c r="F52" s="1"/>
      <c r="G52" s="1"/>
    </row>
    <row r="53" spans="1:7" ht="15">
      <c r="A53" s="4"/>
      <c r="B53" s="1"/>
      <c r="C53" s="1"/>
      <c r="D53" s="1"/>
      <c r="E53" s="1"/>
      <c r="F53" s="1"/>
      <c r="G53" s="1"/>
    </row>
    <row r="54" spans="1:15" s="5" customFormat="1" ht="15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ht="15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ht="15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ht="15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ht="15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ht="15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ht="15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ht="15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ht="15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ht="15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ht="15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ht="15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ht="15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ht="15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ht="15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ht="15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ht="15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ht="15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ht="15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ht="15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ht="15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ht="15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ht="15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ht="15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ht="15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ht="15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ht="15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ht="15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ht="15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ht="15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ht="15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ht="15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ht="15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ht="15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ht="15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ht="15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ht="15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ht="15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ht="15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ht="15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ht="15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ht="15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ht="15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ht="15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ht="15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ht="15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ht="15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ht="15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ht="15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ht="15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ht="15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ht="15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ht="15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ht="15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ht="15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ht="15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ht="15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ht="15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ht="15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ht="15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ht="15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ht="15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ht="15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ht="15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ht="15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ht="15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ht="15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ht="15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ht="15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ht="15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ht="15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ht="15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ht="15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ht="15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ht="15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ht="15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ht="15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ht="15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ht="15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ht="15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ht="15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ht="15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ht="15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ht="15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ht="15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ht="15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ht="15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ht="15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ht="15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ht="15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ht="15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ht="15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ht="15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ht="15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ht="15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ht="15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ht="15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ht="15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ht="15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ht="15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ht="15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ht="15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ht="15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ht="15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ht="15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ht="15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ht="15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ht="15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ht="15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ht="15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ht="15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ht="15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ht="15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ht="15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ht="15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ht="15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ht="15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ht="15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ht="15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ht="15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ht="15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ht="15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ht="15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ht="15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ht="15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ht="15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ht="15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ht="15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ht="15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ht="15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ht="15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ht="15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ht="15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ht="15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ht="15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ht="15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ht="15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ht="15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  <row r="192" spans="1:15" s="5" customFormat="1" ht="15">
      <c r="A192" s="4"/>
      <c r="B192" s="1"/>
      <c r="C192" s="1"/>
      <c r="D192" s="1"/>
      <c r="E192" s="1"/>
      <c r="F192" s="1"/>
      <c r="G192" s="1"/>
      <c r="L192" s="6"/>
      <c r="M192" s="6"/>
      <c r="N192" s="6"/>
      <c r="O192" s="6"/>
    </row>
    <row r="193" spans="1:15" s="5" customFormat="1" ht="15">
      <c r="A193" s="4"/>
      <c r="B193" s="1"/>
      <c r="C193" s="1"/>
      <c r="D193" s="1"/>
      <c r="E193" s="1"/>
      <c r="F193" s="1"/>
      <c r="G193" s="1"/>
      <c r="L193" s="6"/>
      <c r="M193" s="6"/>
      <c r="N193" s="6"/>
      <c r="O193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A35:A36"/>
    <mergeCell ref="B35:B36"/>
    <mergeCell ref="A5:C5"/>
    <mergeCell ref="A13:A14"/>
    <mergeCell ref="B13:B14"/>
    <mergeCell ref="A17:A23"/>
    <mergeCell ref="B17:B23"/>
    <mergeCell ref="A26:A27"/>
    <mergeCell ref="B26:B27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Вадим Вакилов</cp:lastModifiedBy>
  <cp:lastPrinted>2020-01-29T04:37:55Z</cp:lastPrinted>
  <dcterms:created xsi:type="dcterms:W3CDTF">2012-05-22T08:33:39Z</dcterms:created>
  <dcterms:modified xsi:type="dcterms:W3CDTF">2021-06-22T10:09:18Z</dcterms:modified>
  <cp:category/>
  <cp:version/>
  <cp:contentType/>
  <cp:contentStatus/>
</cp:coreProperties>
</file>