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65" windowWidth="14805" windowHeight="6750"/>
  </bookViews>
  <sheets>
    <sheet name="Таблица " sheetId="13" r:id="rId1"/>
    <sheet name="ДОиМП" sheetId="14" r:id="rId2"/>
    <sheet name="УУиООУ" sheetId="15" r:id="rId3"/>
    <sheet name="Лист1" sheetId="16" r:id="rId4"/>
  </sheets>
  <definedNames>
    <definedName name="_xlnm.Print_Area" localSheetId="0">'Таблица '!$A$1:$AD$107</definedName>
  </definedNames>
  <calcPr calcId="145621"/>
</workbook>
</file>

<file path=xl/calcChain.xml><?xml version="1.0" encoding="utf-8"?>
<calcChain xmlns="http://schemas.openxmlformats.org/spreadsheetml/2006/main">
  <c r="F86" i="13" l="1"/>
  <c r="P53" i="13" l="1"/>
  <c r="P54" i="13"/>
  <c r="P55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O26" i="13"/>
  <c r="N26" i="13"/>
  <c r="M26" i="13"/>
  <c r="L26" i="13"/>
  <c r="J26" i="13"/>
  <c r="F53" i="13"/>
  <c r="F54" i="13"/>
  <c r="F55" i="13"/>
  <c r="Q26" i="13"/>
  <c r="R26" i="13"/>
  <c r="S26" i="13"/>
  <c r="T26" i="13"/>
  <c r="Q57" i="13"/>
  <c r="R57" i="13"/>
  <c r="S57" i="13"/>
  <c r="T57" i="13"/>
  <c r="G57" i="13"/>
  <c r="H57" i="13"/>
  <c r="I57" i="13"/>
  <c r="J57" i="13"/>
  <c r="F33" i="13"/>
  <c r="P33" i="13"/>
  <c r="Z33" i="13" s="1"/>
  <c r="Y33" i="13"/>
  <c r="U33" i="13" s="1"/>
  <c r="AD33" i="13"/>
  <c r="F34" i="13"/>
  <c r="P34" i="13"/>
  <c r="Y34" i="13"/>
  <c r="U34" i="13" s="1"/>
  <c r="AD34" i="13"/>
  <c r="F35" i="13"/>
  <c r="P35" i="13"/>
  <c r="Y35" i="13"/>
  <c r="U35" i="13" s="1"/>
  <c r="AD35" i="13"/>
  <c r="F36" i="13"/>
  <c r="P36" i="13"/>
  <c r="Y36" i="13"/>
  <c r="U36" i="13" s="1"/>
  <c r="AD36" i="13"/>
  <c r="F37" i="13"/>
  <c r="P37" i="13"/>
  <c r="Y37" i="13"/>
  <c r="U37" i="13" s="1"/>
  <c r="AD37" i="13"/>
  <c r="F38" i="13"/>
  <c r="P38" i="13"/>
  <c r="Y38" i="13"/>
  <c r="U38" i="13" s="1"/>
  <c r="AD38" i="13"/>
  <c r="F39" i="13"/>
  <c r="P39" i="13"/>
  <c r="Y39" i="13"/>
  <c r="U39" i="13" s="1"/>
  <c r="AD39" i="13"/>
  <c r="F40" i="13"/>
  <c r="P40" i="13"/>
  <c r="Y40" i="13"/>
  <c r="U40" i="13" s="1"/>
  <c r="AD40" i="13"/>
  <c r="F41" i="13"/>
  <c r="P41" i="13"/>
  <c r="Z41" i="13" s="1"/>
  <c r="Y41" i="13"/>
  <c r="U41" i="13" s="1"/>
  <c r="AD41" i="13"/>
  <c r="F42" i="13"/>
  <c r="P42" i="13"/>
  <c r="Y42" i="13"/>
  <c r="U42" i="13" s="1"/>
  <c r="AD42" i="13"/>
  <c r="F43" i="13"/>
  <c r="P43" i="13"/>
  <c r="Y43" i="13"/>
  <c r="U43" i="13" s="1"/>
  <c r="AD43" i="13"/>
  <c r="F44" i="13"/>
  <c r="P44" i="13"/>
  <c r="Y44" i="13"/>
  <c r="U44" i="13" s="1"/>
  <c r="AD44" i="13"/>
  <c r="F45" i="13"/>
  <c r="P45" i="13"/>
  <c r="Y45" i="13"/>
  <c r="U45" i="13" s="1"/>
  <c r="AD45" i="13"/>
  <c r="F46" i="13"/>
  <c r="P46" i="13"/>
  <c r="Y46" i="13"/>
  <c r="U46" i="13" s="1"/>
  <c r="AD46" i="13"/>
  <c r="F47" i="13"/>
  <c r="P47" i="13"/>
  <c r="Z47" i="13" s="1"/>
  <c r="Y47" i="13"/>
  <c r="U47" i="13" s="1"/>
  <c r="AD47" i="13"/>
  <c r="F48" i="13"/>
  <c r="P48" i="13"/>
  <c r="Y48" i="13"/>
  <c r="U48" i="13" s="1"/>
  <c r="AD48" i="13"/>
  <c r="F49" i="13"/>
  <c r="P49" i="13"/>
  <c r="Y49" i="13"/>
  <c r="U49" i="13" s="1"/>
  <c r="AD49" i="13"/>
  <c r="F50" i="13"/>
  <c r="P50" i="13"/>
  <c r="Z50" i="13" s="1"/>
  <c r="U50" i="13"/>
  <c r="AD50" i="13"/>
  <c r="F51" i="13"/>
  <c r="P51" i="13"/>
  <c r="U51" i="13"/>
  <c r="AD51" i="13"/>
  <c r="F52" i="13"/>
  <c r="P52" i="13"/>
  <c r="Y52" i="13"/>
  <c r="U52" i="13" s="1"/>
  <c r="AD52" i="13"/>
  <c r="F56" i="13"/>
  <c r="P56" i="13"/>
  <c r="Y56" i="13"/>
  <c r="U56" i="13" s="1"/>
  <c r="AD56" i="13"/>
  <c r="F27" i="13"/>
  <c r="P27" i="13"/>
  <c r="Y27" i="13"/>
  <c r="U27" i="13" s="1"/>
  <c r="AD27" i="13"/>
  <c r="F28" i="13"/>
  <c r="P28" i="13"/>
  <c r="U28" i="13"/>
  <c r="AD28" i="13"/>
  <c r="F29" i="13"/>
  <c r="P29" i="13"/>
  <c r="U29" i="13"/>
  <c r="AD29" i="13"/>
  <c r="F30" i="13"/>
  <c r="P30" i="13"/>
  <c r="Y30" i="13"/>
  <c r="U30" i="13" s="1"/>
  <c r="AD30" i="13"/>
  <c r="F31" i="13"/>
  <c r="P31" i="13"/>
  <c r="Y31" i="13"/>
  <c r="U31" i="13" s="1"/>
  <c r="AD31" i="13"/>
  <c r="K26" i="13" l="1"/>
  <c r="Z39" i="13"/>
  <c r="Z51" i="13"/>
  <c r="Z49" i="13"/>
  <c r="Z43" i="13"/>
  <c r="Z35" i="13"/>
  <c r="Z45" i="13"/>
  <c r="Z37" i="13"/>
  <c r="Z56" i="13"/>
  <c r="Z28" i="13"/>
  <c r="Z48" i="13"/>
  <c r="Z46" i="13"/>
  <c r="Z44" i="13"/>
  <c r="Z42" i="13"/>
  <c r="Z40" i="13"/>
  <c r="Z38" i="13"/>
  <c r="Z36" i="13"/>
  <c r="Z34" i="13"/>
  <c r="Z31" i="13"/>
  <c r="Z27" i="13"/>
  <c r="Z52" i="13"/>
  <c r="Z30" i="13"/>
  <c r="Z29" i="13"/>
  <c r="O82" i="13" l="1"/>
  <c r="T101" i="13" l="1"/>
  <c r="S101" i="13"/>
  <c r="R101" i="13"/>
  <c r="Q101" i="13"/>
  <c r="O101" i="13"/>
  <c r="N101" i="13"/>
  <c r="M101" i="13"/>
  <c r="L101" i="13"/>
  <c r="G101" i="13"/>
  <c r="H101" i="13"/>
  <c r="I101" i="13"/>
  <c r="J101" i="13"/>
  <c r="AD100" i="13"/>
  <c r="Y100" i="13"/>
  <c r="U100" i="13" s="1"/>
  <c r="P100" i="13"/>
  <c r="P101" i="13" s="1"/>
  <c r="K100" i="13"/>
  <c r="K101" i="13" s="1"/>
  <c r="F100" i="13"/>
  <c r="F101" i="13" s="1"/>
  <c r="G95" i="13"/>
  <c r="H95" i="13"/>
  <c r="I95" i="13"/>
  <c r="J95" i="13"/>
  <c r="L95" i="13"/>
  <c r="M95" i="13"/>
  <c r="N95" i="13"/>
  <c r="O95" i="13"/>
  <c r="Q95" i="13"/>
  <c r="R95" i="13"/>
  <c r="S95" i="13"/>
  <c r="T95" i="13"/>
  <c r="AD94" i="13"/>
  <c r="Y94" i="13"/>
  <c r="G92" i="13"/>
  <c r="H92" i="13"/>
  <c r="I92" i="13"/>
  <c r="I97" i="13" s="1"/>
  <c r="J92" i="13"/>
  <c r="L92" i="13"/>
  <c r="M92" i="13"/>
  <c r="N92" i="13"/>
  <c r="O92" i="13"/>
  <c r="Q92" i="13"/>
  <c r="R92" i="13"/>
  <c r="S92" i="13"/>
  <c r="S97" i="13" s="1"/>
  <c r="T92" i="13"/>
  <c r="P94" i="13"/>
  <c r="P95" i="13" s="1"/>
  <c r="K94" i="13"/>
  <c r="K95" i="13" s="1"/>
  <c r="F94" i="13"/>
  <c r="F95" i="13" s="1"/>
  <c r="K91" i="13"/>
  <c r="AD90" i="13"/>
  <c r="AD91" i="13"/>
  <c r="Y90" i="13"/>
  <c r="Y91" i="13"/>
  <c r="P91" i="13"/>
  <c r="F91" i="13"/>
  <c r="P90" i="13"/>
  <c r="K90" i="13"/>
  <c r="F90" i="13"/>
  <c r="AD61" i="13"/>
  <c r="Z61" i="13" s="1"/>
  <c r="Y61" i="13"/>
  <c r="U61" i="13" s="1"/>
  <c r="P61" i="13"/>
  <c r="K61" i="13"/>
  <c r="F61" i="13"/>
  <c r="L22" i="13"/>
  <c r="G22" i="13"/>
  <c r="H22" i="13"/>
  <c r="I22" i="13"/>
  <c r="J22" i="13"/>
  <c r="M22" i="13"/>
  <c r="O22" i="13"/>
  <c r="Q22" i="13"/>
  <c r="R22" i="13"/>
  <c r="S22" i="13"/>
  <c r="T22" i="13"/>
  <c r="V10" i="13"/>
  <c r="U10" i="13" s="1"/>
  <c r="AA10" i="13"/>
  <c r="P10" i="13"/>
  <c r="K10" i="13"/>
  <c r="F10" i="13"/>
  <c r="AA8" i="13"/>
  <c r="V8" i="13"/>
  <c r="U8" i="13" s="1"/>
  <c r="P8" i="13"/>
  <c r="K8" i="13"/>
  <c r="F8" i="13"/>
  <c r="G97" i="13" l="1"/>
  <c r="L97" i="13"/>
  <c r="N97" i="13"/>
  <c r="F92" i="13"/>
  <c r="F97" i="13" s="1"/>
  <c r="H97" i="13"/>
  <c r="Y101" i="13"/>
  <c r="U101" i="13" s="1"/>
  <c r="Z100" i="13"/>
  <c r="R97" i="13"/>
  <c r="J97" i="13"/>
  <c r="Z8" i="13"/>
  <c r="Z90" i="13"/>
  <c r="Q97" i="13"/>
  <c r="M97" i="13"/>
  <c r="Z94" i="13"/>
  <c r="P92" i="13"/>
  <c r="U90" i="13"/>
  <c r="K92" i="13"/>
  <c r="K97" i="13" s="1"/>
  <c r="Y22" i="13"/>
  <c r="V22" i="13"/>
  <c r="O97" i="13"/>
  <c r="T97" i="13"/>
  <c r="P97" i="13"/>
  <c r="Y92" i="13"/>
  <c r="Z91" i="13"/>
  <c r="U91" i="13"/>
  <c r="AD92" i="13"/>
  <c r="Z95" i="13"/>
  <c r="AD95" i="13"/>
  <c r="U95" i="13"/>
  <c r="Y95" i="13"/>
  <c r="U94" i="13"/>
  <c r="Z10" i="13"/>
  <c r="Z92" i="13" l="1"/>
  <c r="U92" i="13"/>
  <c r="O41" i="15"/>
  <c r="AD32" i="13" l="1"/>
  <c r="Y32" i="13"/>
  <c r="U32" i="13" s="1"/>
  <c r="Y26" i="13"/>
  <c r="U26" i="13" s="1"/>
  <c r="V83" i="13" l="1"/>
  <c r="V84" i="13"/>
  <c r="Y85" i="13"/>
  <c r="Y81" i="13"/>
  <c r="Y77" i="13"/>
  <c r="U77" i="13" s="1"/>
  <c r="Y76" i="13"/>
  <c r="U76" i="13" s="1"/>
  <c r="V75" i="13"/>
  <c r="V74" i="13"/>
  <c r="V70" i="13"/>
  <c r="V69" i="13"/>
  <c r="Y60" i="13"/>
  <c r="U60" i="13" s="1"/>
  <c r="U25" i="13"/>
  <c r="U23" i="13"/>
  <c r="W57" i="13"/>
  <c r="U62" i="13"/>
  <c r="Y17" i="13"/>
  <c r="U17" i="13" s="1"/>
  <c r="Y19" i="13"/>
  <c r="Y20" i="13"/>
  <c r="V13" i="13"/>
  <c r="U13" i="13" s="1"/>
  <c r="V18" i="13"/>
  <c r="U18" i="13" s="1"/>
  <c r="V19" i="13"/>
  <c r="V20" i="13"/>
  <c r="V21" i="13"/>
  <c r="U21" i="13" s="1"/>
  <c r="Y15" i="13"/>
  <c r="U15" i="13" s="1"/>
  <c r="Y14" i="13"/>
  <c r="U14" i="13" s="1"/>
  <c r="V9" i="13"/>
  <c r="U9" i="13" s="1"/>
  <c r="V11" i="13"/>
  <c r="U11" i="13" s="1"/>
  <c r="V12" i="13"/>
  <c r="U12" i="13" s="1"/>
  <c r="X20" i="13"/>
  <c r="W20" i="13"/>
  <c r="X19" i="13"/>
  <c r="W19" i="13"/>
  <c r="U20" i="13" l="1"/>
  <c r="U19" i="13"/>
  <c r="U57" i="13"/>
  <c r="AA84" i="13"/>
  <c r="T65" i="13" l="1"/>
  <c r="S65" i="13"/>
  <c r="R65" i="13"/>
  <c r="Q65" i="13"/>
  <c r="O65" i="13"/>
  <c r="N65" i="13"/>
  <c r="M65" i="13"/>
  <c r="L65" i="13"/>
  <c r="G65" i="13"/>
  <c r="H65" i="13"/>
  <c r="I65" i="13"/>
  <c r="J65" i="13"/>
  <c r="F16" i="13"/>
  <c r="P16" i="13"/>
  <c r="N16" i="13"/>
  <c r="N22" i="13" s="1"/>
  <c r="X22" i="13" s="1"/>
  <c r="G87" i="13"/>
  <c r="H87" i="13"/>
  <c r="L87" i="13"/>
  <c r="M87" i="13"/>
  <c r="Q87" i="13"/>
  <c r="R87" i="13"/>
  <c r="S87" i="13"/>
  <c r="T87" i="13"/>
  <c r="T71" i="13"/>
  <c r="S71" i="13"/>
  <c r="R71" i="13"/>
  <c r="Q71" i="13"/>
  <c r="O71" i="13"/>
  <c r="N71" i="13"/>
  <c r="M71" i="13"/>
  <c r="L71" i="13"/>
  <c r="G71" i="13"/>
  <c r="H71" i="13"/>
  <c r="I71" i="13"/>
  <c r="J71" i="13"/>
  <c r="P23" i="13"/>
  <c r="K23" i="13"/>
  <c r="F23" i="13"/>
  <c r="T24" i="13"/>
  <c r="T59" i="13" s="1"/>
  <c r="P86" i="13"/>
  <c r="Q25" i="13"/>
  <c r="R25" i="13"/>
  <c r="S25" i="13"/>
  <c r="T25" i="13"/>
  <c r="G25" i="13"/>
  <c r="H25" i="13"/>
  <c r="I25" i="13"/>
  <c r="J25" i="13"/>
  <c r="AA71" i="13" l="1"/>
  <c r="AD101" i="13"/>
  <c r="Y65" i="13"/>
  <c r="U65" i="13" s="1"/>
  <c r="V71" i="13"/>
  <c r="K16" i="13"/>
  <c r="X16" i="13"/>
  <c r="U16" i="13" s="1"/>
  <c r="V87" i="13"/>
  <c r="AA87" i="13"/>
  <c r="AD65" i="13"/>
  <c r="AD25" i="13"/>
  <c r="AD22" i="13"/>
  <c r="T66" i="13"/>
  <c r="AC22" i="13" l="1"/>
  <c r="T78" i="13"/>
  <c r="T102" i="13" s="1"/>
  <c r="S78" i="13"/>
  <c r="S102" i="13" s="1"/>
  <c r="R78" i="13"/>
  <c r="R102" i="13" s="1"/>
  <c r="Q78" i="13"/>
  <c r="Q102" i="13" s="1"/>
  <c r="O78" i="13"/>
  <c r="N78" i="13"/>
  <c r="M78" i="13"/>
  <c r="M102" i="13" s="1"/>
  <c r="L78" i="13"/>
  <c r="L102" i="13" s="1"/>
  <c r="G78" i="13"/>
  <c r="G102" i="13" s="1"/>
  <c r="H78" i="13"/>
  <c r="H102" i="13" s="1"/>
  <c r="I78" i="13"/>
  <c r="J78" i="13"/>
  <c r="K63" i="13"/>
  <c r="F62" i="13"/>
  <c r="P62" i="13"/>
  <c r="P60" i="13"/>
  <c r="P65" i="13" s="1"/>
  <c r="K60" i="13"/>
  <c r="K65" i="13" s="1"/>
  <c r="AD78" i="13" l="1"/>
  <c r="V78" i="13"/>
  <c r="Z101" i="13"/>
  <c r="AA78" i="13"/>
  <c r="Y78" i="13"/>
  <c r="P63" i="13"/>
  <c r="F63" i="13"/>
  <c r="K62" i="13"/>
  <c r="Y97" i="13" l="1"/>
  <c r="AD97" i="13"/>
  <c r="Z97" i="13" l="1"/>
  <c r="U97" i="13"/>
  <c r="V7" i="13" l="1"/>
  <c r="U7" i="13" s="1"/>
  <c r="AD60" i="13"/>
  <c r="F60" i="13"/>
  <c r="F65" i="13" s="1"/>
  <c r="Z65" i="13" s="1"/>
  <c r="AA11" i="13"/>
  <c r="AA12" i="13"/>
  <c r="AA13" i="13"/>
  <c r="AD14" i="13"/>
  <c r="AD15" i="13"/>
  <c r="Z16" i="13"/>
  <c r="AD17" i="13"/>
  <c r="AA18" i="13"/>
  <c r="AB18" i="13"/>
  <c r="AA19" i="13"/>
  <c r="AB19" i="13"/>
  <c r="AC19" i="13"/>
  <c r="AD19" i="13"/>
  <c r="AA20" i="13"/>
  <c r="AB20" i="13"/>
  <c r="AC20" i="13"/>
  <c r="AD20" i="13"/>
  <c r="AA21" i="13"/>
  <c r="K86" i="13"/>
  <c r="U86" i="13" s="1"/>
  <c r="X86" i="13" l="1"/>
  <c r="I87" i="13"/>
  <c r="I102" i="13" s="1"/>
  <c r="AD86" i="13"/>
  <c r="N87" i="13"/>
  <c r="AC86" i="13"/>
  <c r="J82" i="13"/>
  <c r="AA75" i="13"/>
  <c r="AA74" i="13"/>
  <c r="AD76" i="13"/>
  <c r="AD77" i="13"/>
  <c r="AB77" i="13"/>
  <c r="N102" i="13" l="1"/>
  <c r="X102" i="13" s="1"/>
  <c r="X87" i="13"/>
  <c r="AC87" i="13"/>
  <c r="J87" i="13"/>
  <c r="Z86" i="13"/>
  <c r="O87" i="13"/>
  <c r="Y82" i="13"/>
  <c r="AD87" i="13" l="1"/>
  <c r="J102" i="13"/>
  <c r="Y87" i="13"/>
  <c r="O102" i="13"/>
  <c r="P58" i="13" l="1"/>
  <c r="P57" i="13" l="1"/>
  <c r="P25" i="13" s="1"/>
  <c r="F69" i="13"/>
  <c r="K69" i="13"/>
  <c r="P69" i="13"/>
  <c r="AA69" i="13"/>
  <c r="F70" i="13"/>
  <c r="K70" i="13"/>
  <c r="P70" i="13"/>
  <c r="AA70" i="13"/>
  <c r="AB70" i="13"/>
  <c r="AB69" i="13" s="1"/>
  <c r="U70" i="13" l="1"/>
  <c r="U69" i="13"/>
  <c r="P71" i="13"/>
  <c r="K71" i="13"/>
  <c r="F71" i="13"/>
  <c r="Z70" i="13"/>
  <c r="Z69" i="13"/>
  <c r="U71" i="13" l="1"/>
  <c r="Z71" i="13"/>
  <c r="P19" i="13"/>
  <c r="P20" i="13"/>
  <c r="P21" i="13"/>
  <c r="K19" i="13"/>
  <c r="K20" i="13"/>
  <c r="K21" i="13"/>
  <c r="F19" i="13"/>
  <c r="F20" i="13"/>
  <c r="F21" i="13"/>
  <c r="J24" i="13" l="1"/>
  <c r="AD26" i="13"/>
  <c r="Z20" i="13"/>
  <c r="Z19" i="13"/>
  <c r="Z21" i="13"/>
  <c r="AD24" i="13" l="1"/>
  <c r="J59" i="13"/>
  <c r="J66" i="13" s="1"/>
  <c r="AD66" i="13" s="1"/>
  <c r="AD59" i="13" l="1"/>
  <c r="P32" i="13"/>
  <c r="P26" i="13" s="1"/>
  <c r="AA7" i="13" l="1"/>
  <c r="K64" i="13" l="1"/>
  <c r="P64" i="13" l="1"/>
  <c r="F64" i="13"/>
  <c r="P81" i="13" l="1"/>
  <c r="G106" i="13"/>
  <c r="H106" i="13"/>
  <c r="I106" i="13"/>
  <c r="Q106" i="13"/>
  <c r="R106" i="13"/>
  <c r="S106" i="13"/>
  <c r="G26" i="13"/>
  <c r="H26" i="13"/>
  <c r="H24" i="13" s="1"/>
  <c r="I26" i="13"/>
  <c r="I24" i="13" s="1"/>
  <c r="I59" i="13" s="1"/>
  <c r="M24" i="13"/>
  <c r="O24" i="13"/>
  <c r="Y24" i="13" s="1"/>
  <c r="U24" i="13" s="1"/>
  <c r="F32" i="13"/>
  <c r="F58" i="13"/>
  <c r="Z32" i="13" l="1"/>
  <c r="F26" i="13"/>
  <c r="H59" i="13"/>
  <c r="H66" i="13" s="1"/>
  <c r="F57" i="13"/>
  <c r="F25" i="13" s="1"/>
  <c r="Z25" i="13" s="1"/>
  <c r="L24" i="13"/>
  <c r="Q24" i="13"/>
  <c r="S24" i="13"/>
  <c r="N24" i="13"/>
  <c r="G24" i="13"/>
  <c r="R24" i="13"/>
  <c r="T106" i="13"/>
  <c r="I104" i="13"/>
  <c r="H104" i="13"/>
  <c r="H107" i="13" s="1"/>
  <c r="F24" i="13"/>
  <c r="F59" i="13" s="1"/>
  <c r="M104" i="13"/>
  <c r="J106" i="13"/>
  <c r="O104" i="13"/>
  <c r="S59" i="13" l="1"/>
  <c r="S66" i="13" s="1"/>
  <c r="R59" i="13"/>
  <c r="R66" i="13" s="1"/>
  <c r="Q59" i="13"/>
  <c r="Q66" i="13" s="1"/>
  <c r="G59" i="13"/>
  <c r="G66" i="13" s="1"/>
  <c r="P24" i="13"/>
  <c r="P59" i="13" s="1"/>
  <c r="Z26" i="13"/>
  <c r="L104" i="13"/>
  <c r="K24" i="13"/>
  <c r="AD106" i="13"/>
  <c r="R104" i="13"/>
  <c r="R107" i="13" s="1"/>
  <c r="N104" i="13"/>
  <c r="G104" i="13"/>
  <c r="T104" i="13"/>
  <c r="Y104" i="13" s="1"/>
  <c r="Q104" i="13"/>
  <c r="Q107" i="13" s="1"/>
  <c r="S104" i="13"/>
  <c r="S107" i="13" s="1"/>
  <c r="J104" i="13"/>
  <c r="Z59" i="13" l="1"/>
  <c r="Z24" i="13"/>
  <c r="T107" i="13"/>
  <c r="AD104" i="13"/>
  <c r="AA83" i="13"/>
  <c r="AD82" i="13"/>
  <c r="AD81" i="13"/>
  <c r="P83" i="13"/>
  <c r="K83" i="13"/>
  <c r="F83" i="13"/>
  <c r="F11" i="13"/>
  <c r="F12" i="13"/>
  <c r="F13" i="13"/>
  <c r="F14" i="13"/>
  <c r="F15" i="13"/>
  <c r="F17" i="13"/>
  <c r="F18" i="13"/>
  <c r="U83" i="13" l="1"/>
  <c r="Z83" i="13"/>
  <c r="F106" i="13"/>
  <c r="AD85" i="13"/>
  <c r="K85" i="13"/>
  <c r="K84" i="13"/>
  <c r="K82" i="13"/>
  <c r="K81" i="13"/>
  <c r="U81" i="13" s="1"/>
  <c r="K77" i="13"/>
  <c r="K76" i="13"/>
  <c r="K75" i="13"/>
  <c r="K74" i="13"/>
  <c r="K18" i="13"/>
  <c r="K17" i="13"/>
  <c r="K15" i="13"/>
  <c r="K14" i="13"/>
  <c r="K13" i="13"/>
  <c r="K12" i="13"/>
  <c r="K11" i="13"/>
  <c r="K9" i="13"/>
  <c r="V102" i="13" l="1"/>
  <c r="AC102" i="13"/>
  <c r="K87" i="13"/>
  <c r="K78" i="13"/>
  <c r="F104" i="13"/>
  <c r="K104" i="13"/>
  <c r="K7" i="13"/>
  <c r="K22" i="13" s="1"/>
  <c r="AB81" i="13"/>
  <c r="Z81" i="13" s="1"/>
  <c r="K102" i="13" l="1"/>
  <c r="I66" i="13"/>
  <c r="AA9" i="13"/>
  <c r="AC16" i="13"/>
  <c r="F7" i="13"/>
  <c r="F9" i="13"/>
  <c r="Z85" i="13"/>
  <c r="P85" i="13"/>
  <c r="U85" i="13" s="1"/>
  <c r="P84" i="13"/>
  <c r="P82" i="13"/>
  <c r="U82" i="13" s="1"/>
  <c r="P77" i="13"/>
  <c r="P76" i="13"/>
  <c r="P75" i="13"/>
  <c r="U75" i="13" s="1"/>
  <c r="P74" i="13"/>
  <c r="U74" i="13" s="1"/>
  <c r="P18" i="13"/>
  <c r="Z18" i="13" s="1"/>
  <c r="P17" i="13"/>
  <c r="P15" i="13"/>
  <c r="Z15" i="13" s="1"/>
  <c r="P14" i="13"/>
  <c r="Z14" i="13" s="1"/>
  <c r="P13" i="13"/>
  <c r="Z13" i="13" s="1"/>
  <c r="P12" i="13"/>
  <c r="Z12" i="13" s="1"/>
  <c r="P11" i="13"/>
  <c r="Z11" i="13" s="1"/>
  <c r="P9" i="13"/>
  <c r="P7" i="13"/>
  <c r="F81" i="13"/>
  <c r="F82" i="13"/>
  <c r="F84" i="13"/>
  <c r="F85" i="13"/>
  <c r="F76" i="13"/>
  <c r="F77" i="13"/>
  <c r="F74" i="13"/>
  <c r="F75" i="13"/>
  <c r="F22" i="13" l="1"/>
  <c r="F66" i="13" s="1"/>
  <c r="P22" i="13"/>
  <c r="U22" i="13" s="1"/>
  <c r="U84" i="13"/>
  <c r="Z84" i="13"/>
  <c r="J107" i="13"/>
  <c r="AD102" i="13"/>
  <c r="F87" i="13"/>
  <c r="P87" i="13"/>
  <c r="AA22" i="13"/>
  <c r="AA66" i="13"/>
  <c r="P78" i="13"/>
  <c r="F78" i="13"/>
  <c r="Z7" i="13"/>
  <c r="Z9" i="13"/>
  <c r="Z17" i="13"/>
  <c r="Z77" i="13"/>
  <c r="Z76" i="13"/>
  <c r="Z75" i="13"/>
  <c r="Z74" i="13"/>
  <c r="Z82" i="13"/>
  <c r="AB75" i="13"/>
  <c r="F102" i="13" l="1"/>
  <c r="F107" i="13" s="1"/>
  <c r="AD107" i="13"/>
  <c r="P102" i="13"/>
  <c r="U102" i="13" s="1"/>
  <c r="P66" i="13"/>
  <c r="U78" i="13"/>
  <c r="Z78" i="13"/>
  <c r="I107" i="13"/>
  <c r="U87" i="13"/>
  <c r="Z87" i="13"/>
  <c r="G107" i="13"/>
  <c r="AA107" i="13" s="1"/>
  <c r="AA102" i="13"/>
  <c r="Z22" i="13"/>
  <c r="P104" i="13"/>
  <c r="P106" i="13"/>
  <c r="Z106" i="13" s="1"/>
  <c r="AB74" i="13"/>
  <c r="Z66" i="13" l="1"/>
  <c r="Z104" i="13"/>
  <c r="U104" i="13"/>
  <c r="Z102" i="13"/>
  <c r="P107" i="13"/>
  <c r="Z107" i="13" l="1"/>
  <c r="Z62" i="13"/>
  <c r="Z60" i="13"/>
  <c r="AB57" i="13" l="1"/>
  <c r="Z57" i="13" l="1"/>
  <c r="L57" i="13"/>
  <c r="L106" i="13"/>
  <c r="L107" i="13" s="1"/>
  <c r="V107" i="13" s="1"/>
  <c r="L66" i="13"/>
  <c r="V66" i="13"/>
  <c r="O107" i="13"/>
  <c r="Y107" i="13" s="1"/>
  <c r="O106" i="13"/>
  <c r="O59" i="13"/>
  <c r="O57" i="13" s="1"/>
  <c r="O66" i="13"/>
  <c r="Y66" i="13"/>
  <c r="K106" i="13"/>
  <c r="K107" i="13"/>
  <c r="U107" i="13" s="1"/>
  <c r="K59" i="13"/>
  <c r="K57" i="13" s="1"/>
  <c r="K66" i="13"/>
  <c r="U66" i="13" s="1"/>
  <c r="N106" i="13"/>
  <c r="N107" i="13" s="1"/>
  <c r="N59" i="13"/>
  <c r="N57" i="13" s="1"/>
  <c r="AC107" i="13" l="1"/>
  <c r="X107" i="13"/>
  <c r="N66" i="13"/>
  <c r="X66" i="13" l="1"/>
  <c r="AC66" i="13"/>
  <c r="M106" i="13"/>
  <c r="M107" i="13" s="1"/>
  <c r="M59" i="13"/>
  <c r="M66" i="13" s="1"/>
  <c r="M57" i="13"/>
</calcChain>
</file>

<file path=xl/sharedStrings.xml><?xml version="1.0" encoding="utf-8"?>
<sst xmlns="http://schemas.openxmlformats.org/spreadsheetml/2006/main" count="685" uniqueCount="296">
  <si>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</si>
  <si>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</si>
  <si>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</si>
  <si>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</si>
  <si>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</si>
  <si>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</si>
  <si>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</si>
  <si>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</si>
  <si>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ПЛАН  2019 год (рублей)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</si>
  <si>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</si>
  <si>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</si>
  <si>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</si>
  <si>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</si>
  <si>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</si>
  <si>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</si>
  <si>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</si>
  <si>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</si>
  <si>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</si>
  <si>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</si>
  <si>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</si>
  <si>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</si>
  <si>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</si>
  <si>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</si>
  <si>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</si>
  <si>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</si>
  <si>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</si>
  <si>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</si>
  <si>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</si>
  <si>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</si>
  <si>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</si>
  <si>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</si>
  <si>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</si>
  <si>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</si>
  <si>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</si>
  <si>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</si>
  <si>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</si>
  <si>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</si>
  <si>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</si>
  <si>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</si>
  <si>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</si>
  <si>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</si>
  <si>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Ограждение по адресу: г. Нефтеюганск 14мкр., строение 20 (МБОУ "Средняя общеобразовательная школа №13")</t>
  </si>
  <si>
    <t>ПИР МБОУ «Средняя общеобразовательная кадетская школа №4» (устройство теплого перехода)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</si>
  <si>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</si>
  <si>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</si>
  <si>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</si>
  <si>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</si>
  <si>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</si>
  <si>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</si>
  <si>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</si>
  <si>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ДГ и ЗО г.Нефтеюганска</t>
  </si>
  <si>
    <t>КЦСР</t>
  </si>
  <si>
    <t>КФСР</t>
  </si>
  <si>
    <t>0240185060</t>
  </si>
  <si>
    <t>0210185060</t>
  </si>
  <si>
    <t>0210185160</t>
  </si>
  <si>
    <t>0220184306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</si>
  <si>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</si>
  <si>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</si>
  <si>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</si>
  <si>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</si>
  <si>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</si>
  <si>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</si>
  <si>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</si>
  <si>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</si>
  <si>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</si>
  <si>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</si>
  <si>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</si>
  <si>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</si>
  <si>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</si>
  <si>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</si>
  <si>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</si>
  <si>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</si>
  <si>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</si>
  <si>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</si>
  <si>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</si>
  <si>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</si>
  <si>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</si>
  <si>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</si>
  <si>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</si>
  <si>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0210399990</t>
  </si>
  <si>
    <t>0260199990</t>
  </si>
  <si>
    <t>Калиева Инкар Хайроловна 22 53 74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</si>
  <si>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</si>
  <si>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</si>
  <si>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</si>
  <si>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</si>
  <si>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</si>
  <si>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</si>
  <si>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</si>
  <si>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Итого 1.3</t>
  </si>
  <si>
    <t>МБОУ "Начальная школа № 15</t>
  </si>
  <si>
    <t>тел. 8 (3463) 238 224</t>
  </si>
  <si>
    <t xml:space="preserve">отдела реализации целевых программ, </t>
  </si>
  <si>
    <t xml:space="preserve">Исполнитель: А.Ю. Труханова, </t>
  </si>
  <si>
    <t xml:space="preserve">главный специалист </t>
  </si>
  <si>
    <t>Подпрограмма 1. «Дошкольное, общее, дополнительное образование».</t>
  </si>
  <si>
    <t>Обеспечение персонифицированного финансирования дополнительного образования (показатель № 9)</t>
  </si>
  <si>
    <t>% исполнения к годовому плану  2019 года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</si>
  <si>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01.10.2019 г.</t>
  </si>
  <si>
    <t>Детский сад на 320 мест в 5 микрорайоне г.Нефтеюганска</t>
  </si>
  <si>
    <t>ПИР "МАДОУ г.Нефтеюганска Детский сад №9 "Радуга""</t>
  </si>
  <si>
    <t>ПИР "Детский сад на 300 мест в 16 микрорайоне г.Нефтеюганска"</t>
  </si>
  <si>
    <t>Выполнение работ по капитальному ремонту спортивного зала объекта «Здание детского сада № 32», расположенного по адресу: ХМАО-Югра, г.Нефтеюганск, мкр-н 16, здание №13</t>
  </si>
  <si>
    <t>Выполнение работ по ремонту помещений МБДОУ «Детский сад №25 «Ромашка»</t>
  </si>
  <si>
    <t>Выполнение работ по ремонту помещений МАДОУ «Детский сад №20 «Золушка»</t>
  </si>
  <si>
    <t>Выполнение работ по капитальному ремонту объекта: "Здание МАДОУ "Детский сад №6 "Лукоморье", расположенный по адресу: 5 микрорайон, строение 15, г.Нефтеюганск, ХМАО-Югра, Тюменская область</t>
  </si>
  <si>
    <t>ПИР "Нежилое здание детского сада "Рябинка" (благоустройство территории)</t>
  </si>
  <si>
    <t>«Здание детского сада № 7» (благоустройство территории), расположенного по адресу г. Нефтеюганск, мкр-н 6, здание 64</t>
  </si>
  <si>
    <t>ПИР "Нежилое строение гаража" (здание мастерских МБОУ «СОШ №10»)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</si>
  <si>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</si>
  <si>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капитальному ремонту групповых ячеек объекта «Часть нежилого здания школы № 5», расположенного по адресу: ХМАО-Югра, г. Нефтеюганск, мкр-н 2, здание № 29</t>
  </si>
  <si>
    <t>Выполнение работ по капитальному ремонту объекта: "Нежилое здание школы №1" (устройство вентилируемого фасада)</t>
  </si>
  <si>
    <t>ПИР «Нежилое здание средней школы №14», расположенное по адресу: 11б микрорайон, ул.Центральная, здание №18</t>
  </si>
  <si>
    <t>ПИР по объекту "Здание средней школы № 13" (устройство вентилируемого фасада)</t>
  </si>
  <si>
    <t>ПИР по объекту МБОУ "Лицей № 1" (обследование систем вентиляции)</t>
  </si>
  <si>
    <t>0210161804</t>
  </si>
  <si>
    <t>Департамент образования и молодёжной политики администрации города Нефтеюганска</t>
  </si>
  <si>
    <t>(наименование организации)</t>
  </si>
  <si>
    <t xml:space="preserve"> на 01.10.2019 г.</t>
  </si>
  <si>
    <t>Бюджет: Муниципальное образование город Нефтеюганск</t>
  </si>
  <si>
    <t>Бланк расходов: Департамент образования и молодежной политики - средства ФБ, Департамент образования и молодежной политики - средства МБ, Департамент образования и молодёжной политики_временное распоряжение, Департамент образования и молодежной политики - Софинансирование</t>
  </si>
  <si>
    <t>руб.</t>
  </si>
  <si>
    <t>Расход по ЛС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</si>
  <si>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</si>
  <si>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</si>
  <si>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</si>
  <si>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</si>
  <si>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</si>
  <si>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Остаток КП 9 мес</t>
  </si>
  <si>
    <t>0210184301</t>
  </si>
  <si>
    <t>0210184302</t>
  </si>
  <si>
    <t>0210184303</t>
  </si>
  <si>
    <t>0210184304</t>
  </si>
  <si>
    <t>0210100000</t>
  </si>
  <si>
    <t>0210300000</t>
  </si>
  <si>
    <t>0210000000</t>
  </si>
  <si>
    <t>0220100000</t>
  </si>
  <si>
    <t>0220000000</t>
  </si>
  <si>
    <t>0230100000</t>
  </si>
  <si>
    <t>0230000000</t>
  </si>
  <si>
    <t>0240100000</t>
  </si>
  <si>
    <t>0240000000</t>
  </si>
  <si>
    <t>0250102040</t>
  </si>
  <si>
    <t>0250102400</t>
  </si>
  <si>
    <t>0250100000</t>
  </si>
  <si>
    <t>0250000000</t>
  </si>
  <si>
    <t>0260100000</t>
  </si>
  <si>
    <t>0260000000</t>
  </si>
  <si>
    <t>0200000000</t>
  </si>
  <si>
    <t>0400199990</t>
  </si>
  <si>
    <t>0400100000</t>
  </si>
  <si>
    <t>0400000000</t>
  </si>
  <si>
    <t>0610199990</t>
  </si>
  <si>
    <t>0610100000</t>
  </si>
  <si>
    <t>0610000000</t>
  </si>
  <si>
    <t>0600000000</t>
  </si>
  <si>
    <t>11301L4970</t>
  </si>
  <si>
    <t>1130100000</t>
  </si>
  <si>
    <t>1130000000</t>
  </si>
  <si>
    <t>1100000000</t>
  </si>
  <si>
    <t>1230120020</t>
  </si>
  <si>
    <t>1230100000</t>
  </si>
  <si>
    <t>1230000000</t>
  </si>
  <si>
    <t>1200000000</t>
  </si>
  <si>
    <t>1310220050</t>
  </si>
  <si>
    <t>1310200000</t>
  </si>
  <si>
    <t>1310000000</t>
  </si>
  <si>
    <t>1300000000</t>
  </si>
  <si>
    <t>1420199990</t>
  </si>
  <si>
    <t>1420100000</t>
  </si>
  <si>
    <t>1420000000</t>
  </si>
  <si>
    <t>1400000000</t>
  </si>
  <si>
    <t>2320299990</t>
  </si>
  <si>
    <t>2320200000</t>
  </si>
  <si>
    <t>2320399990</t>
  </si>
  <si>
    <t>2320300000</t>
  </si>
  <si>
    <t>2320499990</t>
  </si>
  <si>
    <t>2320400000</t>
  </si>
  <si>
    <t>2320599990</t>
  </si>
  <si>
    <t>2320500000</t>
  </si>
  <si>
    <t>2320000000</t>
  </si>
  <si>
    <t>2300000000</t>
  </si>
  <si>
    <t>2500161801</t>
  </si>
  <si>
    <t>2500100000</t>
  </si>
  <si>
    <t>2500000000</t>
  </si>
  <si>
    <t>Итого</t>
  </si>
  <si>
    <t>Дата печати 07.10.2019 (16:19:37)</t>
  </si>
  <si>
    <t>Бланк расходов: МКУ Управление учета и отчетности образовательных учреждений-средства МБ, МКУ "УУиООУ"- временное распоряжение</t>
  </si>
  <si>
    <t>Наименование КЦСР</t>
  </si>
  <si>
    <t>Доп. ФК</t>
  </si>
  <si>
    <t>Наименование Доп. ФК</t>
  </si>
  <si>
    <t>Доп. ЭК</t>
  </si>
  <si>
    <t>Наименование Доп. ЭК</t>
  </si>
  <si>
    <t>0709</t>
  </si>
  <si>
    <t>0211001</t>
  </si>
  <si>
    <t>Фонд заработной платы</t>
  </si>
  <si>
    <t>000</t>
  </si>
  <si>
    <t>НЕ УКАЗАНО</t>
  </si>
  <si>
    <t>0211002</t>
  </si>
  <si>
    <t>Фонд руководителя</t>
  </si>
  <si>
    <t>0213001</t>
  </si>
  <si>
    <t>Начисления на выплаты по оплате труда</t>
  </si>
  <si>
    <t>0213002</t>
  </si>
  <si>
    <t>Начисления на иные выплаты</t>
  </si>
  <si>
    <t>0214001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</si>
  <si>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</si>
  <si>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0221001</t>
  </si>
  <si>
    <t>Услуги связи</t>
  </si>
  <si>
    <t>0223001</t>
  </si>
  <si>
    <t>Оплата потребления тепловой энергии и горячего водоснабжения</t>
  </si>
  <si>
    <t>0223002</t>
  </si>
  <si>
    <t>Оплата потребления э/энергии</t>
  </si>
  <si>
    <t>0223003</t>
  </si>
  <si>
    <t>Оплата водоснабжения помещений</t>
  </si>
  <si>
    <t>0225001</t>
  </si>
  <si>
    <t>Вывоз и утилизация отходов</t>
  </si>
  <si>
    <t>0225003</t>
  </si>
  <si>
    <t>Оплата содержания помещений</t>
  </si>
  <si>
    <t>0225004</t>
  </si>
  <si>
    <t>Оплата услуг по техническому обслуживанию и ремонту недвижимого имущества</t>
  </si>
  <si>
    <t>0225005</t>
  </si>
  <si>
    <t>Оплата услуг по техническому обслуживанию и ремонту движимого имущества</t>
  </si>
  <si>
    <t>0226004</t>
  </si>
  <si>
    <t>Договора на услуги по охране (ведомственная, вневедомственная и другая охрана)</t>
  </si>
  <si>
    <t>0226005</t>
  </si>
  <si>
    <t>Услуги в области информационных технологий</t>
  </si>
  <si>
    <t>0226007</t>
  </si>
  <si>
    <t>Возмещение расходов на прохождение медицинского осмотра, обязательного психиатрического освидетельствования при поступлении на работу</t>
  </si>
  <si>
    <t>0226010</t>
  </si>
  <si>
    <t>Другие расходы</t>
  </si>
  <si>
    <t>0226011</t>
  </si>
  <si>
    <t>Медицинские услуги</t>
  </si>
  <si>
    <t>0226012</t>
  </si>
  <si>
    <t>Организация обучения инструктажа, проверка знаний</t>
  </si>
  <si>
    <t>0266001</t>
  </si>
  <si>
    <t>Ежемесячные компенсационные выплаты в размере 50 рублей матерям, находящимся в отпуске по уходу за ребенком до достижения им возраста 3 лет</t>
  </si>
  <si>
    <t>0266002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</si>
  <si>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</si>
  <si>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0267001</t>
  </si>
  <si>
    <t>Компенсация стоимости путевок на санаторно-курортное лечение</t>
  </si>
  <si>
    <t>0267002</t>
  </si>
  <si>
    <t>Начисления на социальные компенсации персоналу в натуральной форме</t>
  </si>
  <si>
    <t>0291001</t>
  </si>
  <si>
    <t>Налоги, пошлины и сборы</t>
  </si>
  <si>
    <t>0310003</t>
  </si>
  <si>
    <t>Приобретение оборудования</t>
  </si>
  <si>
    <t>0344001</t>
  </si>
  <si>
    <t>Строительные материалы</t>
  </si>
  <si>
    <t>0346001</t>
  </si>
  <si>
    <t>Прочие оборотные запасы (материалы)</t>
  </si>
  <si>
    <t>0250200000</t>
  </si>
  <si>
    <t>Основное мероприятие "Обеспечение функционирования казённого учреждения"</t>
  </si>
  <si>
    <t>Подпрограмма "Ресурсное обеспечение в сфере образования и молодежной политики"</t>
  </si>
  <si>
    <t>Муниципальная программа "Развитие образования и молодёжной политики в городе Нефтеюганске"</t>
  </si>
  <si>
    <t>0225010</t>
  </si>
  <si>
    <t>Противопожарные мероприятия, связанные с содержанием имущества</t>
  </si>
  <si>
    <t>0310001</t>
  </si>
  <si>
    <t>Мероприятия по пожарной безопасности</t>
  </si>
  <si>
    <t>Основное мероприятие "Мероприятия по повышению уровня пожарной безопасности муниципальных учреждений города"</t>
  </si>
  <si>
    <t>Подпрограмма "Обеспечение первичных мер пожарной безопасности в городе Нефтеюганске"</t>
  </si>
  <si>
    <t>Муниципальная программа "Защита населения и территории от чрезвычайных ситуаций, обеспечение первичных мер пожарной безопасности в городе Нефтеюганске"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</si>
  <si>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</si>
  <si>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</si>
  <si>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</si>
  <si>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</si>
  <si>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</si>
  <si>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</si>
  <si>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</si>
  <si>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</si>
  <si>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Осуществление переданных полномочий на обеспечение государственных гарантий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</si>
  <si>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</si>
  <si>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</si>
  <si>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</si>
  <si>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</si>
  <si>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</si>
  <si>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</si>
  <si>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>0260199991</t>
  </si>
  <si>
    <t xml:space="preserve">Обеспечение предоставления дошкольного, общего, дополнительного образования (показатель № 1, 2, 5, 7, 8) 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</si>
  <si>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</si>
  <si>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</si>
  <si>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</si>
  <si>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</si>
  <si>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</si>
  <si>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</si>
  <si>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</si>
  <si>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Обеспечение выполнения функции управления и контроля в сфере образования и молодёжной политики (показатель № 14, 15, 16, 17, 18)</t>
  </si>
  <si>
    <t>Обеспечение функционирования казённого учреждения (показатель № 14, 15, 16, 17, 18)</t>
  </si>
  <si>
    <t>Подпрограмма VI. «Формирование законопослушного поведения участников дорожного движения»</t>
  </si>
  <si>
    <t xml:space="preserve"> на 01.11.2019 г.</t>
  </si>
  <si>
    <t>Дата печати 06.11.2019 (16:00:23)</t>
  </si>
  <si>
    <t xml:space="preserve">Директора </t>
  </si>
  <si>
    <t>Т.В. Лямова</t>
  </si>
  <si>
    <t>сош 13</t>
  </si>
  <si>
    <t>Кассовый расход на 01.11.2019 год (рублей)</t>
  </si>
  <si>
    <t>% исполнения к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</si>
</sst>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dd/mm/yyyy\ hh:mm"/>
    <numFmt numFmtId="167" formatCode="?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8"/>
      <color rgb="FFFF0000"/>
      <name val="Arial Cyr"/>
    </font>
    <font>
      <sz val="12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6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5">
    <xf numFmtId="0" fontId="0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</cellStyleXfs>
  <cellXfs count="755">
    <xf numFmtId="0" fontId="0" fillId="0" borderId="0" xfId="0"/>
    <xf numFmtId="49" fontId="13" fillId="2" borderId="0" xfId="5" applyNumberFormat="1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3" fillId="2" borderId="0" xfId="5" applyFont="1" applyFill="1" applyBorder="1" applyAlignment="1">
      <alignment horizontal="left"/>
    </xf>
    <xf numFmtId="49" fontId="13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 horizontal="center"/>
    </xf>
    <xf numFmtId="0" fontId="0" fillId="0" borderId="0" xfId="0" applyBorder="1"/>
    <xf numFmtId="4" fontId="22" fillId="0" borderId="1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22" fillId="3" borderId="4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/>
    </xf>
    <xf numFmtId="4" fontId="28" fillId="2" borderId="22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4" fontId="18" fillId="2" borderId="3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 wrapText="1"/>
    </xf>
    <xf numFmtId="4" fontId="28" fillId="2" borderId="17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4" fontId="18" fillId="2" borderId="48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center" vertical="center" wrapText="1"/>
    </xf>
    <xf numFmtId="4" fontId="18" fillId="2" borderId="38" xfId="0" applyNumberFormat="1" applyFont="1" applyFill="1" applyBorder="1" applyAlignment="1">
      <alignment horizontal="center" vertical="center" wrapText="1"/>
    </xf>
    <xf numFmtId="165" fontId="18" fillId="2" borderId="14" xfId="0" applyNumberFormat="1" applyFont="1" applyFill="1" applyBorder="1" applyAlignment="1">
      <alignment horizontal="center" vertical="center" wrapText="1"/>
    </xf>
    <xf numFmtId="165" fontId="28" fillId="2" borderId="1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28" fillId="2" borderId="1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37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4" fontId="18" fillId="2" borderId="22" xfId="0" applyNumberFormat="1" applyFont="1" applyFill="1" applyBorder="1" applyAlignment="1">
      <alignment horizontal="center" vertical="center"/>
    </xf>
    <xf numFmtId="4" fontId="29" fillId="2" borderId="6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left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3" fontId="18" fillId="2" borderId="48" xfId="0" applyNumberFormat="1" applyFont="1" applyFill="1" applyBorder="1" applyAlignment="1">
      <alignment horizontal="center" vertical="center" wrapText="1"/>
    </xf>
    <xf numFmtId="4" fontId="28" fillId="2" borderId="32" xfId="0" applyNumberFormat="1" applyFont="1" applyFill="1" applyBorder="1" applyAlignment="1">
      <alignment horizontal="center"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3" fontId="28" fillId="2" borderId="3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37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4" fontId="28" fillId="2" borderId="49" xfId="0" applyNumberFormat="1" applyFont="1" applyFill="1" applyBorder="1" applyAlignment="1">
      <alignment horizontal="center" vertical="center" wrapText="1"/>
    </xf>
    <xf numFmtId="4" fontId="18" fillId="2" borderId="13" xfId="0" applyNumberFormat="1" applyFont="1" applyFill="1" applyBorder="1" applyAlignment="1">
      <alignment horizontal="center" vertical="center"/>
    </xf>
    <xf numFmtId="4" fontId="18" fillId="2" borderId="39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3" fontId="22" fillId="3" borderId="20" xfId="0" applyNumberFormat="1" applyFont="1" applyFill="1" applyBorder="1" applyAlignment="1">
      <alignment horizontal="center" vertical="center"/>
    </xf>
    <xf numFmtId="3" fontId="28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4" fontId="18" fillId="2" borderId="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" fontId="20" fillId="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4" fillId="2" borderId="0" xfId="3" applyFont="1" applyFill="1" applyAlignment="1">
      <alignment horizontal="center"/>
    </xf>
    <xf numFmtId="0" fontId="14" fillId="2" borderId="0" xfId="3" applyFont="1" applyFill="1" applyBorder="1" applyAlignment="1">
      <alignment horizontal="center"/>
    </xf>
    <xf numFmtId="4" fontId="28" fillId="2" borderId="5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18" fillId="2" borderId="0" xfId="5" applyNumberFormat="1" applyFont="1" applyFill="1" applyBorder="1" applyAlignment="1">
      <alignment horizontal="center"/>
    </xf>
    <xf numFmtId="49" fontId="18" fillId="2" borderId="0" xfId="5" applyNumberFormat="1" applyFont="1" applyFill="1" applyAlignment="1">
      <alignment horizontal="center" vertical="top"/>
    </xf>
    <xf numFmtId="49" fontId="31" fillId="0" borderId="0" xfId="0" applyNumberFormat="1" applyFont="1" applyAlignment="1">
      <alignment horizontal="center"/>
    </xf>
    <xf numFmtId="49" fontId="18" fillId="2" borderId="0" xfId="5" applyNumberFormat="1" applyFont="1" applyFill="1" applyBorder="1" applyAlignment="1">
      <alignment horizontal="center" vertical="top"/>
    </xf>
    <xf numFmtId="3" fontId="22" fillId="3" borderId="43" xfId="0" applyNumberFormat="1" applyFont="1" applyFill="1" applyBorder="1" applyAlignment="1">
      <alignment horizontal="center" vertical="center"/>
    </xf>
    <xf numFmtId="0" fontId="14" fillId="2" borderId="0" xfId="5" applyFont="1" applyFill="1" applyAlignment="1">
      <alignment horizontal="left" vertical="top"/>
    </xf>
    <xf numFmtId="0" fontId="0" fillId="0" borderId="0" xfId="0" applyAlignment="1">
      <alignment horizontal="left"/>
    </xf>
    <xf numFmtId="3" fontId="18" fillId="2" borderId="49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left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49" fontId="18" fillId="2" borderId="0" xfId="5" applyNumberFormat="1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" vertical="center"/>
    </xf>
    <xf numFmtId="0" fontId="18" fillId="2" borderId="0" xfId="5" applyFont="1" applyFill="1" applyAlignment="1">
      <alignment horizontal="center"/>
    </xf>
    <xf numFmtId="0" fontId="18" fillId="2" borderId="0" xfId="5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4" fontId="37" fillId="0" borderId="5" xfId="0" applyNumberFormat="1" applyFont="1" applyFill="1" applyBorder="1" applyAlignment="1">
      <alignment horizontal="left" vertical="center" wrapText="1"/>
    </xf>
    <xf numFmtId="3" fontId="38" fillId="0" borderId="4" xfId="0" applyNumberFormat="1" applyFont="1" applyFill="1" applyBorder="1" applyAlignment="1">
      <alignment horizontal="center" vertical="center"/>
    </xf>
    <xf numFmtId="3" fontId="38" fillId="0" borderId="24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/>
    </xf>
    <xf numFmtId="3" fontId="38" fillId="0" borderId="58" xfId="0" applyNumberFormat="1" applyFont="1" applyFill="1" applyBorder="1" applyAlignment="1">
      <alignment horizontal="center" vertical="center" wrapText="1"/>
    </xf>
    <xf numFmtId="3" fontId="38" fillId="0" borderId="4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 wrapText="1"/>
    </xf>
    <xf numFmtId="3" fontId="39" fillId="2" borderId="36" xfId="0" applyNumberFormat="1" applyFont="1" applyFill="1" applyBorder="1" applyAlignment="1">
      <alignment horizontal="center" vertical="center" wrapText="1"/>
    </xf>
    <xf numFmtId="3" fontId="39" fillId="2" borderId="17" xfId="0" applyNumberFormat="1" applyFont="1" applyFill="1" applyBorder="1" applyAlignment="1">
      <alignment horizontal="center" vertical="center" wrapText="1"/>
    </xf>
    <xf numFmtId="3" fontId="38" fillId="0" borderId="58" xfId="0" applyNumberFormat="1" applyFont="1" applyFill="1" applyBorder="1" applyAlignment="1">
      <alignment horizontal="center" vertical="center"/>
    </xf>
    <xf numFmtId="3" fontId="38" fillId="0" borderId="48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left" wrapText="1"/>
    </xf>
    <xf numFmtId="3" fontId="18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3" fontId="18" fillId="2" borderId="49" xfId="0" applyNumberFormat="1" applyFont="1" applyFill="1" applyBorder="1" applyAlignment="1">
      <alignment horizontal="center" vertical="center" wrapText="1"/>
    </xf>
    <xf numFmtId="3" fontId="28" fillId="2" borderId="27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4" fontId="28" fillId="2" borderId="30" xfId="0" applyNumberFormat="1" applyFont="1" applyFill="1" applyBorder="1" applyAlignment="1">
      <alignment horizontal="center" vertical="center" wrapText="1"/>
    </xf>
    <xf numFmtId="165" fontId="28" fillId="2" borderId="30" xfId="0" applyNumberFormat="1" applyFont="1" applyFill="1" applyBorder="1" applyAlignment="1">
      <alignment horizontal="center" vertical="center" wrapText="1"/>
    </xf>
    <xf numFmtId="4" fontId="18" fillId="2" borderId="5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18" fillId="2" borderId="33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left" vertical="center" wrapText="1"/>
    </xf>
    <xf numFmtId="49" fontId="35" fillId="2" borderId="43" xfId="0" applyNumberFormat="1" applyFont="1" applyFill="1" applyBorder="1" applyAlignment="1">
      <alignment horizontal="center" vertical="center" wrapText="1"/>
    </xf>
    <xf numFmtId="4" fontId="35" fillId="2" borderId="21" xfId="0" applyNumberFormat="1" applyFont="1" applyFill="1" applyBorder="1" applyAlignment="1">
      <alignment horizontal="center" vertical="center" wrapText="1"/>
    </xf>
    <xf numFmtId="4" fontId="35" fillId="2" borderId="62" xfId="0" applyNumberFormat="1" applyFont="1" applyFill="1" applyBorder="1" applyAlignment="1">
      <alignment horizontal="center" vertical="center" wrapText="1"/>
    </xf>
    <xf numFmtId="165" fontId="35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3" fontId="28" fillId="2" borderId="16" xfId="0" applyNumberFormat="1" applyFont="1" applyFill="1" applyBorder="1" applyAlignment="1">
      <alignment horizontal="center" vertical="center" wrapText="1"/>
    </xf>
    <xf numFmtId="3" fontId="28" fillId="2" borderId="18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3" fontId="28" fillId="2" borderId="44" xfId="0" applyNumberFormat="1" applyFont="1" applyFill="1" applyBorder="1" applyAlignment="1">
      <alignment horizontal="center" vertical="center" wrapText="1"/>
    </xf>
    <xf numFmtId="3" fontId="28" fillId="2" borderId="33" xfId="0" applyNumberFormat="1" applyFont="1" applyFill="1" applyBorder="1" applyAlignment="1">
      <alignment horizontal="center" vertical="center" wrapText="1"/>
    </xf>
    <xf numFmtId="165" fontId="18" fillId="2" borderId="30" xfId="0" applyNumberFormat="1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left" vertical="center" wrapText="1"/>
    </xf>
    <xf numFmtId="49" fontId="28" fillId="2" borderId="8" xfId="0" applyNumberFormat="1" applyFont="1" applyFill="1" applyBorder="1" applyAlignment="1">
      <alignment horizontal="center" vertical="center" wrapText="1"/>
    </xf>
    <xf numFmtId="3" fontId="28" fillId="2" borderId="23" xfId="0" applyNumberFormat="1" applyFont="1" applyFill="1" applyBorder="1" applyAlignment="1">
      <alignment horizontal="center" vertical="center" wrapText="1"/>
    </xf>
    <xf numFmtId="49" fontId="38" fillId="0" borderId="41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center" vertical="center" wrapText="1"/>
    </xf>
    <xf numFmtId="4" fontId="38" fillId="0" borderId="68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3" fontId="18" fillId="2" borderId="41" xfId="0" applyNumberFormat="1" applyFont="1" applyFill="1" applyBorder="1" applyAlignment="1">
      <alignment horizontal="center" vertical="center"/>
    </xf>
    <xf numFmtId="4" fontId="18" fillId="2" borderId="53" xfId="0" applyNumberFormat="1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left" vertical="center" wrapText="1"/>
    </xf>
    <xf numFmtId="4" fontId="18" fillId="2" borderId="23" xfId="0" applyNumberFormat="1" applyFont="1" applyFill="1" applyBorder="1" applyAlignment="1">
      <alignment horizontal="left" vertical="center" wrapText="1"/>
    </xf>
    <xf numFmtId="3" fontId="39" fillId="2" borderId="5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4" fontId="35" fillId="0" borderId="16" xfId="0" applyNumberFormat="1" applyFont="1" applyBorder="1" applyAlignment="1">
      <alignment horizontal="center" vertical="center" wrapText="1"/>
    </xf>
    <xf numFmtId="3" fontId="28" fillId="2" borderId="61" xfId="0" applyNumberFormat="1" applyFont="1" applyFill="1" applyBorder="1" applyAlignment="1">
      <alignment horizontal="center" vertical="center" wrapText="1"/>
    </xf>
    <xf numFmtId="3" fontId="28" fillId="2" borderId="67" xfId="0" applyNumberFormat="1" applyFont="1" applyFill="1" applyBorder="1" applyAlignment="1">
      <alignment horizontal="center" vertical="center" wrapText="1"/>
    </xf>
    <xf numFmtId="3" fontId="28" fillId="2" borderId="5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4" fontId="22" fillId="3" borderId="65" xfId="0" applyNumberFormat="1" applyFont="1" applyFill="1" applyBorder="1" applyAlignment="1">
      <alignment horizontal="center" vertical="center"/>
    </xf>
    <xf numFmtId="4" fontId="20" fillId="3" borderId="43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4" fontId="22" fillId="3" borderId="37" xfId="0" applyNumberFormat="1" applyFont="1" applyFill="1" applyBorder="1" applyAlignment="1">
      <alignment horizontal="center" vertical="center"/>
    </xf>
    <xf numFmtId="4" fontId="22" fillId="0" borderId="37" xfId="0" applyNumberFormat="1" applyFont="1" applyFill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 wrapText="1"/>
    </xf>
    <xf numFmtId="165" fontId="17" fillId="0" borderId="22" xfId="0" applyNumberFormat="1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4" fontId="39" fillId="2" borderId="5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6" fillId="3" borderId="32" xfId="0" applyNumberFormat="1" applyFont="1" applyFill="1" applyBorder="1" applyAlignment="1">
      <alignment horizontal="center" vertical="center" wrapText="1"/>
    </xf>
    <xf numFmtId="0" fontId="26" fillId="3" borderId="6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6" fillId="3" borderId="10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/>
    </xf>
    <xf numFmtId="4" fontId="25" fillId="3" borderId="20" xfId="0" applyNumberFormat="1" applyFont="1" applyFill="1" applyBorder="1" applyAlignment="1">
      <alignment horizontal="center" vertical="center"/>
    </xf>
    <xf numFmtId="3" fontId="25" fillId="3" borderId="20" xfId="0" applyNumberFormat="1" applyFont="1" applyFill="1" applyBorder="1" applyAlignment="1">
      <alignment horizontal="center" vertical="center"/>
    </xf>
    <xf numFmtId="4" fontId="25" fillId="3" borderId="43" xfId="0" applyNumberFormat="1" applyFont="1" applyFill="1" applyBorder="1" applyAlignment="1">
      <alignment horizontal="center" vertical="center"/>
    </xf>
    <xf numFmtId="4" fontId="25" fillId="3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26" fillId="3" borderId="40" xfId="0" applyNumberFormat="1" applyFont="1" applyFill="1" applyBorder="1" applyAlignment="1">
      <alignment horizontal="center" vertical="center" wrapText="1"/>
    </xf>
    <xf numFmtId="4" fontId="25" fillId="3" borderId="7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4" fontId="25" fillId="3" borderId="35" xfId="0" applyNumberFormat="1" applyFont="1" applyFill="1" applyBorder="1" applyAlignment="1">
      <alignment horizontal="center" vertical="center"/>
    </xf>
    <xf numFmtId="4" fontId="26" fillId="3" borderId="56" xfId="0" applyNumberFormat="1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/>
    </xf>
    <xf numFmtId="4" fontId="26" fillId="3" borderId="48" xfId="0" applyNumberFormat="1" applyFont="1" applyFill="1" applyBorder="1" applyAlignment="1">
      <alignment horizontal="center" vertical="center" wrapText="1"/>
    </xf>
    <xf numFmtId="0" fontId="26" fillId="3" borderId="65" xfId="0" applyFont="1" applyFill="1" applyBorder="1" applyAlignment="1">
      <alignment horizontal="center" vertical="center" wrapText="1"/>
    </xf>
    <xf numFmtId="4" fontId="25" fillId="3" borderId="62" xfId="0" applyNumberFormat="1" applyFont="1" applyFill="1" applyBorder="1" applyAlignment="1">
      <alignment vertical="center" wrapText="1"/>
    </xf>
    <xf numFmtId="4" fontId="25" fillId="3" borderId="59" xfId="0" applyNumberFormat="1" applyFont="1" applyFill="1" applyBorder="1" applyAlignment="1">
      <alignment vertical="center" wrapText="1"/>
    </xf>
    <xf numFmtId="3" fontId="25" fillId="3" borderId="21" xfId="0" applyNumberFormat="1" applyFont="1" applyFill="1" applyBorder="1" applyAlignment="1">
      <alignment horizontal="center" vertical="center"/>
    </xf>
    <xf numFmtId="3" fontId="25" fillId="3" borderId="8" xfId="0" applyNumberFormat="1" applyFont="1" applyFill="1" applyBorder="1" applyAlignment="1">
      <alignment horizontal="center" vertical="center"/>
    </xf>
    <xf numFmtId="3" fontId="25" fillId="3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26" fillId="3" borderId="62" xfId="0" applyNumberFormat="1" applyFont="1" applyFill="1" applyBorder="1" applyAlignment="1">
      <alignment vertical="center" wrapText="1"/>
    </xf>
    <xf numFmtId="4" fontId="26" fillId="3" borderId="59" xfId="0" applyNumberFormat="1" applyFont="1" applyFill="1" applyBorder="1" applyAlignment="1">
      <alignment vertical="center" wrapText="1"/>
    </xf>
    <xf numFmtId="4" fontId="26" fillId="3" borderId="43" xfId="0" applyNumberFormat="1" applyFont="1" applyFill="1" applyBorder="1" applyAlignment="1">
      <alignment horizontal="center" vertical="center" wrapText="1"/>
    </xf>
    <xf numFmtId="4" fontId="26" fillId="3" borderId="11" xfId="0" applyNumberFormat="1" applyFont="1" applyFill="1" applyBorder="1" applyAlignment="1">
      <alignment horizontal="center" vertical="center" wrapText="1"/>
    </xf>
    <xf numFmtId="4" fontId="36" fillId="2" borderId="11" xfId="0" applyNumberFormat="1" applyFont="1" applyFill="1" applyBorder="1" applyAlignment="1">
      <alignment horizontal="center" vertical="center" wrapText="1"/>
    </xf>
    <xf numFmtId="3" fontId="35" fillId="2" borderId="24" xfId="0" applyNumberFormat="1" applyFont="1" applyFill="1" applyBorder="1" applyAlignment="1">
      <alignment horizontal="center" vertical="center" wrapText="1"/>
    </xf>
    <xf numFmtId="3" fontId="36" fillId="2" borderId="4" xfId="0" applyNumberFormat="1" applyFont="1" applyFill="1" applyBorder="1" applyAlignment="1">
      <alignment horizontal="center" vertical="center" wrapText="1"/>
    </xf>
    <xf numFmtId="3" fontId="36" fillId="2" borderId="31" xfId="0" applyNumberFormat="1" applyFont="1" applyFill="1" applyBorder="1" applyAlignment="1">
      <alignment horizontal="center" vertical="center" wrapText="1"/>
    </xf>
    <xf numFmtId="3" fontId="18" fillId="2" borderId="5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36" fillId="2" borderId="52" xfId="0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3" fontId="35" fillId="2" borderId="38" xfId="0" applyNumberFormat="1" applyFont="1" applyFill="1" applyBorder="1" applyAlignment="1">
      <alignment horizontal="center" vertical="center" wrapText="1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26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3" fontId="18" fillId="2" borderId="18" xfId="0" applyNumberFormat="1" applyFont="1" applyFill="1" applyBorder="1" applyAlignment="1">
      <alignment horizontal="center" vertical="center" wrapText="1"/>
    </xf>
    <xf numFmtId="165" fontId="22" fillId="3" borderId="20" xfId="0" applyNumberFormat="1" applyFont="1" applyFill="1" applyBorder="1" applyAlignment="1">
      <alignment horizontal="center" vertical="center"/>
    </xf>
    <xf numFmtId="165" fontId="22" fillId="3" borderId="21" xfId="0" applyNumberFormat="1" applyFont="1" applyFill="1" applyBorder="1" applyAlignment="1">
      <alignment horizontal="center" vertical="center"/>
    </xf>
    <xf numFmtId="165" fontId="28" fillId="2" borderId="32" xfId="0" applyNumberFormat="1" applyFont="1" applyFill="1" applyBorder="1" applyAlignment="1">
      <alignment horizontal="center" vertical="center" wrapText="1"/>
    </xf>
    <xf numFmtId="165" fontId="18" fillId="2" borderId="22" xfId="0" applyNumberFormat="1" applyFont="1" applyFill="1" applyBorder="1" applyAlignment="1">
      <alignment horizontal="center" vertical="center" wrapText="1"/>
    </xf>
    <xf numFmtId="165" fontId="28" fillId="2" borderId="22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5" fontId="22" fillId="3" borderId="19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 wrapText="1"/>
    </xf>
    <xf numFmtId="165" fontId="22" fillId="3" borderId="4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4" fontId="25" fillId="2" borderId="19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25" fillId="2" borderId="21" xfId="0" applyNumberFormat="1" applyFont="1" applyFill="1" applyBorder="1" applyAlignment="1">
      <alignment horizontal="center" vertical="center"/>
    </xf>
    <xf numFmtId="3" fontId="35" fillId="2" borderId="2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 wrapText="1"/>
    </xf>
    <xf numFmtId="3" fontId="22" fillId="3" borderId="22" xfId="0" applyNumberFormat="1" applyFont="1" applyFill="1" applyBorder="1" applyAlignment="1">
      <alignment horizontal="center" vertical="center"/>
    </xf>
    <xf numFmtId="3" fontId="22" fillId="3" borderId="37" xfId="0" applyNumberFormat="1" applyFont="1" applyFill="1" applyBorder="1" applyAlignment="1">
      <alignment horizontal="center" vertical="center"/>
    </xf>
    <xf numFmtId="165" fontId="28" fillId="2" borderId="24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25" fillId="3" borderId="19" xfId="0" applyNumberFormat="1" applyFont="1" applyFill="1" applyBorder="1" applyAlignment="1">
      <alignment horizontal="center" vertical="center"/>
    </xf>
    <xf numFmtId="165" fontId="25" fillId="3" borderId="20" xfId="0" applyNumberFormat="1" applyFont="1" applyFill="1" applyBorder="1" applyAlignment="1">
      <alignment horizontal="center" vertical="center"/>
    </xf>
    <xf numFmtId="165" fontId="35" fillId="2" borderId="14" xfId="0" applyNumberFormat="1" applyFont="1" applyFill="1" applyBorder="1" applyAlignment="1">
      <alignment horizontal="center" vertical="center" wrapText="1"/>
    </xf>
    <xf numFmtId="165" fontId="35" fillId="2" borderId="18" xfId="0" applyNumberFormat="1" applyFont="1" applyFill="1" applyBorder="1" applyAlignment="1">
      <alignment horizontal="center" vertical="center" wrapText="1"/>
    </xf>
    <xf numFmtId="165" fontId="25" fillId="3" borderId="21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 wrapText="1"/>
    </xf>
    <xf numFmtId="165" fontId="25" fillId="3" borderId="35" xfId="0" applyNumberFormat="1" applyFont="1" applyFill="1" applyBorder="1" applyAlignment="1">
      <alignment horizontal="center" vertical="center"/>
    </xf>
    <xf numFmtId="165" fontId="28" fillId="2" borderId="27" xfId="0" applyNumberFormat="1" applyFont="1" applyFill="1" applyBorder="1" applyAlignment="1">
      <alignment horizontal="center" vertical="center" wrapText="1"/>
    </xf>
    <xf numFmtId="165" fontId="35" fillId="2" borderId="26" xfId="0" applyNumberFormat="1" applyFont="1" applyFill="1" applyBorder="1" applyAlignment="1">
      <alignment horizontal="center" vertical="center" wrapText="1"/>
    </xf>
    <xf numFmtId="165" fontId="28" fillId="2" borderId="58" xfId="0" applyNumberFormat="1" applyFont="1" applyFill="1" applyBorder="1" applyAlignment="1">
      <alignment horizontal="center" vertical="center" wrapText="1"/>
    </xf>
    <xf numFmtId="165" fontId="28" fillId="2" borderId="13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5" fontId="28" fillId="2" borderId="23" xfId="0" applyNumberFormat="1" applyFont="1" applyFill="1" applyBorder="1" applyAlignment="1">
      <alignment horizontal="center" vertical="center" wrapText="1"/>
    </xf>
    <xf numFmtId="4" fontId="28" fillId="2" borderId="50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28" fillId="2" borderId="51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/>
    </xf>
    <xf numFmtId="165" fontId="22" fillId="3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5" fontId="26" fillId="0" borderId="18" xfId="0" applyNumberFormat="1" applyFont="1" applyBorder="1" applyAlignment="1">
      <alignment horizontal="center" vertical="center" wrapText="1"/>
    </xf>
    <xf numFmtId="165" fontId="35" fillId="2" borderId="19" xfId="0" applyNumberFormat="1" applyFont="1" applyFill="1" applyBorder="1" applyAlignment="1">
      <alignment horizontal="center" vertical="center" wrapText="1"/>
    </xf>
    <xf numFmtId="165" fontId="22" fillId="3" borderId="22" xfId="0" applyNumberFormat="1" applyFont="1" applyFill="1" applyBorder="1" applyAlignment="1">
      <alignment horizontal="center" vertical="center"/>
    </xf>
    <xf numFmtId="165" fontId="22" fillId="0" borderId="22" xfId="0" applyNumberFormat="1" applyFont="1" applyFill="1" applyBorder="1" applyAlignment="1">
      <alignment horizontal="center" vertical="center"/>
    </xf>
    <xf numFmtId="165" fontId="26" fillId="0" borderId="33" xfId="0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 wrapText="1"/>
    </xf>
    <xf numFmtId="165" fontId="35" fillId="2" borderId="43" xfId="0" applyNumberFormat="1" applyFont="1" applyFill="1" applyBorder="1" applyAlignment="1">
      <alignment horizontal="center" vertical="center" wrapText="1"/>
    </xf>
    <xf numFmtId="165" fontId="22" fillId="3" borderId="37" xfId="0" applyNumberFormat="1" applyFont="1" applyFill="1" applyBorder="1" applyAlignment="1">
      <alignment horizontal="center" vertical="center"/>
    </xf>
    <xf numFmtId="165" fontId="26" fillId="0" borderId="38" xfId="0" applyNumberFormat="1" applyFont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/>
    </xf>
    <xf numFmtId="4" fontId="25" fillId="3" borderId="32" xfId="0" applyNumberFormat="1" applyFont="1" applyFill="1" applyBorder="1" applyAlignment="1">
      <alignment horizontal="center" vertical="center"/>
    </xf>
    <xf numFmtId="4" fontId="25" fillId="3" borderId="8" xfId="0" applyNumberFormat="1" applyFont="1" applyFill="1" applyBorder="1" applyAlignment="1">
      <alignment horizontal="center" vertical="center"/>
    </xf>
    <xf numFmtId="4" fontId="25" fillId="3" borderId="30" xfId="0" applyNumberFormat="1" applyFont="1" applyFill="1" applyBorder="1" applyAlignment="1">
      <alignment horizontal="center" vertical="center"/>
    </xf>
    <xf numFmtId="4" fontId="25" fillId="3" borderId="22" xfId="0" applyNumberFormat="1" applyFont="1" applyFill="1" applyBorder="1" applyAlignment="1">
      <alignment horizontal="center" vertical="center"/>
    </xf>
    <xf numFmtId="4" fontId="25" fillId="3" borderId="14" xfId="0" applyNumberFormat="1" applyFont="1" applyFill="1" applyBorder="1" applyAlignment="1">
      <alignment horizontal="center" vertical="center"/>
    </xf>
    <xf numFmtId="3" fontId="25" fillId="3" borderId="22" xfId="0" applyNumberFormat="1" applyFont="1" applyFill="1" applyBorder="1" applyAlignment="1">
      <alignment horizontal="center" vertical="center"/>
    </xf>
    <xf numFmtId="3" fontId="25" fillId="3" borderId="14" xfId="0" applyNumberFormat="1" applyFont="1" applyFill="1" applyBorder="1" applyAlignment="1">
      <alignment horizontal="center" vertical="center"/>
    </xf>
    <xf numFmtId="4" fontId="25" fillId="2" borderId="33" xfId="0" applyNumberFormat="1" applyFont="1" applyFill="1" applyBorder="1" applyAlignment="1">
      <alignment horizontal="center" vertical="center"/>
    </xf>
    <xf numFmtId="4" fontId="25" fillId="2" borderId="16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horizontal="center" vertical="center"/>
    </xf>
    <xf numFmtId="165" fontId="28" fillId="2" borderId="37" xfId="0" applyNumberFormat="1" applyFont="1" applyFill="1" applyBorder="1" applyAlignment="1">
      <alignment horizontal="center" vertical="center" wrapText="1"/>
    </xf>
    <xf numFmtId="165" fontId="28" fillId="2" borderId="49" xfId="0" applyNumberFormat="1" applyFont="1" applyFill="1" applyBorder="1" applyAlignment="1">
      <alignment horizontal="center" vertical="center" wrapText="1"/>
    </xf>
    <xf numFmtId="4" fontId="18" fillId="2" borderId="26" xfId="0" applyNumberFormat="1" applyFont="1" applyFill="1" applyBorder="1" applyAlignment="1">
      <alignment horizontal="center" vertical="center"/>
    </xf>
    <xf numFmtId="4" fontId="18" fillId="2" borderId="42" xfId="0" applyNumberFormat="1" applyFont="1" applyFill="1" applyBorder="1" applyAlignment="1">
      <alignment horizontal="center" vertical="center"/>
    </xf>
    <xf numFmtId="4" fontId="18" fillId="2" borderId="48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48" xfId="0" applyNumberFormat="1" applyFont="1" applyFill="1" applyBorder="1" applyAlignment="1">
      <alignment horizontal="center" vertical="center"/>
    </xf>
    <xf numFmtId="4" fontId="36" fillId="2" borderId="26" xfId="0" applyNumberFormat="1" applyFont="1" applyFill="1" applyBorder="1" applyAlignment="1">
      <alignment horizontal="center" vertical="center"/>
    </xf>
    <xf numFmtId="4" fontId="36" fillId="2" borderId="36" xfId="0" applyNumberFormat="1" applyFont="1" applyFill="1" applyBorder="1" applyAlignment="1">
      <alignment horizontal="center" vertical="center"/>
    </xf>
    <xf numFmtId="4" fontId="36" fillId="2" borderId="47" xfId="0" applyNumberFormat="1" applyFont="1" applyFill="1" applyBorder="1" applyAlignment="1">
      <alignment horizontal="center" vertical="center"/>
    </xf>
    <xf numFmtId="4" fontId="36" fillId="2" borderId="30" xfId="0" applyNumberFormat="1" applyFont="1" applyFill="1" applyBorder="1" applyAlignment="1">
      <alignment horizontal="center" vertical="center"/>
    </xf>
    <xf numFmtId="4" fontId="36" fillId="2" borderId="61" xfId="0" applyNumberFormat="1" applyFont="1" applyFill="1" applyBorder="1" applyAlignment="1">
      <alignment horizontal="center" vertical="center"/>
    </xf>
    <xf numFmtId="4" fontId="36" fillId="2" borderId="37" xfId="0" applyNumberFormat="1" applyFont="1" applyFill="1" applyBorder="1" applyAlignment="1">
      <alignment horizontal="center" vertical="center"/>
    </xf>
    <xf numFmtId="4" fontId="36" fillId="2" borderId="14" xfId="0" applyNumberFormat="1" applyFont="1" applyFill="1" applyBorder="1" applyAlignment="1">
      <alignment horizontal="center" vertical="center"/>
    </xf>
    <xf numFmtId="3" fontId="36" fillId="2" borderId="10" xfId="0" applyNumberFormat="1" applyFont="1" applyFill="1" applyBorder="1" applyAlignment="1">
      <alignment horizontal="center" vertical="center"/>
    </xf>
    <xf numFmtId="3" fontId="36" fillId="2" borderId="37" xfId="0" applyNumberFormat="1" applyFont="1" applyFill="1" applyBorder="1" applyAlignment="1">
      <alignment horizontal="center" vertical="center"/>
    </xf>
    <xf numFmtId="3" fontId="36" fillId="2" borderId="42" xfId="0" applyNumberFormat="1" applyFont="1" applyFill="1" applyBorder="1" applyAlignment="1">
      <alignment horizontal="center" vertical="center"/>
    </xf>
    <xf numFmtId="3" fontId="25" fillId="3" borderId="43" xfId="0" applyNumberFormat="1" applyFont="1" applyFill="1" applyBorder="1" applyAlignment="1">
      <alignment horizontal="center" vertical="center"/>
    </xf>
    <xf numFmtId="3" fontId="36" fillId="2" borderId="14" xfId="0" applyNumberFormat="1" applyFont="1" applyFill="1" applyBorder="1" applyAlignment="1">
      <alignment horizontal="center" vertical="center"/>
    </xf>
    <xf numFmtId="3" fontId="18" fillId="2" borderId="42" xfId="0" applyNumberFormat="1" applyFont="1" applyFill="1" applyBorder="1" applyAlignment="1">
      <alignment horizontal="center" vertical="center"/>
    </xf>
    <xf numFmtId="3" fontId="18" fillId="2" borderId="36" xfId="0" applyNumberFormat="1" applyFont="1" applyFill="1" applyBorder="1" applyAlignment="1">
      <alignment horizontal="center" vertical="center"/>
    </xf>
    <xf numFmtId="4" fontId="36" fillId="2" borderId="19" xfId="0" applyNumberFormat="1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4" fontId="36" fillId="3" borderId="31" xfId="0" applyNumberFormat="1" applyFont="1" applyFill="1" applyBorder="1" applyAlignment="1">
      <alignment horizontal="center" vertical="center"/>
    </xf>
    <xf numFmtId="4" fontId="25" fillId="2" borderId="17" xfId="0" applyNumberFormat="1" applyFont="1" applyFill="1" applyBorder="1" applyAlignment="1">
      <alignment horizontal="center" vertical="center"/>
    </xf>
    <xf numFmtId="3" fontId="36" fillId="3" borderId="31" xfId="0" applyNumberFormat="1" applyFont="1" applyFill="1" applyBorder="1" applyAlignment="1">
      <alignment horizontal="center" vertical="center"/>
    </xf>
    <xf numFmtId="4" fontId="25" fillId="3" borderId="36" xfId="0" applyNumberFormat="1" applyFont="1" applyFill="1" applyBorder="1" applyAlignment="1">
      <alignment horizontal="center" vertical="center"/>
    </xf>
    <xf numFmtId="4" fontId="22" fillId="3" borderId="33" xfId="0" applyNumberFormat="1" applyFont="1" applyFill="1" applyBorder="1" applyAlignment="1">
      <alignment horizontal="center" vertical="center"/>
    </xf>
    <xf numFmtId="4" fontId="29" fillId="2" borderId="58" xfId="0" applyNumberFormat="1" applyFont="1" applyFill="1" applyBorder="1" applyAlignment="1">
      <alignment horizontal="center" vertical="center"/>
    </xf>
    <xf numFmtId="4" fontId="29" fillId="2" borderId="14" xfId="0" applyNumberFormat="1" applyFont="1" applyFill="1" applyBorder="1" applyAlignment="1">
      <alignment horizontal="center" vertical="center"/>
    </xf>
    <xf numFmtId="3" fontId="18" fillId="2" borderId="47" xfId="0" applyNumberFormat="1" applyFont="1" applyFill="1" applyBorder="1" applyAlignment="1">
      <alignment horizontal="center" vertical="center"/>
    </xf>
    <xf numFmtId="4" fontId="25" fillId="2" borderId="61" xfId="0" applyNumberFormat="1" applyFont="1" applyFill="1" applyBorder="1" applyAlignment="1">
      <alignment horizontal="center" vertical="center" wrapText="1"/>
    </xf>
    <xf numFmtId="4" fontId="25" fillId="2" borderId="67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26" fillId="3" borderId="7" xfId="0" applyNumberFormat="1" applyFont="1" applyFill="1" applyBorder="1" applyAlignment="1">
      <alignment horizontal="center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6" fillId="3" borderId="19" xfId="0" applyNumberFormat="1" applyFont="1" applyFill="1" applyBorder="1" applyAlignment="1">
      <alignment horizontal="center" vertical="center" wrapText="1"/>
    </xf>
    <xf numFmtId="4" fontId="26" fillId="3" borderId="24" xfId="0" applyNumberFormat="1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6" fillId="3" borderId="65" xfId="0" applyNumberFormat="1" applyFont="1" applyFill="1" applyBorder="1" applyAlignment="1">
      <alignment horizontal="center" vertical="center" wrapText="1"/>
    </xf>
    <xf numFmtId="4" fontId="42" fillId="2" borderId="24" xfId="0" applyNumberFormat="1" applyFont="1" applyFill="1" applyBorder="1" applyAlignment="1">
      <alignment horizontal="center" vertical="center" wrapText="1"/>
    </xf>
    <xf numFmtId="4" fontId="26" fillId="2" borderId="22" xfId="0" applyNumberFormat="1" applyFont="1" applyFill="1" applyBorder="1" applyAlignment="1">
      <alignment horizontal="center" vertical="center" wrapText="1"/>
    </xf>
    <xf numFmtId="4" fontId="26" fillId="2" borderId="23" xfId="0" applyNumberFormat="1" applyFont="1" applyFill="1" applyBorder="1" applyAlignment="1">
      <alignment horizontal="center" vertical="center" wrapText="1"/>
    </xf>
    <xf numFmtId="4" fontId="26" fillId="3" borderId="28" xfId="0" applyNumberFormat="1" applyFont="1" applyFill="1" applyBorder="1" applyAlignment="1">
      <alignment horizontal="center" vertical="center" wrapText="1"/>
    </xf>
    <xf numFmtId="4" fontId="26" fillId="2" borderId="32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6" fillId="2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4" fontId="42" fillId="0" borderId="28" xfId="0" applyNumberFormat="1" applyFont="1" applyFill="1" applyBorder="1" applyAlignment="1">
      <alignment horizontal="center" vertical="center" wrapText="1"/>
    </xf>
    <xf numFmtId="4" fontId="38" fillId="0" borderId="55" xfId="0" applyNumberFormat="1" applyFont="1" applyFill="1" applyBorder="1" applyAlignment="1">
      <alignment horizontal="center" vertical="center" wrapText="1"/>
    </xf>
    <xf numFmtId="49" fontId="29" fillId="2" borderId="14" xfId="0" applyNumberFormat="1" applyFont="1" applyFill="1" applyBorder="1" applyAlignment="1">
      <alignment horizontal="center" vertical="center" wrapText="1"/>
    </xf>
    <xf numFmtId="4" fontId="43" fillId="2" borderId="26" xfId="0" applyNumberFormat="1" applyFont="1" applyFill="1" applyBorder="1" applyAlignment="1">
      <alignment horizontal="center" vertical="center" wrapText="1"/>
    </xf>
    <xf numFmtId="49" fontId="29" fillId="2" borderId="30" xfId="0" applyNumberFormat="1" applyFont="1" applyFill="1" applyBorder="1" applyAlignment="1">
      <alignment horizontal="center" vertical="center" wrapText="1"/>
    </xf>
    <xf numFmtId="4" fontId="30" fillId="0" borderId="56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165" fontId="30" fillId="0" borderId="40" xfId="0" applyNumberFormat="1" applyFont="1" applyFill="1" applyBorder="1" applyAlignment="1">
      <alignment horizontal="center" vertical="center" wrapText="1"/>
    </xf>
    <xf numFmtId="3" fontId="18" fillId="2" borderId="25" xfId="0" applyNumberFormat="1" applyFont="1" applyFill="1" applyBorder="1" applyAlignment="1">
      <alignment horizontal="center" vertical="center"/>
    </xf>
    <xf numFmtId="3" fontId="18" fillId="2" borderId="67" xfId="0" applyNumberFormat="1" applyFont="1" applyFill="1" applyBorder="1" applyAlignment="1">
      <alignment horizontal="center" vertical="center"/>
    </xf>
    <xf numFmtId="4" fontId="29" fillId="2" borderId="65" xfId="0" applyNumberFormat="1" applyFont="1" applyFill="1" applyBorder="1" applyAlignment="1">
      <alignment horizontal="center" vertical="center"/>
    </xf>
    <xf numFmtId="3" fontId="29" fillId="2" borderId="20" xfId="0" applyNumberFormat="1" applyFont="1" applyFill="1" applyBorder="1" applyAlignment="1">
      <alignment horizontal="center" vertical="center"/>
    </xf>
    <xf numFmtId="4" fontId="29" fillId="2" borderId="21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/>
    <xf numFmtId="0" fontId="46" fillId="0" borderId="0" xfId="0" applyFont="1" applyFill="1" applyAlignment="1"/>
    <xf numFmtId="4" fontId="29" fillId="2" borderId="47" xfId="0" applyNumberFormat="1" applyFont="1" applyFill="1" applyBorder="1" applyAlignment="1">
      <alignment horizontal="center" vertical="center"/>
    </xf>
    <xf numFmtId="3" fontId="29" fillId="2" borderId="8" xfId="0" applyNumberFormat="1" applyFont="1" applyFill="1" applyBorder="1" applyAlignment="1">
      <alignment horizontal="center" vertical="center"/>
    </xf>
    <xf numFmtId="4" fontId="29" fillId="2" borderId="30" xfId="0" applyNumberFormat="1" applyFont="1" applyFill="1" applyBorder="1" applyAlignment="1">
      <alignment horizontal="center" vertical="center"/>
    </xf>
    <xf numFmtId="4" fontId="29" fillId="2" borderId="26" xfId="0" applyNumberFormat="1" applyFont="1" applyFill="1" applyBorder="1" applyAlignment="1">
      <alignment horizontal="center" vertical="center"/>
    </xf>
    <xf numFmtId="3" fontId="29" fillId="2" borderId="16" xfId="0" applyNumberFormat="1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center" vertical="center"/>
    </xf>
    <xf numFmtId="4" fontId="29" fillId="2" borderId="66" xfId="0" applyNumberFormat="1" applyFont="1" applyFill="1" applyBorder="1" applyAlignment="1">
      <alignment horizontal="center" vertical="center"/>
    </xf>
    <xf numFmtId="4" fontId="26" fillId="2" borderId="13" xfId="0" applyNumberFormat="1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>
      <alignment horizontal="center" vertical="center"/>
    </xf>
    <xf numFmtId="165" fontId="18" fillId="2" borderId="39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4" fontId="18" fillId="2" borderId="3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2" fillId="3" borderId="30" xfId="0" applyNumberFormat="1" applyFont="1" applyFill="1" applyBorder="1" applyAlignment="1">
      <alignment horizontal="center" vertical="center"/>
    </xf>
    <xf numFmtId="165" fontId="22" fillId="3" borderId="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47" fillId="0" borderId="0" xfId="0" applyFont="1" applyBorder="1" applyAlignment="1" applyProtection="1"/>
    <xf numFmtId="0" fontId="48" fillId="0" borderId="0" xfId="0" applyFont="1" applyBorder="1" applyAlignment="1" applyProtection="1"/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left" vertical="top" wrapText="1"/>
    </xf>
    <xf numFmtId="0" fontId="47" fillId="0" borderId="0" xfId="0" applyFont="1" applyBorder="1" applyAlignment="1" applyProtection="1">
      <alignment wrapText="1"/>
    </xf>
    <xf numFmtId="49" fontId="49" fillId="0" borderId="1" xfId="0" applyNumberFormat="1" applyFont="1" applyBorder="1" applyAlignment="1" applyProtection="1">
      <alignment horizontal="center" vertical="center" wrapText="1"/>
    </xf>
    <xf numFmtId="49" fontId="48" fillId="0" borderId="72" xfId="0" applyNumberFormat="1" applyFont="1" applyBorder="1" applyAlignment="1" applyProtection="1">
      <alignment horizontal="center" vertical="center" wrapText="1"/>
    </xf>
    <xf numFmtId="4" fontId="48" fillId="0" borderId="72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9" fontId="50" fillId="4" borderId="74" xfId="0" applyNumberFormat="1" applyFont="1" applyFill="1" applyBorder="1" applyAlignment="1" applyProtection="1">
      <alignment horizontal="center" vertical="center" wrapText="1"/>
    </xf>
    <xf numFmtId="4" fontId="50" fillId="4" borderId="75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49" fontId="50" fillId="0" borderId="74" xfId="0" applyNumberFormat="1" applyFont="1" applyBorder="1" applyAlignment="1" applyProtection="1">
      <alignment horizontal="center" vertical="center" wrapText="1"/>
    </xf>
    <xf numFmtId="4" fontId="50" fillId="0" borderId="75" xfId="0" applyNumberFormat="1" applyFont="1" applyBorder="1" applyAlignment="1" applyProtection="1">
      <alignment horizontal="right" vertical="center" wrapText="1"/>
    </xf>
    <xf numFmtId="49" fontId="50" fillId="0" borderId="74" xfId="0" applyNumberFormat="1" applyFont="1" applyBorder="1" applyAlignment="1" applyProtection="1">
      <alignment horizontal="center"/>
    </xf>
    <xf numFmtId="4" fontId="50" fillId="0" borderId="75" xfId="0" applyNumberFormat="1" applyFont="1" applyBorder="1" applyAlignment="1" applyProtection="1">
      <alignment horizontal="right"/>
    </xf>
    <xf numFmtId="49" fontId="48" fillId="0" borderId="72" xfId="0" applyNumberFormat="1" applyFont="1" applyBorder="1" applyAlignment="1" applyProtection="1">
      <alignment horizontal="left" vertical="center" wrapText="1"/>
    </xf>
    <xf numFmtId="49" fontId="50" fillId="0" borderId="75" xfId="0" applyNumberFormat="1" applyFont="1" applyBorder="1" applyAlignment="1" applyProtection="1">
      <alignment horizontal="center" vertical="center" wrapText="1"/>
    </xf>
    <xf numFmtId="49" fontId="50" fillId="0" borderId="75" xfId="0" applyNumberFormat="1" applyFont="1" applyBorder="1" applyAlignment="1" applyProtection="1">
      <alignment horizontal="left" vertical="center" wrapText="1"/>
    </xf>
    <xf numFmtId="49" fontId="50" fillId="0" borderId="75" xfId="0" applyNumberFormat="1" applyFont="1" applyBorder="1" applyAlignment="1" applyProtection="1">
      <alignment horizontal="center"/>
    </xf>
    <xf numFmtId="49" fontId="50" fillId="0" borderId="75" xfId="0" applyNumberFormat="1" applyFont="1" applyBorder="1" applyAlignment="1" applyProtection="1">
      <alignment horizontal="left"/>
    </xf>
    <xf numFmtId="49" fontId="50" fillId="4" borderId="75" xfId="0" applyNumberFormat="1" applyFont="1" applyFill="1" applyBorder="1" applyAlignment="1" applyProtection="1">
      <alignment horizontal="center" vertical="center" wrapText="1"/>
    </xf>
    <xf numFmtId="49" fontId="50" fillId="4" borderId="75" xfId="0" applyNumberFormat="1" applyFont="1" applyFill="1" applyBorder="1" applyAlignment="1" applyProtection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/>
    </xf>
    <xf numFmtId="4" fontId="20" fillId="3" borderId="11" xfId="0" applyNumberFormat="1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/>
    </xf>
    <xf numFmtId="165" fontId="25" fillId="3" borderId="28" xfId="0" applyNumberFormat="1" applyFont="1" applyFill="1" applyBorder="1" applyAlignment="1">
      <alignment horizontal="center" vertical="center"/>
    </xf>
    <xf numFmtId="165" fontId="18" fillId="2" borderId="3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left" vertical="center" wrapText="1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24" xfId="0" applyNumberFormat="1" applyFont="1" applyFill="1" applyBorder="1" applyAlignment="1">
      <alignment horizontal="center" vertical="center"/>
    </xf>
    <xf numFmtId="4" fontId="36" fillId="2" borderId="25" xfId="0" applyNumberFormat="1" applyFont="1" applyFill="1" applyBorder="1" applyAlignment="1">
      <alignment horizontal="center" vertical="center"/>
    </xf>
    <xf numFmtId="3" fontId="36" fillId="2" borderId="41" xfId="0" applyNumberFormat="1" applyFont="1" applyFill="1" applyBorder="1" applyAlignment="1">
      <alignment horizontal="center" vertical="center"/>
    </xf>
    <xf numFmtId="4" fontId="36" fillId="2" borderId="58" xfId="0" applyNumberFormat="1" applyFont="1" applyFill="1" applyBorder="1" applyAlignment="1">
      <alignment horizontal="center" vertical="center"/>
    </xf>
    <xf numFmtId="3" fontId="36" fillId="2" borderId="48" xfId="0" applyNumberFormat="1" applyFont="1" applyFill="1" applyBorder="1" applyAlignment="1">
      <alignment horizontal="center" vertical="center"/>
    </xf>
    <xf numFmtId="4" fontId="18" fillId="2" borderId="24" xfId="0" applyNumberFormat="1" applyFont="1" applyFill="1" applyBorder="1" applyAlignment="1">
      <alignment horizontal="center" vertical="center"/>
    </xf>
    <xf numFmtId="4" fontId="18" fillId="2" borderId="31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0" fontId="31" fillId="4" borderId="57" xfId="0" applyFont="1" applyFill="1" applyBorder="1" applyAlignment="1">
      <alignment horizontal="center" vertical="center"/>
    </xf>
    <xf numFmtId="0" fontId="40" fillId="4" borderId="57" xfId="0" applyFont="1" applyFill="1" applyBorder="1" applyAlignment="1">
      <alignment horizontal="center" vertical="center"/>
    </xf>
    <xf numFmtId="4" fontId="28" fillId="2" borderId="42" xfId="0" applyNumberFormat="1" applyFont="1" applyFill="1" applyBorder="1" applyAlignment="1">
      <alignment horizontal="center" vertical="center" wrapText="1"/>
    </xf>
    <xf numFmtId="4" fontId="26" fillId="3" borderId="76" xfId="0" applyNumberFormat="1" applyFont="1" applyFill="1" applyBorder="1" applyAlignment="1">
      <alignment horizontal="center" vertical="center" wrapText="1"/>
    </xf>
    <xf numFmtId="4" fontId="24" fillId="3" borderId="62" xfId="0" applyNumberFormat="1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4" fontId="26" fillId="2" borderId="25" xfId="0" applyNumberFormat="1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left" vertical="center" wrapText="1"/>
    </xf>
    <xf numFmtId="49" fontId="28" fillId="2" borderId="31" xfId="0" applyNumberFormat="1" applyFont="1" applyFill="1" applyBorder="1" applyAlignment="1">
      <alignment horizontal="center" vertical="center" wrapText="1"/>
    </xf>
    <xf numFmtId="4" fontId="36" fillId="2" borderId="48" xfId="0" applyNumberFormat="1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center" wrapText="1"/>
    </xf>
    <xf numFmtId="49" fontId="28" fillId="2" borderId="39" xfId="0" applyNumberFormat="1" applyFont="1" applyFill="1" applyBorder="1" applyAlignment="1">
      <alignment horizontal="center" vertical="center" wrapText="1"/>
    </xf>
    <xf numFmtId="4" fontId="36" fillId="2" borderId="41" xfId="0" applyNumberFormat="1" applyFont="1" applyFill="1" applyBorder="1" applyAlignment="1">
      <alignment horizontal="center" vertical="center"/>
    </xf>
    <xf numFmtId="165" fontId="22" fillId="3" borderId="65" xfId="0" applyNumberFormat="1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4" fontId="24" fillId="3" borderId="53" xfId="0" applyNumberFormat="1" applyFont="1" applyFill="1" applyBorder="1" applyAlignment="1">
      <alignment horizontal="center" vertical="center" wrapText="1"/>
    </xf>
    <xf numFmtId="165" fontId="22" fillId="3" borderId="28" xfId="0" applyNumberFormat="1" applyFont="1" applyFill="1" applyBorder="1" applyAlignment="1">
      <alignment horizontal="center" vertical="center"/>
    </xf>
    <xf numFmtId="4" fontId="26" fillId="3" borderId="19" xfId="0" applyNumberFormat="1" applyFont="1" applyFill="1" applyBorder="1" applyAlignment="1">
      <alignment vertical="center" wrapText="1"/>
    </xf>
    <xf numFmtId="4" fontId="26" fillId="2" borderId="5" xfId="0" applyNumberFormat="1" applyFont="1" applyFill="1" applyBorder="1" applyAlignment="1">
      <alignment vertical="center" wrapText="1"/>
    </xf>
    <xf numFmtId="4" fontId="28" fillId="2" borderId="34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165" fontId="18" fillId="2" borderId="7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165" fontId="18" fillId="2" borderId="35" xfId="0" applyNumberFormat="1" applyFont="1" applyFill="1" applyBorder="1" applyAlignment="1">
      <alignment horizontal="center" vertical="center"/>
    </xf>
    <xf numFmtId="4" fontId="36" fillId="2" borderId="28" xfId="0" applyNumberFormat="1" applyFont="1" applyFill="1" applyBorder="1" applyAlignment="1">
      <alignment horizontal="center" vertical="center"/>
    </xf>
    <xf numFmtId="3" fontId="36" fillId="2" borderId="40" xfId="0" applyNumberFormat="1" applyFont="1" applyFill="1" applyBorder="1" applyAlignment="1">
      <alignment horizontal="center" vertical="center"/>
    </xf>
    <xf numFmtId="4" fontId="36" fillId="2" borderId="40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4" fontId="22" fillId="3" borderId="62" xfId="0" applyNumberFormat="1" applyFont="1" applyFill="1" applyBorder="1" applyAlignment="1">
      <alignment horizontal="center" vertical="center" wrapText="1"/>
    </xf>
    <xf numFmtId="4" fontId="26" fillId="3" borderId="6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4" fontId="24" fillId="3" borderId="8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1" fillId="0" borderId="0" xfId="0" applyFont="1" applyBorder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3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47" fillId="0" borderId="0" xfId="0" applyFont="1" applyBorder="1" applyAlignment="1" applyProtection="1">
      <alignment horizontal="left" vertical="top" wrapText="1"/>
    </xf>
    <xf numFmtId="0" fontId="26" fillId="3" borderId="4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4" fontId="39" fillId="2" borderId="26" xfId="0" applyNumberFormat="1" applyFont="1" applyFill="1" applyBorder="1" applyAlignment="1">
      <alignment horizontal="center" vertical="center" wrapText="1"/>
    </xf>
    <xf numFmtId="4" fontId="39" fillId="2" borderId="57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horizontal="center" vertical="center" wrapText="1"/>
    </xf>
    <xf numFmtId="4" fontId="30" fillId="0" borderId="6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0" fontId="26" fillId="3" borderId="43" xfId="0" applyFont="1" applyFill="1" applyBorder="1" applyAlignment="1">
      <alignment horizontal="center" vertical="center" wrapText="1"/>
    </xf>
    <xf numFmtId="0" fontId="26" fillId="3" borderId="62" xfId="0" applyFont="1" applyFill="1" applyBorder="1" applyAlignment="1">
      <alignment horizontal="center" vertical="center" wrapText="1"/>
    </xf>
    <xf numFmtId="0" fontId="26" fillId="3" borderId="59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165" fontId="22" fillId="3" borderId="65" xfId="0" applyNumberFormat="1" applyFont="1" applyFill="1" applyBorder="1" applyAlignment="1">
      <alignment horizontal="center" vertical="center"/>
    </xf>
    <xf numFmtId="165" fontId="22" fillId="3" borderId="62" xfId="0" applyNumberFormat="1" applyFont="1" applyFill="1" applyBorder="1" applyAlignment="1">
      <alignment horizontal="center" vertical="center"/>
    </xf>
    <xf numFmtId="165" fontId="22" fillId="3" borderId="59" xfId="0" applyNumberFormat="1" applyFont="1" applyFill="1" applyBorder="1" applyAlignment="1">
      <alignment horizontal="center" vertical="center"/>
    </xf>
    <xf numFmtId="0" fontId="53" fillId="3" borderId="43" xfId="0" applyFont="1" applyFill="1" applyBorder="1" applyAlignment="1">
      <alignment horizontal="center" vertical="center" wrapText="1"/>
    </xf>
    <xf numFmtId="0" fontId="53" fillId="3" borderId="62" xfId="0" applyFont="1" applyFill="1" applyBorder="1" applyAlignment="1">
      <alignment horizontal="center" vertical="center" wrapText="1"/>
    </xf>
    <xf numFmtId="0" fontId="53" fillId="3" borderId="59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left" vertical="center" wrapText="1"/>
    </xf>
    <xf numFmtId="0" fontId="24" fillId="3" borderId="62" xfId="0" applyFont="1" applyFill="1" applyBorder="1" applyAlignment="1">
      <alignment horizontal="left" vertical="center" wrapText="1"/>
    </xf>
    <xf numFmtId="0" fontId="24" fillId="3" borderId="59" xfId="0" applyFont="1" applyFill="1" applyBorder="1" applyAlignment="1">
      <alignment horizontal="left" vertical="center" wrapText="1"/>
    </xf>
    <xf numFmtId="0" fontId="26" fillId="3" borderId="43" xfId="0" applyFont="1" applyFill="1" applyBorder="1" applyAlignment="1">
      <alignment horizontal="left" vertical="center" wrapText="1"/>
    </xf>
    <xf numFmtId="0" fontId="26" fillId="3" borderId="62" xfId="0" applyFont="1" applyFill="1" applyBorder="1" applyAlignment="1">
      <alignment horizontal="left" vertical="center" wrapText="1"/>
    </xf>
    <xf numFmtId="0" fontId="26" fillId="3" borderId="59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" fontId="18" fillId="2" borderId="9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4" fontId="28" fillId="2" borderId="68" xfId="0" applyNumberFormat="1" applyFont="1" applyFill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62" xfId="0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4" fontId="25" fillId="3" borderId="28" xfId="0" applyNumberFormat="1" applyFont="1" applyFill="1" applyBorder="1" applyAlignment="1">
      <alignment horizontal="center" vertical="center"/>
    </xf>
    <xf numFmtId="4" fontId="25" fillId="3" borderId="56" xfId="0" applyNumberFormat="1" applyFont="1" applyFill="1" applyBorder="1" applyAlignment="1">
      <alignment horizontal="center" vertical="center"/>
    </xf>
    <xf numFmtId="4" fontId="25" fillId="3" borderId="63" xfId="0" applyNumberFormat="1" applyFont="1" applyFill="1" applyBorder="1" applyAlignment="1">
      <alignment horizontal="center" vertical="center"/>
    </xf>
    <xf numFmtId="0" fontId="26" fillId="3" borderId="65" xfId="0" applyFont="1" applyFill="1" applyBorder="1" applyAlignment="1">
      <alignment horizontal="center" vertical="center" wrapText="1"/>
    </xf>
    <xf numFmtId="4" fontId="13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4" fontId="13" fillId="2" borderId="2" xfId="5" applyNumberFormat="1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left"/>
    </xf>
    <xf numFmtId="0" fontId="21" fillId="3" borderId="61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4" fontId="26" fillId="0" borderId="66" xfId="0" applyNumberFormat="1" applyFont="1" applyBorder="1" applyAlignment="1">
      <alignment horizontal="center" vertical="center" wrapText="1"/>
    </xf>
    <xf numFmtId="4" fontId="26" fillId="0" borderId="60" xfId="0" applyNumberFormat="1" applyFont="1" applyBorder="1" applyAlignment="1">
      <alignment horizontal="center" vertical="center" wrapText="1"/>
    </xf>
    <xf numFmtId="4" fontId="26" fillId="0" borderId="45" xfId="0" applyNumberFormat="1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165" fontId="26" fillId="3" borderId="65" xfId="0" applyNumberFormat="1" applyFont="1" applyFill="1" applyBorder="1" applyAlignment="1">
      <alignment horizontal="center" vertical="center" wrapText="1"/>
    </xf>
    <xf numFmtId="165" fontId="26" fillId="3" borderId="62" xfId="0" applyNumberFormat="1" applyFont="1" applyFill="1" applyBorder="1" applyAlignment="1">
      <alignment horizontal="center" vertical="center" wrapText="1"/>
    </xf>
    <xf numFmtId="165" fontId="26" fillId="3" borderId="5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/>
    </xf>
    <xf numFmtId="4" fontId="25" fillId="3" borderId="62" xfId="0" applyNumberFormat="1" applyFont="1" applyFill="1" applyBorder="1" applyAlignment="1">
      <alignment horizontal="center" vertical="center"/>
    </xf>
    <xf numFmtId="4" fontId="25" fillId="3" borderId="59" xfId="0" applyNumberFormat="1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167" fontId="47" fillId="0" borderId="0" xfId="0" applyNumberFormat="1" applyFont="1" applyBorder="1" applyAlignment="1" applyProtection="1">
      <alignment horizontal="left" vertical="top" wrapText="1"/>
    </xf>
    <xf numFmtId="165" fontId="28" fillId="2" borderId="50" xfId="0" applyNumberFormat="1" applyFont="1" applyFill="1" applyBorder="1" applyAlignment="1">
      <alignment horizontal="center" vertical="center" wrapText="1"/>
    </xf>
    <xf numFmtId="4" fontId="28" fillId="2" borderId="24" xfId="0" applyNumberFormat="1" applyFont="1" applyFill="1" applyBorder="1" applyAlignment="1">
      <alignment horizontal="center" vertical="center" wrapText="1"/>
    </xf>
    <xf numFmtId="4" fontId="28" fillId="2" borderId="31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3" fontId="39" fillId="2" borderId="19" xfId="0" applyNumberFormat="1" applyFont="1" applyFill="1" applyBorder="1" applyAlignment="1">
      <alignment horizontal="center" vertical="center" wrapText="1"/>
    </xf>
    <xf numFmtId="3" fontId="39" fillId="2" borderId="20" xfId="0" applyNumberFormat="1" applyFont="1" applyFill="1" applyBorder="1" applyAlignment="1">
      <alignment horizontal="center" vertical="center" wrapText="1"/>
    </xf>
    <xf numFmtId="3" fontId="39" fillId="2" borderId="21" xfId="0" applyNumberFormat="1" applyFont="1" applyFill="1" applyBorder="1" applyAlignment="1">
      <alignment horizontal="center" vertical="center" wrapText="1"/>
    </xf>
    <xf numFmtId="165" fontId="39" fillId="2" borderId="19" xfId="0" applyNumberFormat="1" applyFont="1" applyFill="1" applyBorder="1" applyAlignment="1">
      <alignment horizontal="center" vertical="center" wrapText="1"/>
    </xf>
    <xf numFmtId="165" fontId="39" fillId="2" borderId="20" xfId="0" applyNumberFormat="1" applyFont="1" applyFill="1" applyBorder="1" applyAlignment="1">
      <alignment horizontal="center" vertical="center" wrapText="1"/>
    </xf>
    <xf numFmtId="165" fontId="39" fillId="2" borderId="21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3" fontId="38" fillId="0" borderId="5" xfId="0" applyNumberFormat="1" applyFont="1" applyFill="1" applyBorder="1" applyAlignment="1">
      <alignment horizontal="center" vertical="center"/>
    </xf>
    <xf numFmtId="165" fontId="38" fillId="0" borderId="41" xfId="0" applyNumberFormat="1" applyFont="1" applyFill="1" applyBorder="1" applyAlignment="1">
      <alignment horizontal="center" vertical="center"/>
    </xf>
    <xf numFmtId="165" fontId="30" fillId="0" borderId="65" xfId="0" applyNumberFormat="1" applyFont="1" applyFill="1" applyBorder="1" applyAlignment="1">
      <alignment horizontal="center" vertical="center" wrapText="1"/>
    </xf>
    <xf numFmtId="165" fontId="30" fillId="0" borderId="43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/>
    </xf>
    <xf numFmtId="4" fontId="29" fillId="2" borderId="27" xfId="0" applyNumberFormat="1" applyFont="1" applyFill="1" applyBorder="1" applyAlignment="1">
      <alignment horizontal="center" vertical="center"/>
    </xf>
    <xf numFmtId="4" fontId="29" fillId="2" borderId="67" xfId="0" applyNumberFormat="1" applyFont="1" applyFill="1" applyBorder="1" applyAlignment="1">
      <alignment horizontal="center" vertical="center"/>
    </xf>
    <xf numFmtId="165" fontId="30" fillId="0" borderId="19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165" fontId="25" fillId="3" borderId="65" xfId="0" applyNumberFormat="1" applyFont="1" applyFill="1" applyBorder="1" applyAlignment="1">
      <alignment horizontal="center" vertical="center"/>
    </xf>
    <xf numFmtId="165" fontId="25" fillId="3" borderId="43" xfId="0" applyNumberFormat="1" applyFont="1" applyFill="1" applyBorder="1" applyAlignment="1">
      <alignment horizontal="center" vertical="center"/>
    </xf>
    <xf numFmtId="4" fontId="42" fillId="2" borderId="47" xfId="0" applyNumberFormat="1" applyFont="1" applyFill="1" applyBorder="1" applyAlignment="1">
      <alignment horizontal="center" vertical="center" wrapText="1"/>
    </xf>
    <xf numFmtId="49" fontId="45" fillId="2" borderId="32" xfId="0" applyNumberFormat="1" applyFont="1" applyFill="1" applyBorder="1" applyAlignment="1" applyProtection="1">
      <alignment horizontal="left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165" fontId="29" fillId="2" borderId="32" xfId="0" applyNumberFormat="1" applyFont="1" applyFill="1" applyBorder="1" applyAlignment="1">
      <alignment horizontal="center" vertical="center" wrapText="1"/>
    </xf>
    <xf numFmtId="3" fontId="29" fillId="2" borderId="9" xfId="0" applyNumberFormat="1" applyFont="1" applyFill="1" applyBorder="1" applyAlignment="1">
      <alignment horizontal="center" vertical="center" wrapText="1"/>
    </xf>
    <xf numFmtId="4" fontId="29" fillId="2" borderId="73" xfId="0" applyNumberFormat="1" applyFont="1" applyFill="1" applyBorder="1" applyAlignment="1" applyProtection="1">
      <alignment horizontal="right" vertical="center" wrapText="1"/>
    </xf>
    <xf numFmtId="0" fontId="30" fillId="2" borderId="0" xfId="0" applyFont="1" applyFill="1" applyAlignment="1">
      <alignment horizontal="center"/>
    </xf>
    <xf numFmtId="4" fontId="42" fillId="2" borderId="61" xfId="0" applyNumberFormat="1" applyFont="1" applyFill="1" applyBorder="1" applyAlignment="1">
      <alignment horizontal="center" vertical="center" wrapText="1"/>
    </xf>
    <xf numFmtId="49" fontId="45" fillId="2" borderId="22" xfId="0" applyNumberFormat="1" applyFont="1" applyFill="1" applyBorder="1" applyAlignment="1" applyProtection="1">
      <alignment horizontal="left" vertical="center" wrapText="1"/>
    </xf>
    <xf numFmtId="4" fontId="29" fillId="2" borderId="54" xfId="0" applyNumberFormat="1" applyFont="1" applyFill="1" applyBorder="1" applyAlignment="1">
      <alignment horizontal="center" vertical="center" wrapText="1"/>
    </xf>
    <xf numFmtId="4" fontId="29" fillId="2" borderId="52" xfId="0" applyNumberFormat="1" applyFont="1" applyFill="1" applyBorder="1" applyAlignment="1">
      <alignment horizontal="center" vertical="center" wrapText="1"/>
    </xf>
    <xf numFmtId="165" fontId="29" fillId="2" borderId="22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4" fontId="29" fillId="2" borderId="72" xfId="0" applyNumberFormat="1" applyFont="1" applyFill="1" applyBorder="1" applyAlignment="1" applyProtection="1">
      <alignment horizontal="right" vertical="center" wrapText="1"/>
    </xf>
    <xf numFmtId="165" fontId="29" fillId="2" borderId="0" xfId="0" applyNumberFormat="1" applyFont="1" applyFill="1" applyBorder="1" applyAlignment="1">
      <alignment horizontal="center" vertical="center" wrapText="1"/>
    </xf>
    <xf numFmtId="4" fontId="29" fillId="2" borderId="13" xfId="0" applyNumberFormat="1" applyFont="1" applyFill="1" applyBorder="1" applyAlignment="1">
      <alignment horizontal="center" vertical="center" wrapText="1"/>
    </xf>
    <xf numFmtId="49" fontId="29" fillId="2" borderId="27" xfId="0" applyNumberFormat="1" applyFont="1" applyFill="1" applyBorder="1" applyAlignment="1">
      <alignment horizontal="center" vertical="center" wrapText="1"/>
    </xf>
    <xf numFmtId="4" fontId="29" fillId="2" borderId="53" xfId="0" applyNumberFormat="1" applyFont="1" applyFill="1" applyBorder="1" applyAlignment="1">
      <alignment horizontal="center" vertical="center" wrapText="1"/>
    </xf>
    <xf numFmtId="4" fontId="42" fillId="2" borderId="67" xfId="0" applyNumberFormat="1" applyFont="1" applyFill="1" applyBorder="1" applyAlignment="1">
      <alignment horizontal="center" vertical="center" wrapText="1"/>
    </xf>
    <xf numFmtId="4" fontId="29" fillId="2" borderId="77" xfId="0" applyNumberFormat="1" applyFont="1" applyFill="1" applyBorder="1" applyAlignment="1" applyProtection="1">
      <alignment horizontal="right" vertical="center" wrapText="1"/>
    </xf>
    <xf numFmtId="4" fontId="42" fillId="2" borderId="66" xfId="0" applyNumberFormat="1" applyFont="1" applyFill="1" applyBorder="1" applyAlignment="1">
      <alignment horizontal="center" vertical="center" wrapText="1"/>
    </xf>
    <xf numFmtId="49" fontId="45" fillId="2" borderId="33" xfId="0" applyNumberFormat="1" applyFont="1" applyFill="1" applyBorder="1" applyAlignment="1" applyProtection="1">
      <alignment horizontal="left" vertical="center" wrapText="1"/>
    </xf>
    <xf numFmtId="49" fontId="29" fillId="2" borderId="18" xfId="0" applyNumberFormat="1" applyFont="1" applyFill="1" applyBorder="1" applyAlignment="1">
      <alignment horizontal="center" vertical="center" wrapText="1"/>
    </xf>
    <xf numFmtId="4" fontId="29" fillId="2" borderId="71" xfId="0" applyNumberFormat="1" applyFont="1" applyFill="1" applyBorder="1" applyAlignment="1">
      <alignment horizontal="center" vertical="center" wrapText="1"/>
    </xf>
    <xf numFmtId="4" fontId="29" fillId="2" borderId="60" xfId="0" applyNumberFormat="1" applyFont="1" applyFill="1" applyBorder="1" applyAlignment="1">
      <alignment horizontal="center" vertical="center" wrapText="1"/>
    </xf>
    <xf numFmtId="165" fontId="29" fillId="2" borderId="23" xfId="0" applyNumberFormat="1" applyFont="1" applyFill="1" applyBorder="1" applyAlignment="1">
      <alignment horizontal="center" vertical="center" wrapText="1"/>
    </xf>
    <xf numFmtId="49" fontId="45" fillId="2" borderId="78" xfId="0" applyNumberFormat="1" applyFont="1" applyFill="1" applyBorder="1" applyAlignment="1" applyProtection="1">
      <alignment horizontal="left" vertical="center" wrapText="1"/>
    </xf>
    <xf numFmtId="4" fontId="29" fillId="0" borderId="79" xfId="0" applyNumberFormat="1" applyFont="1" applyFill="1" applyBorder="1" applyAlignment="1">
      <alignment horizontal="center" vertical="center" wrapText="1"/>
    </xf>
    <xf numFmtId="4" fontId="29" fillId="2" borderId="70" xfId="0" applyNumberFormat="1" applyFont="1" applyFill="1" applyBorder="1" applyAlignment="1">
      <alignment horizontal="center" vertical="center" wrapText="1"/>
    </xf>
    <xf numFmtId="4" fontId="25" fillId="2" borderId="28" xfId="0" applyNumberFormat="1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3" fontId="39" fillId="2" borderId="15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4" fontId="29" fillId="2" borderId="37" xfId="0" applyNumberFormat="1" applyFont="1" applyFill="1" applyBorder="1" applyAlignment="1" applyProtection="1">
      <alignment horizontal="center" vertical="center" wrapText="1"/>
    </xf>
    <xf numFmtId="4" fontId="29" fillId="2" borderId="22" xfId="0" applyNumberFormat="1" applyFont="1" applyFill="1" applyBorder="1" applyAlignment="1">
      <alignment horizontal="center" vertical="center"/>
    </xf>
    <xf numFmtId="4" fontId="29" fillId="2" borderId="80" xfId="0" applyNumberFormat="1" applyFont="1" applyFill="1" applyBorder="1" applyAlignment="1" applyProtection="1">
      <alignment horizontal="right" vertical="center" wrapText="1"/>
    </xf>
    <xf numFmtId="4" fontId="29" fillId="2" borderId="4" xfId="0" applyNumberFormat="1" applyFont="1" applyFill="1" applyBorder="1" applyAlignment="1" applyProtection="1">
      <alignment horizontal="right" vertical="center" wrapText="1"/>
    </xf>
    <xf numFmtId="4" fontId="29" fillId="2" borderId="1" xfId="0" applyNumberFormat="1" applyFont="1" applyFill="1" applyBorder="1" applyAlignment="1" applyProtection="1">
      <alignment horizontal="right" vertical="center" wrapText="1"/>
    </xf>
    <xf numFmtId="4" fontId="29" fillId="2" borderId="8" xfId="0" applyNumberFormat="1" applyFont="1" applyFill="1" applyBorder="1" applyAlignment="1" applyProtection="1">
      <alignment horizontal="right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3" fontId="29" fillId="2" borderId="4" xfId="0" applyNumberFormat="1" applyFont="1" applyFill="1" applyBorder="1" applyAlignment="1">
      <alignment horizontal="center" vertical="center" wrapText="1"/>
    </xf>
    <xf numFmtId="4" fontId="29" fillId="2" borderId="48" xfId="0" applyNumberFormat="1" applyFont="1" applyFill="1" applyBorder="1" applyAlignment="1" applyProtection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top" wrapText="1"/>
    </xf>
    <xf numFmtId="0" fontId="28" fillId="2" borderId="3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top" wrapText="1"/>
    </xf>
    <xf numFmtId="0" fontId="28" fillId="2" borderId="31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wrapText="1"/>
    </xf>
    <xf numFmtId="0" fontId="18" fillId="2" borderId="52" xfId="0" applyFont="1" applyFill="1" applyBorder="1" applyAlignment="1">
      <alignment horizontal="center" vertical="center" wrapText="1"/>
    </xf>
    <xf numFmtId="3" fontId="18" fillId="2" borderId="37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165" fontId="18" fillId="2" borderId="24" xfId="0" applyNumberFormat="1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3" fontId="18" fillId="2" borderId="22" xfId="0" applyNumberFormat="1" applyFont="1" applyFill="1" applyBorder="1" applyAlignment="1">
      <alignment horizontal="center" vertical="center"/>
    </xf>
    <xf numFmtId="4" fontId="14" fillId="2" borderId="25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center" vertical="center" wrapText="1"/>
    </xf>
    <xf numFmtId="165" fontId="28" fillId="2" borderId="25" xfId="0" applyNumberFormat="1" applyFont="1" applyFill="1" applyBorder="1" applyAlignment="1">
      <alignment horizontal="center" vertical="center" wrapText="1"/>
    </xf>
    <xf numFmtId="165" fontId="28" fillId="2" borderId="5" xfId="0" applyNumberFormat="1" applyFont="1" applyFill="1" applyBorder="1" applyAlignment="1">
      <alignment horizontal="center" vertical="center" wrapText="1"/>
    </xf>
    <xf numFmtId="4" fontId="28" fillId="2" borderId="25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/>
    </xf>
    <xf numFmtId="4" fontId="18" fillId="2" borderId="23" xfId="0" applyNumberFormat="1" applyFont="1" applyFill="1" applyBorder="1" applyAlignment="1">
      <alignment horizontal="center" vertical="center"/>
    </xf>
    <xf numFmtId="4" fontId="36" fillId="2" borderId="28" xfId="0" applyNumberFormat="1" applyFont="1" applyFill="1" applyBorder="1" applyAlignment="1">
      <alignment vertical="center" wrapText="1"/>
    </xf>
    <xf numFmtId="4" fontId="36" fillId="2" borderId="63" xfId="0" applyNumberFormat="1" applyFont="1" applyFill="1" applyBorder="1" applyAlignment="1">
      <alignment vertical="center" wrapText="1"/>
    </xf>
    <xf numFmtId="4" fontId="18" fillId="2" borderId="70" xfId="0" applyNumberFormat="1" applyFont="1" applyFill="1" applyBorder="1" applyAlignment="1">
      <alignment horizontal="center" vertical="center" wrapText="1"/>
    </xf>
    <xf numFmtId="4" fontId="36" fillId="2" borderId="25" xfId="0" applyNumberFormat="1" applyFont="1" applyFill="1" applyBorder="1" applyAlignment="1">
      <alignment vertical="center" wrapText="1"/>
    </xf>
    <xf numFmtId="49" fontId="18" fillId="2" borderId="34" xfId="0" applyNumberFormat="1" applyFont="1" applyFill="1" applyBorder="1" applyAlignment="1">
      <alignment horizontal="center" vertical="center" wrapText="1"/>
    </xf>
    <xf numFmtId="4" fontId="18" fillId="2" borderId="54" xfId="0" applyNumberFormat="1" applyFont="1" applyFill="1" applyBorder="1" applyAlignment="1">
      <alignment horizontal="center" vertical="center" wrapText="1"/>
    </xf>
    <xf numFmtId="4" fontId="36" fillId="2" borderId="26" xfId="0" applyNumberFormat="1" applyFont="1" applyFill="1" applyBorder="1" applyAlignment="1">
      <alignment vertical="center" wrapText="1"/>
    </xf>
    <xf numFmtId="49" fontId="18" fillId="2" borderId="64" xfId="0" applyNumberFormat="1" applyFont="1" applyFill="1" applyBorder="1" applyAlignment="1">
      <alignment horizontal="center" vertical="center" wrapText="1"/>
    </xf>
    <xf numFmtId="4" fontId="18" fillId="2" borderId="55" xfId="0" applyNumberFormat="1" applyFont="1" applyFill="1" applyBorder="1" applyAlignment="1">
      <alignment horizontal="center" vertical="center" wrapText="1"/>
    </xf>
    <xf numFmtId="165" fontId="28" fillId="2" borderId="8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3" fontId="22" fillId="3" borderId="21" xfId="0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0</xdr:rowOff>
    </xdr:from>
    <xdr:to>
      <xdr:col>5</xdr:col>
      <xdr:colOff>0</xdr:colOff>
      <xdr:row>130</xdr:row>
      <xdr:rowOff>47625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24736425"/>
          <a:ext cx="4248150" cy="371475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131</xdr:row>
      <xdr:rowOff>76200</xdr:rowOff>
    </xdr:from>
    <xdr:to>
      <xdr:col>5</xdr:col>
      <xdr:colOff>0</xdr:colOff>
      <xdr:row>133</xdr:row>
      <xdr:rowOff>95250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25298400"/>
          <a:ext cx="4248150" cy="34290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4</xdr:col>
      <xdr:colOff>542925</xdr:colOff>
      <xdr:row>52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0517971"/>
          <a:ext cx="4689101" cy="361389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53</xdr:row>
      <xdr:rowOff>76200</xdr:rowOff>
    </xdr:from>
    <xdr:to>
      <xdr:col>4</xdr:col>
      <xdr:colOff>542925</xdr:colOff>
      <xdr:row>55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1064818"/>
          <a:ext cx="4689101" cy="332814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9"/>
  <sheetViews>
    <sheetView tabSelected="1" view="pageBreakPreview" zoomScale="70" zoomScaleNormal="70" zoomScaleSheetLayoutView="70" workbookViewId="0">
      <pane ySplit="3" topLeftCell="A4" activePane="bottomLeft" state="frozen"/>
      <selection activeCell="A5" sqref="A5"/>
      <selection pane="bottomLeft" activeCell="A5" sqref="A5:AD5"/>
    </sheetView>
  </sheetViews>
  <sheetFormatPr defaultRowHeight="15" x14ac:dyDescent="0.25"/>
  <cols>
    <col min="1" max="1" width="4.7109375" style="89" customWidth="1"/>
    <col min="2" max="2" width="54.140625" style="106" customWidth="1"/>
    <col min="3" max="3" width="11.5703125" style="102" customWidth="1"/>
    <col min="4" max="4" width="15.5703125" style="127" customWidth="1"/>
    <col min="5" max="5" width="14.140625" hidden="1" customWidth="1"/>
    <col min="6" max="6" width="17.28515625" customWidth="1"/>
    <col min="7" max="7" width="16.85546875" customWidth="1"/>
    <col min="8" max="8" width="13.140625" customWidth="1"/>
    <col min="9" max="9" width="15.140625" customWidth="1"/>
    <col min="10" max="10" width="17.140625" customWidth="1"/>
    <col min="11" max="11" width="18.5703125" hidden="1" customWidth="1"/>
    <col min="12" max="12" width="17.5703125" hidden="1" customWidth="1"/>
    <col min="13" max="13" width="13.85546875" hidden="1" customWidth="1"/>
    <col min="14" max="14" width="16.42578125" hidden="1" customWidth="1"/>
    <col min="15" max="15" width="15.85546875" hidden="1" customWidth="1"/>
    <col min="16" max="16" width="16.7109375" customWidth="1"/>
    <col min="17" max="17" width="19.5703125" customWidth="1"/>
    <col min="18" max="18" width="13.5703125" customWidth="1"/>
    <col min="19" max="19" width="15.7109375" customWidth="1"/>
    <col min="20" max="20" width="15" customWidth="1"/>
    <col min="21" max="21" width="8.5703125" customWidth="1"/>
    <col min="22" max="22" width="10.140625" customWidth="1"/>
    <col min="23" max="23" width="14.28515625" customWidth="1"/>
    <col min="24" max="24" width="11" customWidth="1"/>
    <col min="25" max="25" width="9.85546875" customWidth="1"/>
    <col min="26" max="26" width="8.5703125" customWidth="1"/>
    <col min="27" max="27" width="10.140625" customWidth="1"/>
    <col min="28" max="28" width="14.28515625" customWidth="1"/>
    <col min="29" max="29" width="11" customWidth="1"/>
    <col min="30" max="30" width="8.85546875" customWidth="1"/>
    <col min="31" max="31" width="18.28515625" hidden="1" customWidth="1"/>
    <col min="32" max="32" width="15.7109375" hidden="1" customWidth="1"/>
    <col min="33" max="33" width="15.140625" style="10" hidden="1" customWidth="1"/>
    <col min="34" max="34" width="14.85546875" hidden="1" customWidth="1"/>
    <col min="35" max="148" width="9.140625" style="15"/>
  </cols>
  <sheetData>
    <row r="1" spans="1:148" ht="30" customHeight="1" thickBot="1" x14ac:dyDescent="0.3">
      <c r="A1" s="620" t="s">
        <v>99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</row>
    <row r="2" spans="1:148" s="515" customFormat="1" ht="26.25" customHeight="1" thickBot="1" x14ac:dyDescent="0.3">
      <c r="A2" s="625" t="s">
        <v>39</v>
      </c>
      <c r="B2" s="518" t="s">
        <v>37</v>
      </c>
      <c r="C2" s="572" t="s">
        <v>51</v>
      </c>
      <c r="D2" s="627" t="s">
        <v>40</v>
      </c>
      <c r="E2" s="555" t="s">
        <v>9</v>
      </c>
      <c r="F2" s="554" t="s">
        <v>8</v>
      </c>
      <c r="G2" s="555"/>
      <c r="H2" s="555"/>
      <c r="I2" s="555"/>
      <c r="J2" s="556"/>
      <c r="K2" s="630" t="s">
        <v>8</v>
      </c>
      <c r="L2" s="631"/>
      <c r="M2" s="631"/>
      <c r="N2" s="631"/>
      <c r="O2" s="632"/>
      <c r="P2" s="554" t="s">
        <v>294</v>
      </c>
      <c r="Q2" s="555"/>
      <c r="R2" s="555"/>
      <c r="S2" s="555"/>
      <c r="T2" s="556"/>
      <c r="U2" s="551" t="s">
        <v>295</v>
      </c>
      <c r="V2" s="552"/>
      <c r="W2" s="552"/>
      <c r="X2" s="552"/>
      <c r="Y2" s="553"/>
      <c r="Z2" s="551" t="s">
        <v>98</v>
      </c>
      <c r="AA2" s="552"/>
      <c r="AB2" s="552"/>
      <c r="AC2" s="552"/>
      <c r="AD2" s="553"/>
      <c r="AG2" s="519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  <c r="BQ2" s="516"/>
      <c r="BR2" s="516"/>
      <c r="BS2" s="516"/>
      <c r="BT2" s="516"/>
      <c r="BU2" s="516"/>
      <c r="BV2" s="516"/>
      <c r="BW2" s="516"/>
      <c r="BX2" s="516"/>
      <c r="BY2" s="516"/>
      <c r="BZ2" s="516"/>
      <c r="CA2" s="516"/>
      <c r="CB2" s="516"/>
      <c r="CC2" s="516"/>
      <c r="CD2" s="516"/>
      <c r="CE2" s="516"/>
      <c r="CF2" s="516"/>
      <c r="CG2" s="516"/>
      <c r="CH2" s="516"/>
      <c r="CI2" s="516"/>
      <c r="CJ2" s="516"/>
      <c r="CK2" s="516"/>
      <c r="CL2" s="516"/>
      <c r="CM2" s="516"/>
      <c r="CN2" s="516"/>
      <c r="CO2" s="516"/>
      <c r="CP2" s="516"/>
      <c r="CQ2" s="516"/>
      <c r="CR2" s="516"/>
      <c r="CS2" s="516"/>
      <c r="CT2" s="516"/>
      <c r="CU2" s="516"/>
      <c r="CV2" s="516"/>
      <c r="CW2" s="516"/>
      <c r="CX2" s="516"/>
      <c r="CY2" s="516"/>
      <c r="CZ2" s="516"/>
      <c r="DA2" s="516"/>
      <c r="DB2" s="516"/>
      <c r="DC2" s="516"/>
      <c r="DD2" s="516"/>
      <c r="DE2" s="516"/>
      <c r="DF2" s="516"/>
      <c r="DG2" s="516"/>
      <c r="DH2" s="516"/>
      <c r="DI2" s="516"/>
      <c r="DJ2" s="516"/>
      <c r="DK2" s="516"/>
      <c r="DL2" s="516"/>
      <c r="DM2" s="516"/>
      <c r="DN2" s="516"/>
      <c r="DO2" s="516"/>
      <c r="DP2" s="516"/>
      <c r="DQ2" s="516"/>
      <c r="DR2" s="516"/>
      <c r="DS2" s="516"/>
      <c r="DT2" s="516"/>
      <c r="DU2" s="516"/>
      <c r="DV2" s="516"/>
      <c r="DW2" s="516"/>
      <c r="DX2" s="516"/>
      <c r="DY2" s="516"/>
      <c r="DZ2" s="516"/>
      <c r="EA2" s="516"/>
      <c r="EB2" s="516"/>
      <c r="EC2" s="516"/>
      <c r="ED2" s="516"/>
      <c r="EE2" s="516"/>
      <c r="EF2" s="516"/>
      <c r="EG2" s="516"/>
      <c r="EH2" s="516"/>
      <c r="EI2" s="516"/>
      <c r="EJ2" s="516"/>
      <c r="EK2" s="516"/>
      <c r="EL2" s="516"/>
      <c r="EM2" s="516"/>
      <c r="EN2" s="516"/>
      <c r="EO2" s="516"/>
      <c r="EP2" s="516"/>
      <c r="EQ2" s="516"/>
      <c r="ER2" s="516"/>
    </row>
    <row r="3" spans="1:148" s="127" customFormat="1" ht="26.25" customHeight="1" thickBot="1" x14ac:dyDescent="0.25">
      <c r="A3" s="626"/>
      <c r="B3" s="520" t="s">
        <v>38</v>
      </c>
      <c r="C3" s="573"/>
      <c r="D3" s="628"/>
      <c r="E3" s="629"/>
      <c r="F3" s="520" t="s">
        <v>35</v>
      </c>
      <c r="G3" s="521" t="s">
        <v>3</v>
      </c>
      <c r="H3" s="521" t="s">
        <v>4</v>
      </c>
      <c r="I3" s="521" t="s">
        <v>34</v>
      </c>
      <c r="J3" s="522" t="s">
        <v>5</v>
      </c>
      <c r="K3" s="520" t="s">
        <v>35</v>
      </c>
      <c r="L3" s="521" t="s">
        <v>3</v>
      </c>
      <c r="M3" s="521" t="s">
        <v>4</v>
      </c>
      <c r="N3" s="521" t="s">
        <v>34</v>
      </c>
      <c r="O3" s="522" t="s">
        <v>5</v>
      </c>
      <c r="P3" s="520" t="s">
        <v>35</v>
      </c>
      <c r="Q3" s="521" t="s">
        <v>3</v>
      </c>
      <c r="R3" s="521" t="s">
        <v>4</v>
      </c>
      <c r="S3" s="521" t="s">
        <v>34</v>
      </c>
      <c r="T3" s="522" t="s">
        <v>5</v>
      </c>
      <c r="U3" s="523" t="s">
        <v>35</v>
      </c>
      <c r="V3" s="524" t="s">
        <v>3</v>
      </c>
      <c r="W3" s="524" t="s">
        <v>4</v>
      </c>
      <c r="X3" s="524" t="s">
        <v>34</v>
      </c>
      <c r="Y3" s="525" t="s">
        <v>5</v>
      </c>
      <c r="Z3" s="523" t="s">
        <v>35</v>
      </c>
      <c r="AA3" s="524" t="s">
        <v>3</v>
      </c>
      <c r="AB3" s="524" t="s">
        <v>4</v>
      </c>
      <c r="AC3" s="524" t="s">
        <v>34</v>
      </c>
      <c r="AD3" s="525" t="s">
        <v>5</v>
      </c>
      <c r="AG3" s="526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</row>
    <row r="4" spans="1:148" s="211" customFormat="1" ht="12.75" customHeight="1" thickBot="1" x14ac:dyDescent="0.3">
      <c r="A4" s="527">
        <v>1</v>
      </c>
      <c r="B4" s="512">
        <v>2</v>
      </c>
      <c r="C4" s="513" t="s">
        <v>83</v>
      </c>
      <c r="D4" s="512">
        <v>5</v>
      </c>
      <c r="E4" s="514">
        <v>4</v>
      </c>
      <c r="F4" s="528">
        <v>6</v>
      </c>
      <c r="G4" s="512">
        <v>7</v>
      </c>
      <c r="H4" s="512">
        <v>8</v>
      </c>
      <c r="I4" s="512">
        <v>9</v>
      </c>
      <c r="J4" s="529">
        <v>10</v>
      </c>
      <c r="K4" s="528">
        <v>11</v>
      </c>
      <c r="L4" s="512">
        <v>12</v>
      </c>
      <c r="M4" s="512">
        <v>13</v>
      </c>
      <c r="N4" s="512">
        <v>14</v>
      </c>
      <c r="O4" s="529">
        <v>15</v>
      </c>
      <c r="P4" s="528">
        <v>16</v>
      </c>
      <c r="Q4" s="512">
        <v>17</v>
      </c>
      <c r="R4" s="512">
        <v>18</v>
      </c>
      <c r="S4" s="512">
        <v>19</v>
      </c>
      <c r="T4" s="529">
        <v>20</v>
      </c>
      <c r="U4" s="528">
        <v>21</v>
      </c>
      <c r="V4" s="512">
        <v>22</v>
      </c>
      <c r="W4" s="512">
        <v>23</v>
      </c>
      <c r="X4" s="512">
        <v>24</v>
      </c>
      <c r="Y4" s="529">
        <v>25</v>
      </c>
      <c r="Z4" s="528">
        <v>21</v>
      </c>
      <c r="AA4" s="512">
        <v>22</v>
      </c>
      <c r="AB4" s="512">
        <v>23</v>
      </c>
      <c r="AC4" s="512">
        <v>24</v>
      </c>
      <c r="AD4" s="529">
        <v>25</v>
      </c>
      <c r="AG4" s="51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</row>
    <row r="5" spans="1:148" s="3" customFormat="1" ht="21" customHeight="1" thickBot="1" x14ac:dyDescent="0.3">
      <c r="A5" s="621" t="s">
        <v>96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600"/>
      <c r="AG5" s="10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</row>
    <row r="6" spans="1:148" s="214" customFormat="1" ht="31.5" customHeight="1" thickBot="1" x14ac:dyDescent="0.3">
      <c r="A6" s="233" t="s">
        <v>11</v>
      </c>
      <c r="B6" s="634" t="s">
        <v>278</v>
      </c>
      <c r="C6" s="635"/>
      <c r="D6" s="636"/>
      <c r="E6" s="213" t="s">
        <v>10</v>
      </c>
      <c r="F6" s="637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9"/>
      <c r="AG6" s="215"/>
      <c r="AH6" s="216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</row>
    <row r="7" spans="1:148" s="91" customFormat="1" ht="54" customHeight="1" x14ac:dyDescent="0.25">
      <c r="A7" s="712"/>
      <c r="B7" s="713" t="s">
        <v>264</v>
      </c>
      <c r="C7" s="173" t="s">
        <v>130</v>
      </c>
      <c r="D7" s="714" t="s">
        <v>12</v>
      </c>
      <c r="E7" s="715" t="s">
        <v>13</v>
      </c>
      <c r="F7" s="280">
        <f>G7+H7+J7</f>
        <v>857572600</v>
      </c>
      <c r="G7" s="281">
        <v>857572600</v>
      </c>
      <c r="H7" s="62">
        <v>0</v>
      </c>
      <c r="I7" s="62">
        <v>0</v>
      </c>
      <c r="J7" s="63">
        <v>0</v>
      </c>
      <c r="K7" s="280">
        <f>L7+M7+N7+O7</f>
        <v>857572600</v>
      </c>
      <c r="L7" s="281">
        <v>857572600</v>
      </c>
      <c r="M7" s="62">
        <v>0</v>
      </c>
      <c r="N7" s="62">
        <v>0</v>
      </c>
      <c r="O7" s="63">
        <v>0</v>
      </c>
      <c r="P7" s="280">
        <f t="shared" ref="P7:P60" si="0">Q7+R7+S7+T7</f>
        <v>635853505.21000004</v>
      </c>
      <c r="Q7" s="281">
        <v>635853505.21000004</v>
      </c>
      <c r="R7" s="62">
        <v>0</v>
      </c>
      <c r="S7" s="62">
        <v>0</v>
      </c>
      <c r="T7" s="63">
        <v>0</v>
      </c>
      <c r="U7" s="108">
        <f>V7+W7+X7+Y7</f>
        <v>74.145734741291875</v>
      </c>
      <c r="V7" s="109">
        <f>Q7/L7*100</f>
        <v>74.145734741291875</v>
      </c>
      <c r="W7" s="171">
        <v>0</v>
      </c>
      <c r="X7" s="171">
        <v>0</v>
      </c>
      <c r="Y7" s="185">
        <v>0</v>
      </c>
      <c r="Z7" s="108">
        <f t="shared" ref="Z7:Z21" si="1">P7/F7*100</f>
        <v>74.145734741291875</v>
      </c>
      <c r="AA7" s="109">
        <f t="shared" ref="AA7:AA21" si="2">Q7/G7*100</f>
        <v>74.145734741291875</v>
      </c>
      <c r="AB7" s="171">
        <v>0</v>
      </c>
      <c r="AC7" s="171">
        <v>0</v>
      </c>
      <c r="AD7" s="185">
        <v>0</v>
      </c>
      <c r="AG7" s="534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</row>
    <row r="8" spans="1:148" s="91" customFormat="1" ht="51.75" customHeight="1" x14ac:dyDescent="0.25">
      <c r="A8" s="712"/>
      <c r="B8" s="716" t="s">
        <v>265</v>
      </c>
      <c r="C8" s="43" t="s">
        <v>131</v>
      </c>
      <c r="D8" s="717" t="s">
        <v>12</v>
      </c>
      <c r="E8" s="715"/>
      <c r="F8" s="280">
        <f>G8+H8+J8</f>
        <v>63384200</v>
      </c>
      <c r="G8" s="281">
        <v>63384200</v>
      </c>
      <c r="H8" s="62">
        <v>0</v>
      </c>
      <c r="I8" s="62">
        <v>0</v>
      </c>
      <c r="J8" s="63">
        <v>0</v>
      </c>
      <c r="K8" s="280">
        <f>L8+M8+N8+O8</f>
        <v>63384200</v>
      </c>
      <c r="L8" s="281">
        <v>63384200</v>
      </c>
      <c r="M8" s="62">
        <v>0</v>
      </c>
      <c r="N8" s="62">
        <v>0</v>
      </c>
      <c r="O8" s="63">
        <v>0</v>
      </c>
      <c r="P8" s="280">
        <f t="shared" si="0"/>
        <v>56843224</v>
      </c>
      <c r="Q8" s="281">
        <v>56843224</v>
      </c>
      <c r="R8" s="62">
        <v>0</v>
      </c>
      <c r="S8" s="62">
        <v>0</v>
      </c>
      <c r="T8" s="63">
        <v>0</v>
      </c>
      <c r="U8" s="108">
        <f>V8+W8+X8+Y8</f>
        <v>89.680431400885396</v>
      </c>
      <c r="V8" s="109">
        <f>Q8/L8*100</f>
        <v>89.680431400885396</v>
      </c>
      <c r="W8" s="171">
        <v>0</v>
      </c>
      <c r="X8" s="171">
        <v>0</v>
      </c>
      <c r="Y8" s="185">
        <v>0</v>
      </c>
      <c r="Z8" s="108">
        <f t="shared" ref="Z8" si="3">P8/F8*100</f>
        <v>89.680431400885396</v>
      </c>
      <c r="AA8" s="109">
        <f t="shared" ref="AA8" si="4">Q8/G8*100</f>
        <v>89.680431400885396</v>
      </c>
      <c r="AB8" s="171">
        <v>0</v>
      </c>
      <c r="AC8" s="171">
        <v>0</v>
      </c>
      <c r="AD8" s="185">
        <v>0</v>
      </c>
      <c r="AG8" s="53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</row>
    <row r="9" spans="1:148" s="91" customFormat="1" ht="69" customHeight="1" x14ac:dyDescent="0.25">
      <c r="A9" s="718"/>
      <c r="B9" s="719" t="s">
        <v>266</v>
      </c>
      <c r="C9" s="531" t="s">
        <v>132</v>
      </c>
      <c r="D9" s="189" t="s">
        <v>12</v>
      </c>
      <c r="E9" s="720" t="s">
        <v>13</v>
      </c>
      <c r="F9" s="280">
        <f t="shared" ref="F9:F60" si="5">G9+H9+J9</f>
        <v>1790688000</v>
      </c>
      <c r="G9" s="282">
        <v>1790688000</v>
      </c>
      <c r="H9" s="149">
        <v>0</v>
      </c>
      <c r="I9" s="149">
        <v>0</v>
      </c>
      <c r="J9" s="721">
        <v>0</v>
      </c>
      <c r="K9" s="264">
        <f t="shared" ref="K9:K60" si="6">L9+M9+N9+O9</f>
        <v>1790688000</v>
      </c>
      <c r="L9" s="282">
        <v>1790688000</v>
      </c>
      <c r="M9" s="149">
        <v>0</v>
      </c>
      <c r="N9" s="149">
        <v>0</v>
      </c>
      <c r="O9" s="721">
        <v>0</v>
      </c>
      <c r="P9" s="264">
        <f t="shared" si="0"/>
        <v>1314010918.0699999</v>
      </c>
      <c r="Q9" s="282">
        <v>1314010918.0699999</v>
      </c>
      <c r="R9" s="149">
        <v>0</v>
      </c>
      <c r="S9" s="149">
        <v>0</v>
      </c>
      <c r="T9" s="721">
        <v>0</v>
      </c>
      <c r="U9" s="108">
        <f t="shared" ref="U9:U21" si="7">V9+W9+X9+Y9</f>
        <v>73.380226933446806</v>
      </c>
      <c r="V9" s="18">
        <f t="shared" ref="V9:V22" si="8">Q9/L9*100</f>
        <v>73.380226933446806</v>
      </c>
      <c r="W9" s="25">
        <v>0</v>
      </c>
      <c r="X9" s="25">
        <v>0</v>
      </c>
      <c r="Y9" s="722">
        <v>0</v>
      </c>
      <c r="Z9" s="23">
        <f t="shared" si="1"/>
        <v>73.380226933446806</v>
      </c>
      <c r="AA9" s="18">
        <f t="shared" si="2"/>
        <v>73.380226933446806</v>
      </c>
      <c r="AB9" s="25">
        <v>0</v>
      </c>
      <c r="AC9" s="25">
        <v>0</v>
      </c>
      <c r="AD9" s="722">
        <v>0</v>
      </c>
      <c r="AG9" s="534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</row>
    <row r="10" spans="1:148" s="91" customFormat="1" ht="53.25" customHeight="1" x14ac:dyDescent="0.25">
      <c r="A10" s="718"/>
      <c r="B10" s="719" t="s">
        <v>267</v>
      </c>
      <c r="C10" s="531" t="s">
        <v>133</v>
      </c>
      <c r="D10" s="189" t="s">
        <v>12</v>
      </c>
      <c r="E10" s="720"/>
      <c r="F10" s="280">
        <f t="shared" si="5"/>
        <v>23852100</v>
      </c>
      <c r="G10" s="282">
        <v>23852100</v>
      </c>
      <c r="H10" s="149">
        <v>0</v>
      </c>
      <c r="I10" s="149">
        <v>0</v>
      </c>
      <c r="J10" s="721">
        <v>0</v>
      </c>
      <c r="K10" s="264">
        <f t="shared" si="6"/>
        <v>23852100</v>
      </c>
      <c r="L10" s="282">
        <v>23852100</v>
      </c>
      <c r="M10" s="149">
        <v>0</v>
      </c>
      <c r="N10" s="149">
        <v>0</v>
      </c>
      <c r="O10" s="721">
        <v>0</v>
      </c>
      <c r="P10" s="264">
        <f t="shared" si="0"/>
        <v>17239089.57</v>
      </c>
      <c r="Q10" s="282">
        <v>17239089.57</v>
      </c>
      <c r="R10" s="149">
        <v>0</v>
      </c>
      <c r="S10" s="149">
        <v>0</v>
      </c>
      <c r="T10" s="721">
        <v>0</v>
      </c>
      <c r="U10" s="108">
        <f t="shared" ref="U10" si="9">V10+W10+X10+Y10</f>
        <v>72.274934156740926</v>
      </c>
      <c r="V10" s="18">
        <f t="shared" ref="V10" si="10">Q10/L10*100</f>
        <v>72.274934156740926</v>
      </c>
      <c r="W10" s="25">
        <v>0</v>
      </c>
      <c r="X10" s="25">
        <v>0</v>
      </c>
      <c r="Y10" s="722">
        <v>0</v>
      </c>
      <c r="Z10" s="23">
        <f t="shared" ref="Z10" si="11">P10/F10*100</f>
        <v>72.274934156740926</v>
      </c>
      <c r="AA10" s="18">
        <f t="shared" ref="AA10" si="12">Q10/G10*100</f>
        <v>72.274934156740926</v>
      </c>
      <c r="AB10" s="25">
        <v>0</v>
      </c>
      <c r="AC10" s="25">
        <v>0</v>
      </c>
      <c r="AD10" s="722">
        <v>0</v>
      </c>
      <c r="AG10" s="534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</row>
    <row r="11" spans="1:148" s="91" customFormat="1" ht="106.5" customHeight="1" x14ac:dyDescent="0.25">
      <c r="A11" s="357"/>
      <c r="B11" s="190" t="s">
        <v>268</v>
      </c>
      <c r="C11" s="531" t="s">
        <v>65</v>
      </c>
      <c r="D11" s="189" t="s">
        <v>12</v>
      </c>
      <c r="E11" s="148" t="s">
        <v>13</v>
      </c>
      <c r="F11" s="280">
        <f t="shared" si="5"/>
        <v>103093800</v>
      </c>
      <c r="G11" s="282">
        <v>103093800</v>
      </c>
      <c r="H11" s="149">
        <v>0</v>
      </c>
      <c r="I11" s="149">
        <v>0</v>
      </c>
      <c r="J11" s="721">
        <v>0</v>
      </c>
      <c r="K11" s="264">
        <f t="shared" si="6"/>
        <v>103093800</v>
      </c>
      <c r="L11" s="282">
        <v>103093800</v>
      </c>
      <c r="M11" s="149">
        <v>0</v>
      </c>
      <c r="N11" s="149">
        <v>0</v>
      </c>
      <c r="O11" s="721">
        <v>0</v>
      </c>
      <c r="P11" s="264">
        <f t="shared" si="0"/>
        <v>56279617.450000003</v>
      </c>
      <c r="Q11" s="282">
        <v>56279617.450000003</v>
      </c>
      <c r="R11" s="149">
        <v>0</v>
      </c>
      <c r="S11" s="149">
        <v>0</v>
      </c>
      <c r="T11" s="721">
        <v>0</v>
      </c>
      <c r="U11" s="108">
        <f t="shared" si="7"/>
        <v>54.590690662290072</v>
      </c>
      <c r="V11" s="18">
        <f t="shared" si="8"/>
        <v>54.590690662290072</v>
      </c>
      <c r="W11" s="171">
        <v>0</v>
      </c>
      <c r="X11" s="171">
        <v>0</v>
      </c>
      <c r="Y11" s="185">
        <v>0</v>
      </c>
      <c r="Z11" s="108">
        <f t="shared" si="1"/>
        <v>54.590690662290072</v>
      </c>
      <c r="AA11" s="109">
        <f t="shared" si="2"/>
        <v>54.590690662290072</v>
      </c>
      <c r="AB11" s="171">
        <v>0</v>
      </c>
      <c r="AC11" s="171">
        <v>0</v>
      </c>
      <c r="AD11" s="185">
        <v>0</v>
      </c>
      <c r="AG11" s="534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</row>
    <row r="12" spans="1:148" s="91" customFormat="1" ht="69" customHeight="1" x14ac:dyDescent="0.25">
      <c r="A12" s="357"/>
      <c r="B12" s="190" t="s">
        <v>263</v>
      </c>
      <c r="C12" s="531" t="s">
        <v>67</v>
      </c>
      <c r="D12" s="189" t="s">
        <v>12</v>
      </c>
      <c r="E12" s="148" t="s">
        <v>13</v>
      </c>
      <c r="F12" s="280">
        <f t="shared" si="5"/>
        <v>68518400</v>
      </c>
      <c r="G12" s="282">
        <v>68518400</v>
      </c>
      <c r="H12" s="149">
        <v>0</v>
      </c>
      <c r="I12" s="149">
        <v>0</v>
      </c>
      <c r="J12" s="721">
        <v>0</v>
      </c>
      <c r="K12" s="264">
        <f t="shared" si="6"/>
        <v>68518400</v>
      </c>
      <c r="L12" s="282">
        <v>68518400</v>
      </c>
      <c r="M12" s="149">
        <v>0</v>
      </c>
      <c r="N12" s="149">
        <v>0</v>
      </c>
      <c r="O12" s="721">
        <v>0</v>
      </c>
      <c r="P12" s="264">
        <f t="shared" si="0"/>
        <v>61031842.799999997</v>
      </c>
      <c r="Q12" s="282">
        <v>61031842.799999997</v>
      </c>
      <c r="R12" s="149">
        <v>0</v>
      </c>
      <c r="S12" s="149">
        <v>0</v>
      </c>
      <c r="T12" s="721">
        <v>0</v>
      </c>
      <c r="U12" s="108">
        <f t="shared" si="7"/>
        <v>89.073654376050797</v>
      </c>
      <c r="V12" s="18">
        <f t="shared" si="8"/>
        <v>89.073654376050797</v>
      </c>
      <c r="W12" s="25">
        <v>0</v>
      </c>
      <c r="X12" s="25">
        <v>0</v>
      </c>
      <c r="Y12" s="722">
        <v>0</v>
      </c>
      <c r="Z12" s="23">
        <f t="shared" si="1"/>
        <v>89.073654376050797</v>
      </c>
      <c r="AA12" s="18">
        <f t="shared" si="2"/>
        <v>89.073654376050797</v>
      </c>
      <c r="AB12" s="25">
        <v>0</v>
      </c>
      <c r="AC12" s="25">
        <v>0</v>
      </c>
      <c r="AD12" s="722">
        <v>0</v>
      </c>
      <c r="AG12" s="534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</row>
    <row r="13" spans="1:148" s="91" customFormat="1" ht="84" customHeight="1" x14ac:dyDescent="0.25">
      <c r="A13" s="357"/>
      <c r="B13" s="190" t="s">
        <v>262</v>
      </c>
      <c r="C13" s="531" t="s">
        <v>57</v>
      </c>
      <c r="D13" s="189" t="s">
        <v>12</v>
      </c>
      <c r="E13" s="148" t="s">
        <v>13</v>
      </c>
      <c r="F13" s="280">
        <f t="shared" si="5"/>
        <v>13500000</v>
      </c>
      <c r="G13" s="282">
        <v>13500000</v>
      </c>
      <c r="H13" s="149">
        <v>0</v>
      </c>
      <c r="I13" s="149">
        <v>0</v>
      </c>
      <c r="J13" s="721">
        <v>0</v>
      </c>
      <c r="K13" s="264">
        <f t="shared" si="6"/>
        <v>13500000</v>
      </c>
      <c r="L13" s="282">
        <v>13500000</v>
      </c>
      <c r="M13" s="149">
        <v>0</v>
      </c>
      <c r="N13" s="149">
        <v>0</v>
      </c>
      <c r="O13" s="721">
        <v>0</v>
      </c>
      <c r="P13" s="264">
        <f t="shared" si="0"/>
        <v>8514000</v>
      </c>
      <c r="Q13" s="282">
        <v>8514000</v>
      </c>
      <c r="R13" s="149">
        <v>0</v>
      </c>
      <c r="S13" s="149">
        <v>0</v>
      </c>
      <c r="T13" s="721">
        <v>0</v>
      </c>
      <c r="U13" s="108">
        <f t="shared" si="7"/>
        <v>63.06666666666667</v>
      </c>
      <c r="V13" s="18">
        <f t="shared" si="8"/>
        <v>63.06666666666667</v>
      </c>
      <c r="W13" s="25">
        <v>0</v>
      </c>
      <c r="X13" s="25">
        <v>0</v>
      </c>
      <c r="Y13" s="722">
        <v>0</v>
      </c>
      <c r="Z13" s="23">
        <f t="shared" si="1"/>
        <v>63.06666666666667</v>
      </c>
      <c r="AA13" s="18">
        <f t="shared" si="2"/>
        <v>63.06666666666667</v>
      </c>
      <c r="AB13" s="25">
        <v>0</v>
      </c>
      <c r="AC13" s="25">
        <v>0</v>
      </c>
      <c r="AD13" s="722">
        <v>0</v>
      </c>
      <c r="AG13" s="534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</row>
    <row r="14" spans="1:148" s="91" customFormat="1" ht="69" customHeight="1" x14ac:dyDescent="0.25">
      <c r="A14" s="357"/>
      <c r="B14" s="190" t="s">
        <v>68</v>
      </c>
      <c r="C14" s="531" t="s">
        <v>116</v>
      </c>
      <c r="D14" s="189" t="s">
        <v>12</v>
      </c>
      <c r="E14" s="148" t="s">
        <v>5</v>
      </c>
      <c r="F14" s="280">
        <f t="shared" si="5"/>
        <v>711100</v>
      </c>
      <c r="G14" s="25">
        <v>0</v>
      </c>
      <c r="H14" s="25">
        <v>0</v>
      </c>
      <c r="I14" s="25">
        <v>0</v>
      </c>
      <c r="J14" s="723">
        <v>711100</v>
      </c>
      <c r="K14" s="264">
        <f t="shared" si="6"/>
        <v>711100</v>
      </c>
      <c r="L14" s="25">
        <v>0</v>
      </c>
      <c r="M14" s="25">
        <v>0</v>
      </c>
      <c r="N14" s="25">
        <v>0</v>
      </c>
      <c r="O14" s="723">
        <v>711100</v>
      </c>
      <c r="P14" s="264">
        <f t="shared" si="0"/>
        <v>341836</v>
      </c>
      <c r="Q14" s="25">
        <v>0</v>
      </c>
      <c r="R14" s="25">
        <v>0</v>
      </c>
      <c r="S14" s="25">
        <v>0</v>
      </c>
      <c r="T14" s="723">
        <v>341836</v>
      </c>
      <c r="U14" s="108">
        <f t="shared" si="7"/>
        <v>48.071438616228377</v>
      </c>
      <c r="V14" s="25">
        <v>0</v>
      </c>
      <c r="W14" s="25">
        <v>0</v>
      </c>
      <c r="X14" s="25">
        <v>0</v>
      </c>
      <c r="Y14" s="24">
        <f>T14/O14*100</f>
        <v>48.071438616228377</v>
      </c>
      <c r="Z14" s="23">
        <f t="shared" si="1"/>
        <v>48.071438616228377</v>
      </c>
      <c r="AA14" s="25">
        <v>0</v>
      </c>
      <c r="AB14" s="25">
        <v>0</v>
      </c>
      <c r="AC14" s="25">
        <v>0</v>
      </c>
      <c r="AD14" s="24">
        <f t="shared" ref="AD14:AD20" si="13">T14/J14*100</f>
        <v>48.071438616228377</v>
      </c>
      <c r="AG14" s="534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</row>
    <row r="15" spans="1:148" s="91" customFormat="1" ht="30" customHeight="1" x14ac:dyDescent="0.25">
      <c r="A15" s="357"/>
      <c r="B15" s="190" t="s">
        <v>69</v>
      </c>
      <c r="C15" s="531" t="s">
        <v>66</v>
      </c>
      <c r="D15" s="189" t="s">
        <v>12</v>
      </c>
      <c r="E15" s="148" t="s">
        <v>5</v>
      </c>
      <c r="F15" s="280">
        <f t="shared" si="5"/>
        <v>570391274</v>
      </c>
      <c r="G15" s="25">
        <v>0</v>
      </c>
      <c r="H15" s="25">
        <v>0</v>
      </c>
      <c r="I15" s="25">
        <v>0</v>
      </c>
      <c r="J15" s="723">
        <v>570391274</v>
      </c>
      <c r="K15" s="264">
        <f t="shared" si="6"/>
        <v>570391274</v>
      </c>
      <c r="L15" s="25">
        <v>0</v>
      </c>
      <c r="M15" s="25">
        <v>0</v>
      </c>
      <c r="N15" s="25">
        <v>0</v>
      </c>
      <c r="O15" s="723">
        <v>570391274</v>
      </c>
      <c r="P15" s="264">
        <f t="shared" si="0"/>
        <v>407532911.93000001</v>
      </c>
      <c r="Q15" s="25">
        <v>0</v>
      </c>
      <c r="R15" s="25">
        <v>0</v>
      </c>
      <c r="S15" s="25">
        <v>0</v>
      </c>
      <c r="T15" s="723">
        <v>407532911.93000001</v>
      </c>
      <c r="U15" s="108">
        <f t="shared" si="7"/>
        <v>71.447956956298043</v>
      </c>
      <c r="V15" s="25">
        <v>0</v>
      </c>
      <c r="W15" s="25">
        <v>0</v>
      </c>
      <c r="X15" s="25">
        <v>0</v>
      </c>
      <c r="Y15" s="24">
        <f t="shared" ref="Y15:Y20" si="14">T15/O15*100</f>
        <v>71.447956956298043</v>
      </c>
      <c r="Z15" s="23">
        <f t="shared" si="1"/>
        <v>71.447956956298043</v>
      </c>
      <c r="AA15" s="25">
        <v>0</v>
      </c>
      <c r="AB15" s="25">
        <v>0</v>
      </c>
      <c r="AC15" s="25">
        <v>0</v>
      </c>
      <c r="AD15" s="24">
        <f t="shared" si="13"/>
        <v>71.447956956298043</v>
      </c>
      <c r="AG15" s="534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</row>
    <row r="16" spans="1:148" s="150" customFormat="1" ht="30" customHeight="1" x14ac:dyDescent="0.25">
      <c r="A16" s="357"/>
      <c r="B16" s="190" t="s">
        <v>36</v>
      </c>
      <c r="C16" s="531"/>
      <c r="D16" s="724" t="s">
        <v>12</v>
      </c>
      <c r="E16" s="148" t="s">
        <v>14</v>
      </c>
      <c r="F16" s="725">
        <f>G16+H16+I16+J16</f>
        <v>327006166.41000003</v>
      </c>
      <c r="G16" s="25">
        <v>0</v>
      </c>
      <c r="H16" s="25">
        <v>0</v>
      </c>
      <c r="I16" s="723">
        <v>327006166.41000003</v>
      </c>
      <c r="J16" s="721">
        <v>0</v>
      </c>
      <c r="K16" s="263">
        <f>L16+M16+N16+O16</f>
        <v>327006166.41000003</v>
      </c>
      <c r="L16" s="25">
        <v>0</v>
      </c>
      <c r="M16" s="25">
        <v>0</v>
      </c>
      <c r="N16" s="32">
        <f>I16</f>
        <v>327006166.41000003</v>
      </c>
      <c r="O16" s="79">
        <v>0</v>
      </c>
      <c r="P16" s="263">
        <f>Q16+R16+S16+T16</f>
        <v>225599226.09</v>
      </c>
      <c r="Q16" s="25">
        <v>0</v>
      </c>
      <c r="R16" s="25">
        <v>0</v>
      </c>
      <c r="S16" s="32">
        <v>225599226.09</v>
      </c>
      <c r="T16" s="79">
        <v>0</v>
      </c>
      <c r="U16" s="108">
        <f t="shared" si="7"/>
        <v>68.989288051266868</v>
      </c>
      <c r="V16" s="25">
        <v>0</v>
      </c>
      <c r="W16" s="25">
        <v>0</v>
      </c>
      <c r="X16" s="18">
        <f>S16/N16*100</f>
        <v>68.989288051266868</v>
      </c>
      <c r="Y16" s="722">
        <v>0</v>
      </c>
      <c r="Z16" s="23">
        <f t="shared" si="1"/>
        <v>68.989288051266868</v>
      </c>
      <c r="AA16" s="25">
        <v>0</v>
      </c>
      <c r="AB16" s="25">
        <v>0</v>
      </c>
      <c r="AC16" s="18">
        <f t="shared" ref="AC16:AC20" si="15">S16/I16*100</f>
        <v>68.989288051266868</v>
      </c>
      <c r="AD16" s="722">
        <v>0</v>
      </c>
      <c r="AE16" s="726" t="s">
        <v>89</v>
      </c>
      <c r="AF16" s="727"/>
      <c r="AG16" s="727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</row>
    <row r="17" spans="1:148" s="91" customFormat="1" ht="26.25" customHeight="1" x14ac:dyDescent="0.25">
      <c r="A17" s="357"/>
      <c r="B17" s="190" t="s">
        <v>0</v>
      </c>
      <c r="C17" s="531" t="s">
        <v>79</v>
      </c>
      <c r="D17" s="189" t="s">
        <v>12</v>
      </c>
      <c r="E17" s="148" t="s">
        <v>5</v>
      </c>
      <c r="F17" s="280">
        <f t="shared" si="5"/>
        <v>3994900</v>
      </c>
      <c r="G17" s="25">
        <v>0</v>
      </c>
      <c r="H17" s="25">
        <v>0</v>
      </c>
      <c r="I17" s="25">
        <v>0</v>
      </c>
      <c r="J17" s="723">
        <v>3994900</v>
      </c>
      <c r="K17" s="264">
        <f t="shared" si="6"/>
        <v>3994900</v>
      </c>
      <c r="L17" s="25">
        <v>0</v>
      </c>
      <c r="M17" s="25">
        <v>0</v>
      </c>
      <c r="N17" s="25">
        <v>0</v>
      </c>
      <c r="O17" s="723">
        <v>3994900</v>
      </c>
      <c r="P17" s="264">
        <f t="shared" si="0"/>
        <v>1985217.01</v>
      </c>
      <c r="Q17" s="25">
        <v>0</v>
      </c>
      <c r="R17" s="25">
        <v>0</v>
      </c>
      <c r="S17" s="25">
        <v>0</v>
      </c>
      <c r="T17" s="723">
        <v>1985217.01</v>
      </c>
      <c r="U17" s="108">
        <f t="shared" si="7"/>
        <v>49.693784825652706</v>
      </c>
      <c r="V17" s="25">
        <v>0</v>
      </c>
      <c r="W17" s="25">
        <v>0</v>
      </c>
      <c r="X17" s="25">
        <v>0</v>
      </c>
      <c r="Y17" s="24">
        <f t="shared" si="14"/>
        <v>49.693784825652706</v>
      </c>
      <c r="Z17" s="23">
        <f t="shared" si="1"/>
        <v>49.693784825652706</v>
      </c>
      <c r="AA17" s="25">
        <v>0</v>
      </c>
      <c r="AB17" s="25">
        <v>0</v>
      </c>
      <c r="AC17" s="25">
        <v>0</v>
      </c>
      <c r="AD17" s="24">
        <f t="shared" si="13"/>
        <v>49.693784825652706</v>
      </c>
      <c r="AG17" s="534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</row>
    <row r="18" spans="1:148" s="83" customFormat="1" ht="28.5" customHeight="1" x14ac:dyDescent="0.2">
      <c r="A18" s="357"/>
      <c r="B18" s="190" t="s">
        <v>77</v>
      </c>
      <c r="C18" s="531" t="s">
        <v>54</v>
      </c>
      <c r="D18" s="189" t="s">
        <v>12</v>
      </c>
      <c r="E18" s="148" t="s">
        <v>13</v>
      </c>
      <c r="F18" s="280">
        <f t="shared" si="5"/>
        <v>72690</v>
      </c>
      <c r="G18" s="32">
        <v>72690</v>
      </c>
      <c r="H18" s="25">
        <v>0</v>
      </c>
      <c r="I18" s="25">
        <v>0</v>
      </c>
      <c r="J18" s="79">
        <v>0</v>
      </c>
      <c r="K18" s="264">
        <f t="shared" si="6"/>
        <v>72690</v>
      </c>
      <c r="L18" s="32">
        <v>72690</v>
      </c>
      <c r="M18" s="25">
        <v>0</v>
      </c>
      <c r="N18" s="25">
        <v>0</v>
      </c>
      <c r="O18" s="79">
        <v>0</v>
      </c>
      <c r="P18" s="81">
        <f t="shared" si="0"/>
        <v>0</v>
      </c>
      <c r="Q18" s="25">
        <v>0</v>
      </c>
      <c r="R18" s="25">
        <v>0</v>
      </c>
      <c r="S18" s="25">
        <v>0</v>
      </c>
      <c r="T18" s="79">
        <v>0</v>
      </c>
      <c r="U18" s="248">
        <f t="shared" si="7"/>
        <v>0</v>
      </c>
      <c r="V18" s="25">
        <f t="shared" si="8"/>
        <v>0</v>
      </c>
      <c r="W18" s="25">
        <v>0</v>
      </c>
      <c r="X18" s="25">
        <v>0</v>
      </c>
      <c r="Y18" s="722">
        <v>0</v>
      </c>
      <c r="Z18" s="728">
        <f t="shared" si="1"/>
        <v>0</v>
      </c>
      <c r="AA18" s="25">
        <f t="shared" si="2"/>
        <v>0</v>
      </c>
      <c r="AB18" s="25">
        <f t="shared" ref="AB18:AB20" si="16">Q18/G18*100</f>
        <v>0</v>
      </c>
      <c r="AC18" s="25">
        <v>0</v>
      </c>
      <c r="AD18" s="722">
        <v>0</v>
      </c>
      <c r="AE18" s="729" t="s">
        <v>91</v>
      </c>
      <c r="AF18" s="730"/>
      <c r="AG18" s="731">
        <v>72690</v>
      </c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</row>
    <row r="19" spans="1:148" s="83" customFormat="1" ht="21.75" hidden="1" customHeight="1" x14ac:dyDescent="0.2">
      <c r="A19" s="357"/>
      <c r="B19" s="190"/>
      <c r="C19" s="531"/>
      <c r="D19" s="189" t="s">
        <v>12</v>
      </c>
      <c r="E19" s="148" t="s">
        <v>13</v>
      </c>
      <c r="F19" s="280">
        <f t="shared" si="5"/>
        <v>0</v>
      </c>
      <c r="G19" s="32"/>
      <c r="H19" s="18"/>
      <c r="I19" s="18"/>
      <c r="J19" s="30"/>
      <c r="K19" s="264">
        <f t="shared" si="6"/>
        <v>0</v>
      </c>
      <c r="L19" s="32"/>
      <c r="M19" s="18"/>
      <c r="N19" s="18"/>
      <c r="O19" s="30"/>
      <c r="P19" s="31">
        <f t="shared" si="0"/>
        <v>0</v>
      </c>
      <c r="Q19" s="18"/>
      <c r="R19" s="32"/>
      <c r="S19" s="25"/>
      <c r="T19" s="79"/>
      <c r="U19" s="108" t="e">
        <f t="shared" si="7"/>
        <v>#DIV/0!</v>
      </c>
      <c r="V19" s="18" t="e">
        <f t="shared" si="8"/>
        <v>#DIV/0!</v>
      </c>
      <c r="W19" s="25" t="e">
        <f>L19/#REF!*100</f>
        <v>#REF!</v>
      </c>
      <c r="X19" s="18" t="e">
        <f t="shared" ref="X19:X20" si="17">N19/D19*100</f>
        <v>#VALUE!</v>
      </c>
      <c r="Y19" s="24" t="e">
        <f t="shared" si="14"/>
        <v>#DIV/0!</v>
      </c>
      <c r="Z19" s="58" t="e">
        <f t="shared" si="1"/>
        <v>#DIV/0!</v>
      </c>
      <c r="AA19" s="18" t="e">
        <f t="shared" si="2"/>
        <v>#DIV/0!</v>
      </c>
      <c r="AB19" s="25" t="e">
        <f t="shared" si="16"/>
        <v>#DIV/0!</v>
      </c>
      <c r="AC19" s="18" t="e">
        <f t="shared" si="15"/>
        <v>#DIV/0!</v>
      </c>
      <c r="AD19" s="24" t="e">
        <f t="shared" si="13"/>
        <v>#DIV/0!</v>
      </c>
      <c r="AG19" s="33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</row>
    <row r="20" spans="1:148" s="83" customFormat="1" ht="18.75" hidden="1" customHeight="1" x14ac:dyDescent="0.2">
      <c r="A20" s="358"/>
      <c r="B20" s="191"/>
      <c r="C20" s="35"/>
      <c r="D20" s="189" t="s">
        <v>12</v>
      </c>
      <c r="E20" s="188" t="s">
        <v>5</v>
      </c>
      <c r="F20" s="280">
        <f t="shared" si="5"/>
        <v>0</v>
      </c>
      <c r="G20" s="38"/>
      <c r="H20" s="36"/>
      <c r="I20" s="36"/>
      <c r="J20" s="37"/>
      <c r="K20" s="264">
        <f t="shared" si="6"/>
        <v>0</v>
      </c>
      <c r="L20" s="38"/>
      <c r="M20" s="36"/>
      <c r="N20" s="36"/>
      <c r="O20" s="37"/>
      <c r="P20" s="31">
        <f t="shared" si="0"/>
        <v>0</v>
      </c>
      <c r="Q20" s="36"/>
      <c r="R20" s="38"/>
      <c r="S20" s="39"/>
      <c r="T20" s="107"/>
      <c r="U20" s="108" t="e">
        <f t="shared" si="7"/>
        <v>#DIV/0!</v>
      </c>
      <c r="V20" s="18" t="e">
        <f t="shared" si="8"/>
        <v>#DIV/0!</v>
      </c>
      <c r="W20" s="25" t="e">
        <f>L20/#REF!*100</f>
        <v>#REF!</v>
      </c>
      <c r="X20" s="18" t="e">
        <f t="shared" si="17"/>
        <v>#VALUE!</v>
      </c>
      <c r="Y20" s="24" t="e">
        <f t="shared" si="14"/>
        <v>#DIV/0!</v>
      </c>
      <c r="Z20" s="58" t="e">
        <f t="shared" si="1"/>
        <v>#DIV/0!</v>
      </c>
      <c r="AA20" s="18" t="e">
        <f t="shared" si="2"/>
        <v>#DIV/0!</v>
      </c>
      <c r="AB20" s="25" t="e">
        <f t="shared" si="16"/>
        <v>#DIV/0!</v>
      </c>
      <c r="AC20" s="18" t="e">
        <f t="shared" si="15"/>
        <v>#DIV/0!</v>
      </c>
      <c r="AD20" s="24" t="e">
        <f t="shared" si="13"/>
        <v>#DIV/0!</v>
      </c>
      <c r="AG20" s="33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</row>
    <row r="21" spans="1:148" s="83" customFormat="1" ht="46.5" customHeight="1" thickBot="1" x14ac:dyDescent="0.25">
      <c r="A21" s="732"/>
      <c r="B21" s="733" t="s">
        <v>70</v>
      </c>
      <c r="C21" s="112" t="s">
        <v>55</v>
      </c>
      <c r="D21" s="734" t="s">
        <v>12</v>
      </c>
      <c r="E21" s="113"/>
      <c r="F21" s="735">
        <f t="shared" si="5"/>
        <v>1300000</v>
      </c>
      <c r="G21" s="736">
        <v>1300000</v>
      </c>
      <c r="H21" s="42">
        <v>0</v>
      </c>
      <c r="I21" s="42">
        <v>0</v>
      </c>
      <c r="J21" s="187">
        <v>0</v>
      </c>
      <c r="K21" s="735">
        <f t="shared" si="6"/>
        <v>1300000</v>
      </c>
      <c r="L21" s="736">
        <v>1300000</v>
      </c>
      <c r="M21" s="42">
        <v>0</v>
      </c>
      <c r="N21" s="42">
        <v>0</v>
      </c>
      <c r="O21" s="187">
        <v>0</v>
      </c>
      <c r="P21" s="737">
        <f t="shared" si="0"/>
        <v>1297740</v>
      </c>
      <c r="Q21" s="736">
        <v>1297740</v>
      </c>
      <c r="R21" s="42">
        <v>0</v>
      </c>
      <c r="S21" s="42">
        <v>0</v>
      </c>
      <c r="T21" s="187">
        <v>0</v>
      </c>
      <c r="U21" s="738">
        <f t="shared" si="7"/>
        <v>99.826153846153844</v>
      </c>
      <c r="V21" s="36">
        <f t="shared" si="8"/>
        <v>99.826153846153844</v>
      </c>
      <c r="W21" s="39">
        <v>0</v>
      </c>
      <c r="X21" s="39">
        <v>0</v>
      </c>
      <c r="Y21" s="300">
        <v>0</v>
      </c>
      <c r="Z21" s="739">
        <f t="shared" si="1"/>
        <v>99.826153846153844</v>
      </c>
      <c r="AA21" s="36">
        <f t="shared" si="2"/>
        <v>99.826153846153844</v>
      </c>
      <c r="AB21" s="39">
        <v>0</v>
      </c>
      <c r="AC21" s="39">
        <v>0</v>
      </c>
      <c r="AD21" s="300">
        <v>0</v>
      </c>
      <c r="AG21" s="33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</row>
    <row r="22" spans="1:148" s="214" customFormat="1" ht="19.5" customHeight="1" thickBot="1" x14ac:dyDescent="0.3">
      <c r="A22" s="212"/>
      <c r="B22" s="536" t="s">
        <v>86</v>
      </c>
      <c r="C22" s="537"/>
      <c r="D22" s="538"/>
      <c r="E22" s="218" t="s">
        <v>10</v>
      </c>
      <c r="F22" s="283">
        <f>F7+F9+F11+F12+F13+F14+F15+F16+F17+F18+F21+F8+F10</f>
        <v>3824085230.4099998</v>
      </c>
      <c r="G22" s="284">
        <f t="shared" ref="G22:T22" si="18">G7+G9+G11+G12+G13+G14+G15+G16+G17+G18+G21+G8+G10</f>
        <v>2921981790</v>
      </c>
      <c r="H22" s="284">
        <f t="shared" si="18"/>
        <v>0</v>
      </c>
      <c r="I22" s="284">
        <f t="shared" si="18"/>
        <v>327006166.41000003</v>
      </c>
      <c r="J22" s="287">
        <f t="shared" si="18"/>
        <v>575097274</v>
      </c>
      <c r="K22" s="283">
        <f t="shared" si="18"/>
        <v>3824085230.4099998</v>
      </c>
      <c r="L22" s="284">
        <f t="shared" si="18"/>
        <v>2921981790</v>
      </c>
      <c r="M22" s="284">
        <f t="shared" si="18"/>
        <v>0</v>
      </c>
      <c r="N22" s="284">
        <f t="shared" si="18"/>
        <v>327006166.41000003</v>
      </c>
      <c r="O22" s="287">
        <f t="shared" si="18"/>
        <v>575097274</v>
      </c>
      <c r="P22" s="283">
        <f t="shared" si="18"/>
        <v>2786529128.1300006</v>
      </c>
      <c r="Q22" s="284">
        <f t="shared" si="18"/>
        <v>2151069937.0999999</v>
      </c>
      <c r="R22" s="284">
        <f t="shared" si="18"/>
        <v>0</v>
      </c>
      <c r="S22" s="284">
        <f t="shared" si="18"/>
        <v>225599226.09</v>
      </c>
      <c r="T22" s="287">
        <f t="shared" si="18"/>
        <v>409859964.94</v>
      </c>
      <c r="U22" s="199">
        <f>P22/K22*100</f>
        <v>72.867861468433915</v>
      </c>
      <c r="V22" s="19">
        <f t="shared" si="8"/>
        <v>73.616815288229432</v>
      </c>
      <c r="W22" s="104">
        <v>0</v>
      </c>
      <c r="X22" s="19">
        <f t="shared" ref="X22" si="19">S22/N22*100</f>
        <v>68.989288051266868</v>
      </c>
      <c r="Y22" s="20">
        <f t="shared" ref="Y22" si="20">T22/O22*100</f>
        <v>71.267937350716778</v>
      </c>
      <c r="Z22" s="219">
        <f>P22/F22*100</f>
        <v>72.867861468433915</v>
      </c>
      <c r="AA22" s="220">
        <f>Q22/G22*100</f>
        <v>73.616815288229432</v>
      </c>
      <c r="AB22" s="221">
        <v>0</v>
      </c>
      <c r="AC22" s="220">
        <f>S22/N22*100</f>
        <v>68.989288051266868</v>
      </c>
      <c r="AD22" s="223">
        <f>T22/J22*100</f>
        <v>71.267937350716778</v>
      </c>
      <c r="AG22" s="13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</row>
    <row r="23" spans="1:148" s="249" customFormat="1" ht="27.75" customHeight="1" x14ac:dyDescent="0.25">
      <c r="A23" s="698" t="s">
        <v>15</v>
      </c>
      <c r="B23" s="740" t="s">
        <v>279</v>
      </c>
      <c r="C23" s="741"/>
      <c r="D23" s="742" t="s">
        <v>12</v>
      </c>
      <c r="E23" s="244" t="s">
        <v>10</v>
      </c>
      <c r="F23" s="245">
        <f>G23+H23+I23+J23</f>
        <v>0</v>
      </c>
      <c r="G23" s="246">
        <v>0</v>
      </c>
      <c r="H23" s="246">
        <v>0</v>
      </c>
      <c r="I23" s="246">
        <v>0</v>
      </c>
      <c r="J23" s="247">
        <v>0</v>
      </c>
      <c r="K23" s="245">
        <f>L23+M23+N23+O23</f>
        <v>0</v>
      </c>
      <c r="L23" s="246">
        <v>0</v>
      </c>
      <c r="M23" s="246">
        <v>0</v>
      </c>
      <c r="N23" s="246">
        <v>0</v>
      </c>
      <c r="O23" s="247">
        <v>0</v>
      </c>
      <c r="P23" s="245">
        <f>Q23+R23+S23+T23</f>
        <v>0</v>
      </c>
      <c r="Q23" s="246">
        <v>0</v>
      </c>
      <c r="R23" s="246">
        <v>0</v>
      </c>
      <c r="S23" s="246">
        <v>0</v>
      </c>
      <c r="T23" s="247">
        <v>0</v>
      </c>
      <c r="U23" s="356">
        <f>V23+W23+X23+Y23</f>
        <v>0</v>
      </c>
      <c r="V23" s="26">
        <v>0</v>
      </c>
      <c r="W23" s="26">
        <v>0</v>
      </c>
      <c r="X23" s="26">
        <v>0</v>
      </c>
      <c r="Y23" s="27">
        <v>0</v>
      </c>
      <c r="Z23" s="248">
        <v>0</v>
      </c>
      <c r="AA23" s="171">
        <v>0</v>
      </c>
      <c r="AB23" s="171">
        <v>0</v>
      </c>
      <c r="AC23" s="171">
        <v>0</v>
      </c>
      <c r="AD23" s="185">
        <v>0</v>
      </c>
      <c r="AG23" s="250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</row>
    <row r="24" spans="1:148" s="249" customFormat="1" ht="14.25" customHeight="1" x14ac:dyDescent="0.25">
      <c r="A24" s="699"/>
      <c r="B24" s="743"/>
      <c r="C24" s="744"/>
      <c r="D24" s="745" t="s">
        <v>16</v>
      </c>
      <c r="E24" s="252" t="s">
        <v>10</v>
      </c>
      <c r="F24" s="289">
        <f>F26</f>
        <v>116516695</v>
      </c>
      <c r="G24" s="253">
        <f t="shared" ref="G24:T24" si="21">G26</f>
        <v>0</v>
      </c>
      <c r="H24" s="253">
        <f t="shared" si="21"/>
        <v>0</v>
      </c>
      <c r="I24" s="253">
        <f t="shared" si="21"/>
        <v>0</v>
      </c>
      <c r="J24" s="285">
        <f t="shared" si="21"/>
        <v>116516695</v>
      </c>
      <c r="K24" s="289">
        <f t="shared" si="21"/>
        <v>116516695</v>
      </c>
      <c r="L24" s="253">
        <f t="shared" si="21"/>
        <v>0</v>
      </c>
      <c r="M24" s="253">
        <f t="shared" si="21"/>
        <v>0</v>
      </c>
      <c r="N24" s="253">
        <f t="shared" si="21"/>
        <v>0</v>
      </c>
      <c r="O24" s="285">
        <f t="shared" si="21"/>
        <v>116516695</v>
      </c>
      <c r="P24" s="289">
        <f t="shared" si="21"/>
        <v>74577747.729999989</v>
      </c>
      <c r="Q24" s="253">
        <f t="shared" si="21"/>
        <v>0</v>
      </c>
      <c r="R24" s="253">
        <f t="shared" si="21"/>
        <v>0</v>
      </c>
      <c r="S24" s="253">
        <f t="shared" si="21"/>
        <v>0</v>
      </c>
      <c r="T24" s="285">
        <f t="shared" si="21"/>
        <v>74577747.729999989</v>
      </c>
      <c r="U24" s="108">
        <f t="shared" ref="U24" si="22">V24+W24+X24+Y24</f>
        <v>64.006061732183511</v>
      </c>
      <c r="V24" s="25">
        <v>0</v>
      </c>
      <c r="W24" s="25">
        <v>0</v>
      </c>
      <c r="X24" s="25">
        <v>0</v>
      </c>
      <c r="Y24" s="24">
        <f t="shared" ref="Y24" si="23">T24/O24*100</f>
        <v>64.006061732183511</v>
      </c>
      <c r="Z24" s="23">
        <f t="shared" ref="Z24" si="24">P24/F24*100</f>
        <v>64.006061732183511</v>
      </c>
      <c r="AA24" s="25">
        <v>0</v>
      </c>
      <c r="AB24" s="25">
        <v>0</v>
      </c>
      <c r="AC24" s="25">
        <v>0</v>
      </c>
      <c r="AD24" s="24">
        <f t="shared" ref="AD24" si="25">T24/J24*100</f>
        <v>64.006061732183511</v>
      </c>
      <c r="AG24" s="250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</row>
    <row r="25" spans="1:148" s="249" customFormat="1" ht="18" customHeight="1" thickBot="1" x14ac:dyDescent="0.3">
      <c r="A25" s="699"/>
      <c r="B25" s="746"/>
      <c r="C25" s="747"/>
      <c r="D25" s="748" t="s">
        <v>17</v>
      </c>
      <c r="E25" s="254" t="s">
        <v>10</v>
      </c>
      <c r="F25" s="292">
        <f>F57</f>
        <v>3625143</v>
      </c>
      <c r="G25" s="255">
        <f t="shared" ref="G25:T25" si="26">G57</f>
        <v>0</v>
      </c>
      <c r="H25" s="256">
        <f t="shared" si="26"/>
        <v>0</v>
      </c>
      <c r="I25" s="255">
        <f t="shared" si="26"/>
        <v>0</v>
      </c>
      <c r="J25" s="286">
        <f t="shared" si="26"/>
        <v>3625143</v>
      </c>
      <c r="K25" s="292"/>
      <c r="L25" s="255">
        <v>0</v>
      </c>
      <c r="M25" s="256">
        <v>0</v>
      </c>
      <c r="N25" s="255">
        <v>0</v>
      </c>
      <c r="O25" s="286"/>
      <c r="P25" s="257">
        <f t="shared" si="26"/>
        <v>0</v>
      </c>
      <c r="Q25" s="255">
        <f t="shared" si="26"/>
        <v>0</v>
      </c>
      <c r="R25" s="255">
        <f t="shared" si="26"/>
        <v>0</v>
      </c>
      <c r="S25" s="255">
        <f t="shared" si="26"/>
        <v>0</v>
      </c>
      <c r="T25" s="258">
        <f t="shared" si="26"/>
        <v>0</v>
      </c>
      <c r="U25" s="394">
        <f t="shared" ref="U25:U27" si="27">V25+W25+X25+Y25</f>
        <v>0</v>
      </c>
      <c r="V25" s="39">
        <v>0</v>
      </c>
      <c r="W25" s="39">
        <v>0</v>
      </c>
      <c r="X25" s="39">
        <v>0</v>
      </c>
      <c r="Y25" s="300">
        <v>0</v>
      </c>
      <c r="Z25" s="395">
        <f t="shared" ref="Z25:Z27" si="28">P25/F25*100</f>
        <v>0</v>
      </c>
      <c r="AA25" s="39">
        <v>0</v>
      </c>
      <c r="AB25" s="39">
        <v>0</v>
      </c>
      <c r="AC25" s="39">
        <v>0</v>
      </c>
      <c r="AD25" s="300">
        <f t="shared" ref="AD25:AD27" si="29">T25/J25*100</f>
        <v>0</v>
      </c>
      <c r="AG25" s="250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</row>
    <row r="26" spans="1:148" s="377" customFormat="1" ht="20.25" hidden="1" customHeight="1" thickBot="1" x14ac:dyDescent="0.3">
      <c r="A26" s="385"/>
      <c r="B26" s="544"/>
      <c r="C26" s="545"/>
      <c r="D26" s="696" t="s">
        <v>18</v>
      </c>
      <c r="E26" s="390" t="s">
        <v>5</v>
      </c>
      <c r="F26" s="391">
        <f>SUM(F27:F56)</f>
        <v>116516695</v>
      </c>
      <c r="G26" s="392">
        <f>SUM(G27:G56)</f>
        <v>0</v>
      </c>
      <c r="H26" s="392">
        <f>SUM(H27:H56)</f>
        <v>0</v>
      </c>
      <c r="I26" s="392">
        <f>SUM(I27:I56)</f>
        <v>0</v>
      </c>
      <c r="J26" s="393">
        <f>SUM(J27:J56)</f>
        <v>116516695</v>
      </c>
      <c r="K26" s="665">
        <f>SUM(K27:K56)</f>
        <v>116516695</v>
      </c>
      <c r="L26" s="666">
        <f>SUM(L27:L56)</f>
        <v>0</v>
      </c>
      <c r="M26" s="666">
        <f>SUM(M27:M56)</f>
        <v>0</v>
      </c>
      <c r="N26" s="666">
        <f>SUM(N27:N56)</f>
        <v>0</v>
      </c>
      <c r="O26" s="661">
        <f>SUM(O27:O56)</f>
        <v>116516695</v>
      </c>
      <c r="P26" s="659">
        <f t="shared" ref="L26:T26" si="30">SUM(P27:P56)</f>
        <v>74577747.729999989</v>
      </c>
      <c r="Q26" s="660">
        <f t="shared" si="30"/>
        <v>0</v>
      </c>
      <c r="R26" s="660">
        <f t="shared" si="30"/>
        <v>0</v>
      </c>
      <c r="S26" s="660">
        <f t="shared" si="30"/>
        <v>0</v>
      </c>
      <c r="T26" s="661">
        <f t="shared" si="30"/>
        <v>74577747.729999989</v>
      </c>
      <c r="U26" s="396">
        <f t="shared" si="27"/>
        <v>64.006061732183511</v>
      </c>
      <c r="V26" s="397">
        <v>0</v>
      </c>
      <c r="W26" s="397">
        <v>0</v>
      </c>
      <c r="X26" s="397">
        <v>0</v>
      </c>
      <c r="Y26" s="398">
        <f t="shared" ref="Y26:Y27" si="31">T26/O26*100</f>
        <v>64.006061732183511</v>
      </c>
      <c r="Z26" s="396">
        <f t="shared" si="28"/>
        <v>64.006061732183511</v>
      </c>
      <c r="AA26" s="397">
        <v>0</v>
      </c>
      <c r="AB26" s="397">
        <v>0</v>
      </c>
      <c r="AC26" s="397">
        <v>0</v>
      </c>
      <c r="AD26" s="398">
        <f t="shared" si="29"/>
        <v>64.006061732183511</v>
      </c>
      <c r="AE26" s="399" t="s">
        <v>84</v>
      </c>
      <c r="AF26" s="400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  <c r="DP26" s="378"/>
      <c r="DQ26" s="378"/>
      <c r="DR26" s="378"/>
      <c r="DS26" s="378"/>
      <c r="DT26" s="378"/>
      <c r="DU26" s="378"/>
      <c r="DV26" s="378"/>
      <c r="DW26" s="378"/>
      <c r="DX26" s="378"/>
      <c r="DY26" s="378"/>
      <c r="DZ26" s="378"/>
      <c r="EA26" s="378"/>
      <c r="EB26" s="378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8"/>
      <c r="EN26" s="378"/>
      <c r="EO26" s="378"/>
      <c r="EP26" s="378"/>
      <c r="EQ26" s="378"/>
      <c r="ER26" s="378"/>
    </row>
    <row r="27" spans="1:148" s="648" customFormat="1" ht="16.5" hidden="1" customHeight="1" x14ac:dyDescent="0.2">
      <c r="A27" s="669"/>
      <c r="B27" s="670" t="s">
        <v>100</v>
      </c>
      <c r="C27" s="389"/>
      <c r="D27" s="697" t="s">
        <v>18</v>
      </c>
      <c r="E27" s="671"/>
      <c r="F27" s="672">
        <f>G27+H27+J27</f>
        <v>35072</v>
      </c>
      <c r="G27" s="673">
        <v>0</v>
      </c>
      <c r="H27" s="673">
        <v>0</v>
      </c>
      <c r="I27" s="673">
        <v>0</v>
      </c>
      <c r="J27" s="674">
        <v>35072</v>
      </c>
      <c r="K27" s="672">
        <f>L27+M27+O27</f>
        <v>35072</v>
      </c>
      <c r="L27" s="673">
        <v>0</v>
      </c>
      <c r="M27" s="673">
        <v>0</v>
      </c>
      <c r="N27" s="673">
        <v>0</v>
      </c>
      <c r="O27" s="708">
        <v>35072</v>
      </c>
      <c r="P27" s="709">
        <f>Q27+R27+T27</f>
        <v>35071.96</v>
      </c>
      <c r="Q27" s="710">
        <v>0</v>
      </c>
      <c r="R27" s="710">
        <v>0</v>
      </c>
      <c r="S27" s="710">
        <v>0</v>
      </c>
      <c r="T27" s="711">
        <v>35071.96</v>
      </c>
      <c r="U27" s="401">
        <f t="shared" si="27"/>
        <v>99.999885948905103</v>
      </c>
      <c r="V27" s="402">
        <v>0</v>
      </c>
      <c r="W27" s="402">
        <v>0</v>
      </c>
      <c r="X27" s="402">
        <v>0</v>
      </c>
      <c r="Y27" s="403">
        <f t="shared" si="31"/>
        <v>99.999885948905103</v>
      </c>
      <c r="Z27" s="401">
        <f t="shared" si="28"/>
        <v>99.999885948905103</v>
      </c>
      <c r="AA27" s="402">
        <v>0</v>
      </c>
      <c r="AB27" s="402">
        <v>0</v>
      </c>
      <c r="AC27" s="402">
        <v>0</v>
      </c>
      <c r="AD27" s="403">
        <f t="shared" si="29"/>
        <v>99.999885948905103</v>
      </c>
      <c r="AG27" s="675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649"/>
      <c r="BB27" s="649"/>
      <c r="BC27" s="649"/>
      <c r="BD27" s="649"/>
      <c r="BE27" s="649"/>
      <c r="BF27" s="649"/>
      <c r="BG27" s="649"/>
      <c r="BH27" s="649"/>
      <c r="BI27" s="649"/>
      <c r="BJ27" s="649"/>
      <c r="BK27" s="649"/>
      <c r="BL27" s="649"/>
      <c r="BM27" s="649"/>
      <c r="BN27" s="649"/>
      <c r="BO27" s="649"/>
      <c r="BP27" s="649"/>
      <c r="BQ27" s="649"/>
      <c r="BR27" s="649"/>
      <c r="BS27" s="649"/>
      <c r="BT27" s="649"/>
      <c r="BU27" s="649"/>
      <c r="BV27" s="649"/>
      <c r="BW27" s="649"/>
      <c r="BX27" s="649"/>
      <c r="BY27" s="649"/>
      <c r="BZ27" s="649"/>
      <c r="CA27" s="649"/>
      <c r="CB27" s="649"/>
      <c r="CC27" s="649"/>
      <c r="CD27" s="649"/>
      <c r="CE27" s="649"/>
      <c r="CF27" s="649"/>
      <c r="CG27" s="649"/>
      <c r="CH27" s="649"/>
      <c r="CI27" s="649"/>
      <c r="CJ27" s="649"/>
      <c r="CK27" s="649"/>
      <c r="CL27" s="649"/>
      <c r="CM27" s="649"/>
      <c r="CN27" s="649"/>
      <c r="CO27" s="649"/>
      <c r="CP27" s="649"/>
      <c r="CQ27" s="649"/>
      <c r="CR27" s="649"/>
      <c r="CS27" s="649"/>
      <c r="CT27" s="649"/>
      <c r="CU27" s="649"/>
      <c r="CV27" s="649"/>
      <c r="CW27" s="649"/>
      <c r="CX27" s="649"/>
      <c r="CY27" s="649"/>
      <c r="CZ27" s="649"/>
      <c r="DA27" s="649"/>
      <c r="DB27" s="649"/>
      <c r="DC27" s="649"/>
      <c r="DD27" s="649"/>
      <c r="DE27" s="649"/>
      <c r="DF27" s="649"/>
      <c r="DG27" s="649"/>
      <c r="DH27" s="649"/>
      <c r="DI27" s="649"/>
      <c r="DJ27" s="649"/>
      <c r="DK27" s="649"/>
      <c r="DL27" s="649"/>
      <c r="DM27" s="649"/>
      <c r="DN27" s="649"/>
      <c r="DO27" s="649"/>
      <c r="DP27" s="649"/>
      <c r="DQ27" s="649"/>
      <c r="DR27" s="649"/>
      <c r="DS27" s="649"/>
      <c r="DT27" s="649"/>
      <c r="DU27" s="649"/>
      <c r="DV27" s="649"/>
      <c r="DW27" s="649"/>
      <c r="DX27" s="649"/>
      <c r="DY27" s="649"/>
      <c r="DZ27" s="649"/>
      <c r="EA27" s="649"/>
      <c r="EB27" s="649"/>
      <c r="EC27" s="649"/>
      <c r="ED27" s="649"/>
      <c r="EE27" s="649"/>
      <c r="EF27" s="649"/>
      <c r="EG27" s="649"/>
      <c r="EH27" s="649"/>
      <c r="EI27" s="649"/>
      <c r="EJ27" s="649"/>
      <c r="EK27" s="649"/>
      <c r="EL27" s="649"/>
      <c r="EM27" s="649"/>
      <c r="EN27" s="649"/>
      <c r="EO27" s="649"/>
      <c r="EP27" s="649"/>
      <c r="EQ27" s="649"/>
      <c r="ER27" s="649"/>
    </row>
    <row r="28" spans="1:148" s="648" customFormat="1" ht="16.5" hidden="1" customHeight="1" x14ac:dyDescent="0.2">
      <c r="A28" s="676"/>
      <c r="B28" s="677" t="s">
        <v>100</v>
      </c>
      <c r="C28" s="387"/>
      <c r="D28" s="678" t="s">
        <v>18</v>
      </c>
      <c r="E28" s="679"/>
      <c r="F28" s="680">
        <f t="shared" ref="F28:F56" si="32">G28+H28+J28</f>
        <v>1377775</v>
      </c>
      <c r="G28" s="681">
        <v>0</v>
      </c>
      <c r="H28" s="681">
        <v>0</v>
      </c>
      <c r="I28" s="681">
        <v>0</v>
      </c>
      <c r="J28" s="682">
        <v>1377775</v>
      </c>
      <c r="K28" s="680">
        <f t="shared" ref="K28:K56" si="33">L28+M28+O28</f>
        <v>1377775</v>
      </c>
      <c r="L28" s="681">
        <v>0</v>
      </c>
      <c r="M28" s="681">
        <v>0</v>
      </c>
      <c r="N28" s="681">
        <v>0</v>
      </c>
      <c r="O28" s="706">
        <v>1377775</v>
      </c>
      <c r="P28" s="701">
        <f t="shared" ref="P28:P56" si="34">Q28+R28+T28</f>
        <v>0</v>
      </c>
      <c r="Q28" s="702">
        <v>0</v>
      </c>
      <c r="R28" s="702">
        <v>0</v>
      </c>
      <c r="S28" s="702">
        <v>0</v>
      </c>
      <c r="T28" s="703">
        <v>0</v>
      </c>
      <c r="U28" s="354">
        <f t="shared" ref="U28:U56" si="35">V28+W28+X28+Y28</f>
        <v>0</v>
      </c>
      <c r="V28" s="60">
        <v>0</v>
      </c>
      <c r="W28" s="60">
        <v>0</v>
      </c>
      <c r="X28" s="60">
        <v>0</v>
      </c>
      <c r="Y28" s="355">
        <v>0</v>
      </c>
      <c r="Z28" s="59">
        <f t="shared" ref="Z28:Z56" si="36">P28/F28*100</f>
        <v>0</v>
      </c>
      <c r="AA28" s="60">
        <v>0</v>
      </c>
      <c r="AB28" s="60">
        <v>0</v>
      </c>
      <c r="AC28" s="60">
        <v>0</v>
      </c>
      <c r="AD28" s="355">
        <f t="shared" ref="AD28:AD56" si="37">T28/J28*100</f>
        <v>0</v>
      </c>
      <c r="AG28" s="675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649"/>
      <c r="BB28" s="649"/>
      <c r="BC28" s="649"/>
      <c r="BD28" s="649"/>
      <c r="BE28" s="649"/>
      <c r="BF28" s="649"/>
      <c r="BG28" s="649"/>
      <c r="BH28" s="649"/>
      <c r="BI28" s="649"/>
      <c r="BJ28" s="649"/>
      <c r="BK28" s="649"/>
      <c r="BL28" s="649"/>
      <c r="BM28" s="649"/>
      <c r="BN28" s="649"/>
      <c r="BO28" s="649"/>
      <c r="BP28" s="649"/>
      <c r="BQ28" s="649"/>
      <c r="BR28" s="649"/>
      <c r="BS28" s="649"/>
      <c r="BT28" s="649"/>
      <c r="BU28" s="649"/>
      <c r="BV28" s="649"/>
      <c r="BW28" s="649"/>
      <c r="BX28" s="649"/>
      <c r="BY28" s="649"/>
      <c r="BZ28" s="649"/>
      <c r="CA28" s="649"/>
      <c r="CB28" s="649"/>
      <c r="CC28" s="649"/>
      <c r="CD28" s="649"/>
      <c r="CE28" s="649"/>
      <c r="CF28" s="649"/>
      <c r="CG28" s="649"/>
      <c r="CH28" s="649"/>
      <c r="CI28" s="649"/>
      <c r="CJ28" s="649"/>
      <c r="CK28" s="649"/>
      <c r="CL28" s="649"/>
      <c r="CM28" s="649"/>
      <c r="CN28" s="649"/>
      <c r="CO28" s="649"/>
      <c r="CP28" s="649"/>
      <c r="CQ28" s="649"/>
      <c r="CR28" s="649"/>
      <c r="CS28" s="649"/>
      <c r="CT28" s="649"/>
      <c r="CU28" s="649"/>
      <c r="CV28" s="649"/>
      <c r="CW28" s="649"/>
      <c r="CX28" s="649"/>
      <c r="CY28" s="649"/>
      <c r="CZ28" s="649"/>
      <c r="DA28" s="649"/>
      <c r="DB28" s="649"/>
      <c r="DC28" s="649"/>
      <c r="DD28" s="649"/>
      <c r="DE28" s="649"/>
      <c r="DF28" s="649"/>
      <c r="DG28" s="649"/>
      <c r="DH28" s="649"/>
      <c r="DI28" s="649"/>
      <c r="DJ28" s="649"/>
      <c r="DK28" s="649"/>
      <c r="DL28" s="649"/>
      <c r="DM28" s="649"/>
      <c r="DN28" s="649"/>
      <c r="DO28" s="649"/>
      <c r="DP28" s="649"/>
      <c r="DQ28" s="649"/>
      <c r="DR28" s="649"/>
      <c r="DS28" s="649"/>
      <c r="DT28" s="649"/>
      <c r="DU28" s="649"/>
      <c r="DV28" s="649"/>
      <c r="DW28" s="649"/>
      <c r="DX28" s="649"/>
      <c r="DY28" s="649"/>
      <c r="DZ28" s="649"/>
      <c r="EA28" s="649"/>
      <c r="EB28" s="649"/>
      <c r="EC28" s="649"/>
      <c r="ED28" s="649"/>
      <c r="EE28" s="649"/>
      <c r="EF28" s="649"/>
      <c r="EG28" s="649"/>
      <c r="EH28" s="649"/>
      <c r="EI28" s="649"/>
      <c r="EJ28" s="649"/>
      <c r="EK28" s="649"/>
      <c r="EL28" s="649"/>
      <c r="EM28" s="649"/>
      <c r="EN28" s="649"/>
      <c r="EO28" s="649"/>
      <c r="EP28" s="649"/>
      <c r="EQ28" s="649"/>
      <c r="ER28" s="649"/>
    </row>
    <row r="29" spans="1:148" s="648" customFormat="1" ht="16.5" hidden="1" customHeight="1" x14ac:dyDescent="0.2">
      <c r="A29" s="676"/>
      <c r="B29" s="677" t="s">
        <v>100</v>
      </c>
      <c r="C29" s="387"/>
      <c r="D29" s="678" t="s">
        <v>18</v>
      </c>
      <c r="E29" s="679"/>
      <c r="F29" s="680">
        <f t="shared" si="32"/>
        <v>1395591</v>
      </c>
      <c r="G29" s="681">
        <v>0</v>
      </c>
      <c r="H29" s="681">
        <v>0</v>
      </c>
      <c r="I29" s="681">
        <v>0</v>
      </c>
      <c r="J29" s="682">
        <v>1395591</v>
      </c>
      <c r="K29" s="680">
        <f t="shared" si="33"/>
        <v>1395591</v>
      </c>
      <c r="L29" s="681">
        <v>0</v>
      </c>
      <c r="M29" s="681">
        <v>0</v>
      </c>
      <c r="N29" s="681">
        <v>0</v>
      </c>
      <c r="O29" s="706">
        <v>1395591</v>
      </c>
      <c r="P29" s="701">
        <f t="shared" si="34"/>
        <v>0</v>
      </c>
      <c r="Q29" s="702">
        <v>0</v>
      </c>
      <c r="R29" s="702">
        <v>0</v>
      </c>
      <c r="S29" s="702">
        <v>0</v>
      </c>
      <c r="T29" s="703">
        <v>0</v>
      </c>
      <c r="U29" s="354">
        <f t="shared" si="35"/>
        <v>0</v>
      </c>
      <c r="V29" s="60">
        <v>0</v>
      </c>
      <c r="W29" s="60">
        <v>0</v>
      </c>
      <c r="X29" s="60">
        <v>0</v>
      </c>
      <c r="Y29" s="355">
        <v>0</v>
      </c>
      <c r="Z29" s="59">
        <f t="shared" si="36"/>
        <v>0</v>
      </c>
      <c r="AA29" s="60">
        <v>0</v>
      </c>
      <c r="AB29" s="60">
        <v>0</v>
      </c>
      <c r="AC29" s="60">
        <v>0</v>
      </c>
      <c r="AD29" s="355">
        <f t="shared" si="37"/>
        <v>0</v>
      </c>
      <c r="AG29" s="675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649"/>
      <c r="BB29" s="649"/>
      <c r="BC29" s="649"/>
      <c r="BD29" s="649"/>
      <c r="BE29" s="649"/>
      <c r="BF29" s="649"/>
      <c r="BG29" s="649"/>
      <c r="BH29" s="649"/>
      <c r="BI29" s="649"/>
      <c r="BJ29" s="649"/>
      <c r="BK29" s="649"/>
      <c r="BL29" s="649"/>
      <c r="BM29" s="649"/>
      <c r="BN29" s="649"/>
      <c r="BO29" s="649"/>
      <c r="BP29" s="649"/>
      <c r="BQ29" s="649"/>
      <c r="BR29" s="649"/>
      <c r="BS29" s="649"/>
      <c r="BT29" s="649"/>
      <c r="BU29" s="649"/>
      <c r="BV29" s="649"/>
      <c r="BW29" s="649"/>
      <c r="BX29" s="649"/>
      <c r="BY29" s="649"/>
      <c r="BZ29" s="649"/>
      <c r="CA29" s="649"/>
      <c r="CB29" s="649"/>
      <c r="CC29" s="649"/>
      <c r="CD29" s="649"/>
      <c r="CE29" s="649"/>
      <c r="CF29" s="649"/>
      <c r="CG29" s="649"/>
      <c r="CH29" s="649"/>
      <c r="CI29" s="649"/>
      <c r="CJ29" s="649"/>
      <c r="CK29" s="649"/>
      <c r="CL29" s="649"/>
      <c r="CM29" s="649"/>
      <c r="CN29" s="649"/>
      <c r="CO29" s="649"/>
      <c r="CP29" s="649"/>
      <c r="CQ29" s="649"/>
      <c r="CR29" s="649"/>
      <c r="CS29" s="649"/>
      <c r="CT29" s="649"/>
      <c r="CU29" s="649"/>
      <c r="CV29" s="649"/>
      <c r="CW29" s="649"/>
      <c r="CX29" s="649"/>
      <c r="CY29" s="649"/>
      <c r="CZ29" s="649"/>
      <c r="DA29" s="649"/>
      <c r="DB29" s="649"/>
      <c r="DC29" s="649"/>
      <c r="DD29" s="649"/>
      <c r="DE29" s="649"/>
      <c r="DF29" s="649"/>
      <c r="DG29" s="649"/>
      <c r="DH29" s="649"/>
      <c r="DI29" s="649"/>
      <c r="DJ29" s="649"/>
      <c r="DK29" s="649"/>
      <c r="DL29" s="649"/>
      <c r="DM29" s="649"/>
      <c r="DN29" s="649"/>
      <c r="DO29" s="649"/>
      <c r="DP29" s="649"/>
      <c r="DQ29" s="649"/>
      <c r="DR29" s="649"/>
      <c r="DS29" s="649"/>
      <c r="DT29" s="649"/>
      <c r="DU29" s="649"/>
      <c r="DV29" s="649"/>
      <c r="DW29" s="649"/>
      <c r="DX29" s="649"/>
      <c r="DY29" s="649"/>
      <c r="DZ29" s="649"/>
      <c r="EA29" s="649"/>
      <c r="EB29" s="649"/>
      <c r="EC29" s="649"/>
      <c r="ED29" s="649"/>
      <c r="EE29" s="649"/>
      <c r="EF29" s="649"/>
      <c r="EG29" s="649"/>
      <c r="EH29" s="649"/>
      <c r="EI29" s="649"/>
      <c r="EJ29" s="649"/>
      <c r="EK29" s="649"/>
      <c r="EL29" s="649"/>
      <c r="EM29" s="649"/>
      <c r="EN29" s="649"/>
      <c r="EO29" s="649"/>
      <c r="EP29" s="649"/>
      <c r="EQ29" s="649"/>
      <c r="ER29" s="649"/>
    </row>
    <row r="30" spans="1:148" s="648" customFormat="1" ht="16.5" hidden="1" customHeight="1" x14ac:dyDescent="0.2">
      <c r="A30" s="676"/>
      <c r="B30" s="677" t="s">
        <v>101</v>
      </c>
      <c r="C30" s="387"/>
      <c r="D30" s="678" t="s">
        <v>18</v>
      </c>
      <c r="E30" s="679"/>
      <c r="F30" s="680">
        <f t="shared" si="32"/>
        <v>535000</v>
      </c>
      <c r="G30" s="681">
        <v>0</v>
      </c>
      <c r="H30" s="681">
        <v>0</v>
      </c>
      <c r="I30" s="681">
        <v>0</v>
      </c>
      <c r="J30" s="682">
        <v>535000</v>
      </c>
      <c r="K30" s="680">
        <f t="shared" si="33"/>
        <v>535000</v>
      </c>
      <c r="L30" s="681">
        <v>0</v>
      </c>
      <c r="M30" s="681">
        <v>0</v>
      </c>
      <c r="N30" s="681">
        <v>0</v>
      </c>
      <c r="O30" s="706">
        <v>535000</v>
      </c>
      <c r="P30" s="701">
        <f t="shared" si="34"/>
        <v>0</v>
      </c>
      <c r="Q30" s="702">
        <v>0</v>
      </c>
      <c r="R30" s="702">
        <v>0</v>
      </c>
      <c r="S30" s="702">
        <v>0</v>
      </c>
      <c r="T30" s="703">
        <v>0</v>
      </c>
      <c r="U30" s="354">
        <f t="shared" si="35"/>
        <v>0</v>
      </c>
      <c r="V30" s="60">
        <v>0</v>
      </c>
      <c r="W30" s="60">
        <v>0</v>
      </c>
      <c r="X30" s="60">
        <v>0</v>
      </c>
      <c r="Y30" s="355">
        <f t="shared" ref="Y30:Y56" si="38">T30/O30*100</f>
        <v>0</v>
      </c>
      <c r="Z30" s="59">
        <f t="shared" si="36"/>
        <v>0</v>
      </c>
      <c r="AA30" s="60">
        <v>0</v>
      </c>
      <c r="AB30" s="60">
        <v>0</v>
      </c>
      <c r="AC30" s="60">
        <v>0</v>
      </c>
      <c r="AD30" s="355">
        <f t="shared" si="37"/>
        <v>0</v>
      </c>
      <c r="AE30" s="683"/>
      <c r="AG30" s="675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49"/>
      <c r="BF30" s="649"/>
      <c r="BG30" s="649"/>
      <c r="BH30" s="649"/>
      <c r="BI30" s="649"/>
      <c r="BJ30" s="649"/>
      <c r="BK30" s="649"/>
      <c r="BL30" s="649"/>
      <c r="BM30" s="649"/>
      <c r="BN30" s="649"/>
      <c r="BO30" s="649"/>
      <c r="BP30" s="649"/>
      <c r="BQ30" s="649"/>
      <c r="BR30" s="649"/>
      <c r="BS30" s="649"/>
      <c r="BT30" s="649"/>
      <c r="BU30" s="649"/>
      <c r="BV30" s="649"/>
      <c r="BW30" s="649"/>
      <c r="BX30" s="649"/>
      <c r="BY30" s="649"/>
      <c r="BZ30" s="649"/>
      <c r="CA30" s="649"/>
      <c r="CB30" s="649"/>
      <c r="CC30" s="649"/>
      <c r="CD30" s="649"/>
      <c r="CE30" s="649"/>
      <c r="CF30" s="649"/>
      <c r="CG30" s="649"/>
      <c r="CH30" s="649"/>
      <c r="CI30" s="649"/>
      <c r="CJ30" s="649"/>
      <c r="CK30" s="649"/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  <c r="CV30" s="649"/>
      <c r="CW30" s="649"/>
      <c r="CX30" s="649"/>
      <c r="CY30" s="649"/>
      <c r="CZ30" s="649"/>
      <c r="DA30" s="649"/>
      <c r="DB30" s="649"/>
      <c r="DC30" s="649"/>
      <c r="DD30" s="649"/>
      <c r="DE30" s="649"/>
      <c r="DF30" s="649"/>
      <c r="DG30" s="649"/>
      <c r="DH30" s="649"/>
      <c r="DI30" s="649"/>
      <c r="DJ30" s="649"/>
      <c r="DK30" s="649"/>
      <c r="DL30" s="649"/>
      <c r="DM30" s="649"/>
      <c r="DN30" s="649"/>
      <c r="DO30" s="649"/>
      <c r="DP30" s="649"/>
      <c r="DQ30" s="649"/>
      <c r="DR30" s="649"/>
      <c r="DS30" s="649"/>
      <c r="DT30" s="649"/>
      <c r="DU30" s="649"/>
      <c r="DV30" s="649"/>
      <c r="DW30" s="649"/>
      <c r="DX30" s="649"/>
      <c r="DY30" s="649"/>
      <c r="DZ30" s="649"/>
      <c r="EA30" s="649"/>
      <c r="EB30" s="649"/>
      <c r="EC30" s="649"/>
      <c r="ED30" s="649"/>
      <c r="EE30" s="649"/>
      <c r="EF30" s="649"/>
      <c r="EG30" s="649"/>
      <c r="EH30" s="649"/>
      <c r="EI30" s="649"/>
      <c r="EJ30" s="649"/>
      <c r="EK30" s="649"/>
      <c r="EL30" s="649"/>
      <c r="EM30" s="649"/>
      <c r="EN30" s="649"/>
      <c r="EO30" s="649"/>
      <c r="EP30" s="649"/>
      <c r="EQ30" s="649"/>
      <c r="ER30" s="649"/>
    </row>
    <row r="31" spans="1:148" s="648" customFormat="1" ht="16.5" hidden="1" customHeight="1" x14ac:dyDescent="0.2">
      <c r="A31" s="676"/>
      <c r="B31" s="677" t="s">
        <v>102</v>
      </c>
      <c r="C31" s="387"/>
      <c r="D31" s="678" t="s">
        <v>18</v>
      </c>
      <c r="E31" s="679"/>
      <c r="F31" s="680">
        <f t="shared" si="32"/>
        <v>3721365</v>
      </c>
      <c r="G31" s="681">
        <v>0</v>
      </c>
      <c r="H31" s="681">
        <v>0</v>
      </c>
      <c r="I31" s="681">
        <v>0</v>
      </c>
      <c r="J31" s="682">
        <v>3721365</v>
      </c>
      <c r="K31" s="680">
        <f t="shared" si="33"/>
        <v>3721365</v>
      </c>
      <c r="L31" s="681">
        <v>0</v>
      </c>
      <c r="M31" s="681">
        <v>0</v>
      </c>
      <c r="N31" s="681">
        <v>0</v>
      </c>
      <c r="O31" s="706">
        <v>3721365</v>
      </c>
      <c r="P31" s="701">
        <f t="shared" si="34"/>
        <v>42431.62</v>
      </c>
      <c r="Q31" s="702">
        <v>0</v>
      </c>
      <c r="R31" s="702">
        <v>0</v>
      </c>
      <c r="S31" s="702">
        <v>0</v>
      </c>
      <c r="T31" s="703">
        <v>42431.62</v>
      </c>
      <c r="U31" s="354">
        <f t="shared" si="35"/>
        <v>1.1402165603212799</v>
      </c>
      <c r="V31" s="60">
        <v>0</v>
      </c>
      <c r="W31" s="60">
        <v>0</v>
      </c>
      <c r="X31" s="60">
        <v>0</v>
      </c>
      <c r="Y31" s="355">
        <f t="shared" si="38"/>
        <v>1.1402165603212799</v>
      </c>
      <c r="Z31" s="59">
        <f t="shared" si="36"/>
        <v>1.1402165603212799</v>
      </c>
      <c r="AA31" s="60">
        <v>0</v>
      </c>
      <c r="AB31" s="60">
        <v>0</v>
      </c>
      <c r="AC31" s="60">
        <v>0</v>
      </c>
      <c r="AD31" s="355">
        <f t="shared" si="37"/>
        <v>1.1402165603212799</v>
      </c>
      <c r="AG31" s="675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649"/>
      <c r="BB31" s="649"/>
      <c r="BC31" s="649"/>
      <c r="BD31" s="649"/>
      <c r="BE31" s="649"/>
      <c r="BF31" s="649"/>
      <c r="BG31" s="649"/>
      <c r="BH31" s="649"/>
      <c r="BI31" s="649"/>
      <c r="BJ31" s="649"/>
      <c r="BK31" s="649"/>
      <c r="BL31" s="649"/>
      <c r="BM31" s="649"/>
      <c r="BN31" s="649"/>
      <c r="BO31" s="649"/>
      <c r="BP31" s="649"/>
      <c r="BQ31" s="649"/>
      <c r="BR31" s="649"/>
      <c r="BS31" s="649"/>
      <c r="BT31" s="649"/>
      <c r="BU31" s="649"/>
      <c r="BV31" s="649"/>
      <c r="BW31" s="649"/>
      <c r="BX31" s="649"/>
      <c r="BY31" s="649"/>
      <c r="BZ31" s="649"/>
      <c r="CA31" s="649"/>
      <c r="CB31" s="649"/>
      <c r="CC31" s="649"/>
      <c r="CD31" s="649"/>
      <c r="CE31" s="649"/>
      <c r="CF31" s="649"/>
      <c r="CG31" s="649"/>
      <c r="CH31" s="649"/>
      <c r="CI31" s="649"/>
      <c r="CJ31" s="649"/>
      <c r="CK31" s="649"/>
      <c r="CL31" s="649"/>
      <c r="CM31" s="649"/>
      <c r="CN31" s="649"/>
      <c r="CO31" s="649"/>
      <c r="CP31" s="649"/>
      <c r="CQ31" s="649"/>
      <c r="CR31" s="649"/>
      <c r="CS31" s="649"/>
      <c r="CT31" s="649"/>
      <c r="CU31" s="649"/>
      <c r="CV31" s="649"/>
      <c r="CW31" s="649"/>
      <c r="CX31" s="649"/>
      <c r="CY31" s="649"/>
      <c r="CZ31" s="649"/>
      <c r="DA31" s="649"/>
      <c r="DB31" s="649"/>
      <c r="DC31" s="649"/>
      <c r="DD31" s="649"/>
      <c r="DE31" s="649"/>
      <c r="DF31" s="649"/>
      <c r="DG31" s="649"/>
      <c r="DH31" s="649"/>
      <c r="DI31" s="649"/>
      <c r="DJ31" s="649"/>
      <c r="DK31" s="649"/>
      <c r="DL31" s="649"/>
      <c r="DM31" s="649"/>
      <c r="DN31" s="649"/>
      <c r="DO31" s="649"/>
      <c r="DP31" s="649"/>
      <c r="DQ31" s="649"/>
      <c r="DR31" s="649"/>
      <c r="DS31" s="649"/>
      <c r="DT31" s="649"/>
      <c r="DU31" s="649"/>
      <c r="DV31" s="649"/>
      <c r="DW31" s="649"/>
      <c r="DX31" s="649"/>
      <c r="DY31" s="649"/>
      <c r="DZ31" s="649"/>
      <c r="EA31" s="649"/>
      <c r="EB31" s="649"/>
      <c r="EC31" s="649"/>
      <c r="ED31" s="649"/>
      <c r="EE31" s="649"/>
      <c r="EF31" s="649"/>
      <c r="EG31" s="649"/>
      <c r="EH31" s="649"/>
      <c r="EI31" s="649"/>
      <c r="EJ31" s="649"/>
      <c r="EK31" s="649"/>
      <c r="EL31" s="649"/>
      <c r="EM31" s="649"/>
      <c r="EN31" s="649"/>
      <c r="EO31" s="649"/>
      <c r="EP31" s="649"/>
      <c r="EQ31" s="649"/>
      <c r="ER31" s="649"/>
    </row>
    <row r="32" spans="1:148" s="648" customFormat="1" ht="35.25" hidden="1" customHeight="1" x14ac:dyDescent="0.2">
      <c r="A32" s="676"/>
      <c r="B32" s="677" t="s">
        <v>103</v>
      </c>
      <c r="C32" s="387"/>
      <c r="D32" s="678" t="s">
        <v>18</v>
      </c>
      <c r="E32" s="679"/>
      <c r="F32" s="680">
        <f t="shared" si="32"/>
        <v>873592</v>
      </c>
      <c r="G32" s="681">
        <v>0</v>
      </c>
      <c r="H32" s="681">
        <v>0</v>
      </c>
      <c r="I32" s="681">
        <v>0</v>
      </c>
      <c r="J32" s="682">
        <v>873592</v>
      </c>
      <c r="K32" s="680">
        <f t="shared" si="33"/>
        <v>873592</v>
      </c>
      <c r="L32" s="681">
        <v>0</v>
      </c>
      <c r="M32" s="681">
        <v>0</v>
      </c>
      <c r="N32" s="681">
        <v>0</v>
      </c>
      <c r="O32" s="707">
        <v>873592</v>
      </c>
      <c r="P32" s="701">
        <f t="shared" si="34"/>
        <v>873591.44</v>
      </c>
      <c r="Q32" s="702">
        <v>0</v>
      </c>
      <c r="R32" s="702">
        <v>0</v>
      </c>
      <c r="S32" s="702">
        <v>0</v>
      </c>
      <c r="T32" s="703">
        <v>873591.44</v>
      </c>
      <c r="U32" s="354">
        <f t="shared" si="35"/>
        <v>99.999935896848868</v>
      </c>
      <c r="V32" s="60">
        <v>0</v>
      </c>
      <c r="W32" s="60">
        <v>0</v>
      </c>
      <c r="X32" s="60">
        <v>0</v>
      </c>
      <c r="Y32" s="355">
        <f t="shared" si="38"/>
        <v>99.999935896848868</v>
      </c>
      <c r="Z32" s="59">
        <f t="shared" si="36"/>
        <v>99.999935896848868</v>
      </c>
      <c r="AA32" s="60">
        <v>0</v>
      </c>
      <c r="AB32" s="60">
        <v>0</v>
      </c>
      <c r="AC32" s="60">
        <v>0</v>
      </c>
      <c r="AD32" s="355">
        <f t="shared" si="37"/>
        <v>99.999935896848868</v>
      </c>
      <c r="AG32" s="675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649"/>
      <c r="BB32" s="649"/>
      <c r="BC32" s="649"/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49"/>
      <c r="BO32" s="649"/>
      <c r="BP32" s="649"/>
      <c r="BQ32" s="649"/>
      <c r="BR32" s="649"/>
      <c r="BS32" s="649"/>
      <c r="BT32" s="649"/>
      <c r="BU32" s="649"/>
      <c r="BV32" s="649"/>
      <c r="BW32" s="649"/>
      <c r="BX32" s="649"/>
      <c r="BY32" s="649"/>
      <c r="BZ32" s="649"/>
      <c r="CA32" s="649"/>
      <c r="CB32" s="649"/>
      <c r="CC32" s="649"/>
      <c r="CD32" s="649"/>
      <c r="CE32" s="649"/>
      <c r="CF32" s="649"/>
      <c r="CG32" s="649"/>
      <c r="CH32" s="649"/>
      <c r="CI32" s="649"/>
      <c r="CJ32" s="649"/>
      <c r="CK32" s="649"/>
      <c r="CL32" s="649"/>
      <c r="CM32" s="649"/>
      <c r="CN32" s="649"/>
      <c r="CO32" s="649"/>
      <c r="CP32" s="649"/>
      <c r="CQ32" s="649"/>
      <c r="CR32" s="649"/>
      <c r="CS32" s="649"/>
      <c r="CT32" s="649"/>
      <c r="CU32" s="649"/>
      <c r="CV32" s="649"/>
      <c r="CW32" s="649"/>
      <c r="CX32" s="649"/>
      <c r="CY32" s="649"/>
      <c r="CZ32" s="649"/>
      <c r="DA32" s="649"/>
      <c r="DB32" s="649"/>
      <c r="DC32" s="649"/>
      <c r="DD32" s="649"/>
      <c r="DE32" s="649"/>
      <c r="DF32" s="649"/>
      <c r="DG32" s="649"/>
      <c r="DH32" s="649"/>
      <c r="DI32" s="649"/>
      <c r="DJ32" s="649"/>
      <c r="DK32" s="649"/>
      <c r="DL32" s="649"/>
      <c r="DM32" s="649"/>
      <c r="DN32" s="649"/>
      <c r="DO32" s="649"/>
      <c r="DP32" s="649"/>
      <c r="DQ32" s="649"/>
      <c r="DR32" s="649"/>
      <c r="DS32" s="649"/>
      <c r="DT32" s="649"/>
      <c r="DU32" s="649"/>
      <c r="DV32" s="649"/>
      <c r="DW32" s="649"/>
      <c r="DX32" s="649"/>
      <c r="DY32" s="649"/>
      <c r="DZ32" s="649"/>
      <c r="EA32" s="649"/>
      <c r="EB32" s="649"/>
      <c r="EC32" s="649"/>
      <c r="ED32" s="649"/>
      <c r="EE32" s="649"/>
      <c r="EF32" s="649"/>
      <c r="EG32" s="649"/>
      <c r="EH32" s="649"/>
      <c r="EI32" s="649"/>
      <c r="EJ32" s="649"/>
      <c r="EK32" s="649"/>
      <c r="EL32" s="649"/>
      <c r="EM32" s="649"/>
      <c r="EN32" s="649"/>
      <c r="EO32" s="649"/>
      <c r="EP32" s="649"/>
      <c r="EQ32" s="649"/>
      <c r="ER32" s="649"/>
    </row>
    <row r="33" spans="1:148" s="684" customFormat="1" ht="28.5" hidden="1" customHeight="1" x14ac:dyDescent="0.25">
      <c r="A33" s="676"/>
      <c r="B33" s="677" t="s">
        <v>104</v>
      </c>
      <c r="C33" s="387"/>
      <c r="D33" s="678" t="s">
        <v>18</v>
      </c>
      <c r="E33" s="679"/>
      <c r="F33" s="680">
        <f t="shared" si="32"/>
        <v>1268505</v>
      </c>
      <c r="G33" s="681">
        <v>0</v>
      </c>
      <c r="H33" s="681">
        <v>0</v>
      </c>
      <c r="I33" s="681">
        <v>0</v>
      </c>
      <c r="J33" s="682">
        <v>1268505</v>
      </c>
      <c r="K33" s="680">
        <f t="shared" si="33"/>
        <v>1268505</v>
      </c>
      <c r="L33" s="681">
        <v>0</v>
      </c>
      <c r="M33" s="681">
        <v>0</v>
      </c>
      <c r="N33" s="681">
        <v>0</v>
      </c>
      <c r="O33" s="706">
        <v>1268505</v>
      </c>
      <c r="P33" s="701">
        <f t="shared" si="34"/>
        <v>1261518.8400000001</v>
      </c>
      <c r="Q33" s="702">
        <v>0</v>
      </c>
      <c r="R33" s="702">
        <v>0</v>
      </c>
      <c r="S33" s="702">
        <v>0</v>
      </c>
      <c r="T33" s="703">
        <v>1261518.8400000001</v>
      </c>
      <c r="U33" s="354">
        <f t="shared" si="35"/>
        <v>99.449260349781838</v>
      </c>
      <c r="V33" s="60">
        <v>0</v>
      </c>
      <c r="W33" s="60">
        <v>0</v>
      </c>
      <c r="X33" s="60">
        <v>0</v>
      </c>
      <c r="Y33" s="355">
        <f t="shared" si="38"/>
        <v>99.449260349781838</v>
      </c>
      <c r="Z33" s="59">
        <f t="shared" si="36"/>
        <v>99.449260349781838</v>
      </c>
      <c r="AA33" s="60">
        <v>0</v>
      </c>
      <c r="AB33" s="60">
        <v>0</v>
      </c>
      <c r="AC33" s="60">
        <v>0</v>
      </c>
      <c r="AD33" s="355">
        <f t="shared" si="37"/>
        <v>99.449260349781838</v>
      </c>
      <c r="AE33" s="647"/>
      <c r="AF33" s="647"/>
      <c r="AG33" s="647"/>
      <c r="AH33" s="647"/>
      <c r="AI33" s="647"/>
      <c r="AJ33" s="647"/>
      <c r="AK33" s="647"/>
      <c r="AL33" s="647"/>
      <c r="AM33" s="647"/>
      <c r="AN33" s="647"/>
      <c r="AO33" s="647"/>
      <c r="AP33" s="647"/>
      <c r="AQ33" s="647"/>
      <c r="AR33" s="647"/>
      <c r="AS33" s="647"/>
      <c r="AT33" s="647"/>
      <c r="AU33" s="647"/>
      <c r="AV33" s="647"/>
      <c r="AW33" s="647"/>
      <c r="AX33" s="647"/>
      <c r="AY33" s="647"/>
      <c r="AZ33" s="647"/>
      <c r="BA33" s="647"/>
      <c r="BB33" s="647"/>
      <c r="BC33" s="647"/>
      <c r="BD33" s="647"/>
      <c r="BE33" s="647"/>
      <c r="BF33" s="647"/>
      <c r="BG33" s="647"/>
      <c r="BH33" s="647"/>
      <c r="BI33" s="647"/>
      <c r="BJ33" s="647"/>
      <c r="BK33" s="647"/>
      <c r="BL33" s="647"/>
      <c r="BM33" s="647"/>
      <c r="BN33" s="647"/>
      <c r="BO33" s="647"/>
      <c r="BP33" s="647"/>
      <c r="BQ33" s="647"/>
      <c r="BR33" s="647"/>
      <c r="BS33" s="647"/>
      <c r="BT33" s="647"/>
      <c r="BU33" s="647"/>
      <c r="BV33" s="647"/>
      <c r="BW33" s="647"/>
      <c r="BX33" s="647"/>
      <c r="BY33" s="647"/>
      <c r="BZ33" s="647"/>
      <c r="CA33" s="647"/>
      <c r="CB33" s="647"/>
      <c r="CC33" s="647"/>
      <c r="CD33" s="647"/>
      <c r="CE33" s="647"/>
      <c r="CF33" s="647"/>
      <c r="CG33" s="647"/>
      <c r="CH33" s="647"/>
      <c r="CI33" s="647"/>
      <c r="CJ33" s="647"/>
      <c r="CK33" s="647"/>
      <c r="CL33" s="647"/>
      <c r="CM33" s="647"/>
      <c r="CN33" s="647"/>
      <c r="CO33" s="647"/>
      <c r="CP33" s="647"/>
      <c r="CQ33" s="647"/>
      <c r="CR33" s="647"/>
      <c r="CS33" s="647"/>
      <c r="CT33" s="647"/>
      <c r="CU33" s="647"/>
      <c r="CV33" s="647"/>
      <c r="CW33" s="647"/>
      <c r="CX33" s="647"/>
      <c r="CY33" s="647"/>
      <c r="CZ33" s="647"/>
      <c r="DA33" s="647"/>
      <c r="DB33" s="647"/>
      <c r="DC33" s="647"/>
      <c r="DD33" s="647"/>
      <c r="DE33" s="647"/>
      <c r="DF33" s="647"/>
      <c r="DG33" s="647"/>
      <c r="DH33" s="647"/>
      <c r="DI33" s="647"/>
      <c r="DJ33" s="647"/>
      <c r="DK33" s="647"/>
      <c r="DL33" s="647"/>
      <c r="DM33" s="647"/>
      <c r="DN33" s="647"/>
      <c r="DO33" s="647"/>
      <c r="DP33" s="647"/>
      <c r="DQ33" s="647"/>
      <c r="DR33" s="647"/>
      <c r="DS33" s="647"/>
      <c r="DT33" s="647"/>
      <c r="DU33" s="647"/>
      <c r="DV33" s="647"/>
      <c r="DW33" s="647"/>
      <c r="DX33" s="647"/>
      <c r="DY33" s="647"/>
      <c r="DZ33" s="647"/>
      <c r="EA33" s="647"/>
      <c r="EB33" s="647"/>
      <c r="EC33" s="647"/>
      <c r="ED33" s="647"/>
      <c r="EE33" s="647"/>
      <c r="EF33" s="647"/>
      <c r="EG33" s="647"/>
      <c r="EH33" s="647"/>
      <c r="EI33" s="647"/>
      <c r="EJ33" s="647"/>
      <c r="EK33" s="647"/>
      <c r="EL33" s="647"/>
      <c r="EM33" s="647"/>
      <c r="EN33" s="647"/>
      <c r="EO33" s="647"/>
      <c r="EP33" s="647"/>
      <c r="EQ33" s="647"/>
      <c r="ER33" s="647"/>
    </row>
    <row r="34" spans="1:148" s="684" customFormat="1" ht="27.75" hidden="1" customHeight="1" x14ac:dyDescent="0.25">
      <c r="A34" s="676"/>
      <c r="B34" s="677" t="s">
        <v>105</v>
      </c>
      <c r="C34" s="387"/>
      <c r="D34" s="678" t="s">
        <v>18</v>
      </c>
      <c r="E34" s="679"/>
      <c r="F34" s="680">
        <f t="shared" si="32"/>
        <v>723514</v>
      </c>
      <c r="G34" s="681">
        <v>0</v>
      </c>
      <c r="H34" s="681">
        <v>0</v>
      </c>
      <c r="I34" s="681">
        <v>0</v>
      </c>
      <c r="J34" s="682">
        <v>723514</v>
      </c>
      <c r="K34" s="680">
        <f t="shared" si="33"/>
        <v>723514</v>
      </c>
      <c r="L34" s="681">
        <v>0</v>
      </c>
      <c r="M34" s="681">
        <v>0</v>
      </c>
      <c r="N34" s="681">
        <v>0</v>
      </c>
      <c r="O34" s="706">
        <v>723514</v>
      </c>
      <c r="P34" s="701">
        <f t="shared" si="34"/>
        <v>720763.66</v>
      </c>
      <c r="Q34" s="702">
        <v>0</v>
      </c>
      <c r="R34" s="702">
        <v>0</v>
      </c>
      <c r="S34" s="702">
        <v>0</v>
      </c>
      <c r="T34" s="703">
        <v>720763.66</v>
      </c>
      <c r="U34" s="354">
        <f t="shared" si="35"/>
        <v>99.619863610102925</v>
      </c>
      <c r="V34" s="60">
        <v>0</v>
      </c>
      <c r="W34" s="60">
        <v>0</v>
      </c>
      <c r="X34" s="60">
        <v>0</v>
      </c>
      <c r="Y34" s="355">
        <f t="shared" si="38"/>
        <v>99.619863610102925</v>
      </c>
      <c r="Z34" s="59">
        <f t="shared" si="36"/>
        <v>99.619863610102925</v>
      </c>
      <c r="AA34" s="60">
        <v>0</v>
      </c>
      <c r="AB34" s="60">
        <v>0</v>
      </c>
      <c r="AC34" s="60">
        <v>0</v>
      </c>
      <c r="AD34" s="355">
        <f t="shared" si="37"/>
        <v>99.619863610102925</v>
      </c>
      <c r="AE34" s="647"/>
      <c r="AF34" s="647"/>
      <c r="AG34" s="647"/>
      <c r="AH34" s="647"/>
      <c r="AI34" s="647"/>
      <c r="AJ34" s="647"/>
      <c r="AK34" s="647"/>
      <c r="AL34" s="647"/>
      <c r="AM34" s="647"/>
      <c r="AN34" s="647"/>
      <c r="AO34" s="647"/>
      <c r="AP34" s="647"/>
      <c r="AQ34" s="647"/>
      <c r="AR34" s="647"/>
      <c r="AS34" s="647"/>
      <c r="AT34" s="647"/>
      <c r="AU34" s="647"/>
      <c r="AV34" s="647"/>
      <c r="AW34" s="647"/>
      <c r="AX34" s="647"/>
      <c r="AY34" s="647"/>
      <c r="AZ34" s="647"/>
      <c r="BA34" s="647"/>
      <c r="BB34" s="647"/>
      <c r="BC34" s="647"/>
      <c r="BD34" s="647"/>
      <c r="BE34" s="647"/>
      <c r="BF34" s="647"/>
      <c r="BG34" s="647"/>
      <c r="BH34" s="647"/>
      <c r="BI34" s="647"/>
      <c r="BJ34" s="647"/>
      <c r="BK34" s="647"/>
      <c r="BL34" s="647"/>
      <c r="BM34" s="647"/>
      <c r="BN34" s="647"/>
      <c r="BO34" s="647"/>
      <c r="BP34" s="647"/>
      <c r="BQ34" s="647"/>
      <c r="BR34" s="647"/>
      <c r="BS34" s="647"/>
      <c r="BT34" s="647"/>
      <c r="BU34" s="647"/>
      <c r="BV34" s="647"/>
      <c r="BW34" s="647"/>
      <c r="BX34" s="647"/>
      <c r="BY34" s="647"/>
      <c r="BZ34" s="647"/>
      <c r="CA34" s="647"/>
      <c r="CB34" s="647"/>
      <c r="CC34" s="647"/>
      <c r="CD34" s="647"/>
      <c r="CE34" s="647"/>
      <c r="CF34" s="647"/>
      <c r="CG34" s="647"/>
      <c r="CH34" s="647"/>
      <c r="CI34" s="647"/>
      <c r="CJ34" s="647"/>
      <c r="CK34" s="647"/>
      <c r="CL34" s="647"/>
      <c r="CM34" s="647"/>
      <c r="CN34" s="647"/>
      <c r="CO34" s="647"/>
      <c r="CP34" s="647"/>
      <c r="CQ34" s="647"/>
      <c r="CR34" s="647"/>
      <c r="CS34" s="647"/>
      <c r="CT34" s="647"/>
      <c r="CU34" s="647"/>
      <c r="CV34" s="647"/>
      <c r="CW34" s="647"/>
      <c r="CX34" s="647"/>
      <c r="CY34" s="647"/>
      <c r="CZ34" s="647"/>
      <c r="DA34" s="647"/>
      <c r="DB34" s="647"/>
      <c r="DC34" s="647"/>
      <c r="DD34" s="647"/>
      <c r="DE34" s="647"/>
      <c r="DF34" s="647"/>
      <c r="DG34" s="647"/>
      <c r="DH34" s="647"/>
      <c r="DI34" s="647"/>
      <c r="DJ34" s="647"/>
      <c r="DK34" s="647"/>
      <c r="DL34" s="647"/>
      <c r="DM34" s="647"/>
      <c r="DN34" s="647"/>
      <c r="DO34" s="647"/>
      <c r="DP34" s="647"/>
      <c r="DQ34" s="647"/>
      <c r="DR34" s="647"/>
      <c r="DS34" s="647"/>
      <c r="DT34" s="647"/>
      <c r="DU34" s="647"/>
      <c r="DV34" s="647"/>
      <c r="DW34" s="647"/>
      <c r="DX34" s="647"/>
      <c r="DY34" s="647"/>
      <c r="DZ34" s="647"/>
      <c r="EA34" s="647"/>
      <c r="EB34" s="647"/>
      <c r="EC34" s="647"/>
      <c r="ED34" s="647"/>
      <c r="EE34" s="647"/>
      <c r="EF34" s="647"/>
      <c r="EG34" s="647"/>
      <c r="EH34" s="647"/>
      <c r="EI34" s="647"/>
      <c r="EJ34" s="647"/>
      <c r="EK34" s="647"/>
      <c r="EL34" s="647"/>
      <c r="EM34" s="647"/>
      <c r="EN34" s="647"/>
      <c r="EO34" s="647"/>
      <c r="EP34" s="647"/>
      <c r="EQ34" s="647"/>
      <c r="ER34" s="647"/>
    </row>
    <row r="35" spans="1:148" s="684" customFormat="1" ht="48" hidden="1" customHeight="1" x14ac:dyDescent="0.25">
      <c r="A35" s="676"/>
      <c r="B35" s="677" t="s">
        <v>106</v>
      </c>
      <c r="C35" s="387"/>
      <c r="D35" s="678" t="s">
        <v>18</v>
      </c>
      <c r="E35" s="679"/>
      <c r="F35" s="680">
        <f t="shared" si="32"/>
        <v>20698658</v>
      </c>
      <c r="G35" s="681">
        <v>0</v>
      </c>
      <c r="H35" s="681">
        <v>0</v>
      </c>
      <c r="I35" s="681">
        <v>0</v>
      </c>
      <c r="J35" s="682">
        <v>20698658</v>
      </c>
      <c r="K35" s="680">
        <f t="shared" si="33"/>
        <v>20698658</v>
      </c>
      <c r="L35" s="681">
        <v>0</v>
      </c>
      <c r="M35" s="681">
        <v>0</v>
      </c>
      <c r="N35" s="681">
        <v>0</v>
      </c>
      <c r="O35" s="706">
        <v>20698658</v>
      </c>
      <c r="P35" s="701">
        <f t="shared" si="34"/>
        <v>20467291.109999999</v>
      </c>
      <c r="Q35" s="702">
        <v>0</v>
      </c>
      <c r="R35" s="702">
        <v>0</v>
      </c>
      <c r="S35" s="702">
        <v>0</v>
      </c>
      <c r="T35" s="703">
        <v>20467291.109999999</v>
      </c>
      <c r="U35" s="354">
        <f t="shared" si="35"/>
        <v>98.882213088404086</v>
      </c>
      <c r="V35" s="60">
        <v>0</v>
      </c>
      <c r="W35" s="60">
        <v>0</v>
      </c>
      <c r="X35" s="60">
        <v>0</v>
      </c>
      <c r="Y35" s="355">
        <f t="shared" si="38"/>
        <v>98.882213088404086</v>
      </c>
      <c r="Z35" s="59">
        <f t="shared" si="36"/>
        <v>98.882213088404086</v>
      </c>
      <c r="AA35" s="60">
        <v>0</v>
      </c>
      <c r="AB35" s="60">
        <v>0</v>
      </c>
      <c r="AC35" s="60">
        <v>0</v>
      </c>
      <c r="AD35" s="355">
        <f t="shared" si="37"/>
        <v>98.882213088404086</v>
      </c>
      <c r="AE35" s="647"/>
      <c r="AF35" s="647"/>
      <c r="AG35" s="647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7"/>
      <c r="BF35" s="647"/>
      <c r="BG35" s="647"/>
      <c r="BH35" s="647"/>
      <c r="BI35" s="647"/>
      <c r="BJ35" s="647"/>
      <c r="BK35" s="647"/>
      <c r="BL35" s="647"/>
      <c r="BM35" s="647"/>
      <c r="BN35" s="647"/>
      <c r="BO35" s="647"/>
      <c r="BP35" s="647"/>
      <c r="BQ35" s="647"/>
      <c r="BR35" s="647"/>
      <c r="BS35" s="647"/>
      <c r="BT35" s="647"/>
      <c r="BU35" s="647"/>
      <c r="BV35" s="647"/>
      <c r="BW35" s="647"/>
      <c r="BX35" s="647"/>
      <c r="BY35" s="647"/>
      <c r="BZ35" s="647"/>
      <c r="CA35" s="647"/>
      <c r="CB35" s="647"/>
      <c r="CC35" s="647"/>
      <c r="CD35" s="647"/>
      <c r="CE35" s="647"/>
      <c r="CF35" s="647"/>
      <c r="CG35" s="647"/>
      <c r="CH35" s="647"/>
      <c r="CI35" s="647"/>
      <c r="CJ35" s="647"/>
      <c r="CK35" s="647"/>
      <c r="CL35" s="647"/>
      <c r="CM35" s="647"/>
      <c r="CN35" s="647"/>
      <c r="CO35" s="647"/>
      <c r="CP35" s="647"/>
      <c r="CQ35" s="647"/>
      <c r="CR35" s="647"/>
      <c r="CS35" s="647"/>
      <c r="CT35" s="647"/>
      <c r="CU35" s="647"/>
      <c r="CV35" s="647"/>
      <c r="CW35" s="647"/>
      <c r="CX35" s="647"/>
      <c r="CY35" s="647"/>
      <c r="CZ35" s="647"/>
      <c r="DA35" s="647"/>
      <c r="DB35" s="647"/>
      <c r="DC35" s="647"/>
      <c r="DD35" s="647"/>
      <c r="DE35" s="647"/>
      <c r="DF35" s="647"/>
      <c r="DG35" s="647"/>
      <c r="DH35" s="647"/>
      <c r="DI35" s="647"/>
      <c r="DJ35" s="647"/>
      <c r="DK35" s="647"/>
      <c r="DL35" s="647"/>
      <c r="DM35" s="647"/>
      <c r="DN35" s="647"/>
      <c r="DO35" s="647"/>
      <c r="DP35" s="647"/>
      <c r="DQ35" s="647"/>
      <c r="DR35" s="647"/>
      <c r="DS35" s="647"/>
      <c r="DT35" s="647"/>
      <c r="DU35" s="647"/>
      <c r="DV35" s="647"/>
      <c r="DW35" s="647"/>
      <c r="DX35" s="647"/>
      <c r="DY35" s="647"/>
      <c r="DZ35" s="647"/>
      <c r="EA35" s="647"/>
      <c r="EB35" s="647"/>
      <c r="EC35" s="647"/>
      <c r="ED35" s="647"/>
      <c r="EE35" s="647"/>
      <c r="EF35" s="647"/>
      <c r="EG35" s="647"/>
      <c r="EH35" s="647"/>
      <c r="EI35" s="647"/>
      <c r="EJ35" s="647"/>
      <c r="EK35" s="647"/>
      <c r="EL35" s="647"/>
      <c r="EM35" s="647"/>
      <c r="EN35" s="647"/>
      <c r="EO35" s="647"/>
      <c r="EP35" s="647"/>
      <c r="EQ35" s="647"/>
      <c r="ER35" s="647"/>
    </row>
    <row r="36" spans="1:148" s="684" customFormat="1" ht="28.5" hidden="1" customHeight="1" x14ac:dyDescent="0.25">
      <c r="A36" s="676"/>
      <c r="B36" s="677" t="s">
        <v>107</v>
      </c>
      <c r="C36" s="387"/>
      <c r="D36" s="678" t="s">
        <v>18</v>
      </c>
      <c r="E36" s="679"/>
      <c r="F36" s="680">
        <f t="shared" si="32"/>
        <v>458479</v>
      </c>
      <c r="G36" s="681">
        <v>0</v>
      </c>
      <c r="H36" s="681">
        <v>0</v>
      </c>
      <c r="I36" s="681">
        <v>0</v>
      </c>
      <c r="J36" s="682">
        <v>458479</v>
      </c>
      <c r="K36" s="680">
        <f t="shared" si="33"/>
        <v>458479</v>
      </c>
      <c r="L36" s="681">
        <v>0</v>
      </c>
      <c r="M36" s="681">
        <v>0</v>
      </c>
      <c r="N36" s="681">
        <v>0</v>
      </c>
      <c r="O36" s="706">
        <v>458479</v>
      </c>
      <c r="P36" s="701">
        <f t="shared" si="34"/>
        <v>0</v>
      </c>
      <c r="Q36" s="702">
        <v>0</v>
      </c>
      <c r="R36" s="702">
        <v>0</v>
      </c>
      <c r="S36" s="702">
        <v>0</v>
      </c>
      <c r="T36" s="703">
        <v>0</v>
      </c>
      <c r="U36" s="354">
        <f t="shared" si="35"/>
        <v>0</v>
      </c>
      <c r="V36" s="60">
        <v>0</v>
      </c>
      <c r="W36" s="60">
        <v>0</v>
      </c>
      <c r="X36" s="60">
        <v>0</v>
      </c>
      <c r="Y36" s="355">
        <f t="shared" si="38"/>
        <v>0</v>
      </c>
      <c r="Z36" s="59">
        <f t="shared" si="36"/>
        <v>0</v>
      </c>
      <c r="AA36" s="60">
        <v>0</v>
      </c>
      <c r="AB36" s="60">
        <v>0</v>
      </c>
      <c r="AC36" s="60">
        <v>0</v>
      </c>
      <c r="AD36" s="355">
        <f t="shared" si="37"/>
        <v>0</v>
      </c>
      <c r="AE36" s="647"/>
      <c r="AF36" s="647"/>
      <c r="AG36" s="647"/>
      <c r="AH36" s="647"/>
      <c r="AI36" s="647"/>
      <c r="AJ36" s="647"/>
      <c r="AK36" s="647"/>
      <c r="AL36" s="647"/>
      <c r="AM36" s="647"/>
      <c r="AN36" s="647"/>
      <c r="AO36" s="647"/>
      <c r="AP36" s="647"/>
      <c r="AQ36" s="647"/>
      <c r="AR36" s="647"/>
      <c r="AS36" s="647"/>
      <c r="AT36" s="647"/>
      <c r="AU36" s="647"/>
      <c r="AV36" s="647"/>
      <c r="AW36" s="647"/>
      <c r="AX36" s="647"/>
      <c r="AY36" s="647"/>
      <c r="AZ36" s="647"/>
      <c r="BA36" s="647"/>
      <c r="BB36" s="647"/>
      <c r="BC36" s="647"/>
      <c r="BD36" s="647"/>
      <c r="BE36" s="647"/>
      <c r="BF36" s="647"/>
      <c r="BG36" s="647"/>
      <c r="BH36" s="647"/>
      <c r="BI36" s="647"/>
      <c r="BJ36" s="647"/>
      <c r="BK36" s="647"/>
      <c r="BL36" s="647"/>
      <c r="BM36" s="647"/>
      <c r="BN36" s="647"/>
      <c r="BO36" s="647"/>
      <c r="BP36" s="647"/>
      <c r="BQ36" s="647"/>
      <c r="BR36" s="647"/>
      <c r="BS36" s="647"/>
      <c r="BT36" s="647"/>
      <c r="BU36" s="647"/>
      <c r="BV36" s="647"/>
      <c r="BW36" s="647"/>
      <c r="BX36" s="647"/>
      <c r="BY36" s="647"/>
      <c r="BZ36" s="647"/>
      <c r="CA36" s="647"/>
      <c r="CB36" s="647"/>
      <c r="CC36" s="647"/>
      <c r="CD36" s="647"/>
      <c r="CE36" s="647"/>
      <c r="CF36" s="647"/>
      <c r="CG36" s="647"/>
      <c r="CH36" s="647"/>
      <c r="CI36" s="647"/>
      <c r="CJ36" s="647"/>
      <c r="CK36" s="647"/>
      <c r="CL36" s="647"/>
      <c r="CM36" s="647"/>
      <c r="CN36" s="647"/>
      <c r="CO36" s="647"/>
      <c r="CP36" s="647"/>
      <c r="CQ36" s="647"/>
      <c r="CR36" s="647"/>
      <c r="CS36" s="647"/>
      <c r="CT36" s="647"/>
      <c r="CU36" s="647"/>
      <c r="CV36" s="647"/>
      <c r="CW36" s="647"/>
      <c r="CX36" s="647"/>
      <c r="CY36" s="647"/>
      <c r="CZ36" s="647"/>
      <c r="DA36" s="647"/>
      <c r="DB36" s="647"/>
      <c r="DC36" s="647"/>
      <c r="DD36" s="647"/>
      <c r="DE36" s="647"/>
      <c r="DF36" s="647"/>
      <c r="DG36" s="647"/>
      <c r="DH36" s="647"/>
      <c r="DI36" s="647"/>
      <c r="DJ36" s="647"/>
      <c r="DK36" s="647"/>
      <c r="DL36" s="647"/>
      <c r="DM36" s="647"/>
      <c r="DN36" s="647"/>
      <c r="DO36" s="647"/>
      <c r="DP36" s="647"/>
      <c r="DQ36" s="647"/>
      <c r="DR36" s="647"/>
      <c r="DS36" s="647"/>
      <c r="DT36" s="647"/>
      <c r="DU36" s="647"/>
      <c r="DV36" s="647"/>
      <c r="DW36" s="647"/>
      <c r="DX36" s="647"/>
      <c r="DY36" s="647"/>
      <c r="DZ36" s="647"/>
      <c r="EA36" s="647"/>
      <c r="EB36" s="647"/>
      <c r="EC36" s="647"/>
      <c r="ED36" s="647"/>
      <c r="EE36" s="647"/>
      <c r="EF36" s="647"/>
      <c r="EG36" s="647"/>
      <c r="EH36" s="647"/>
      <c r="EI36" s="647"/>
      <c r="EJ36" s="647"/>
      <c r="EK36" s="647"/>
      <c r="EL36" s="647"/>
      <c r="EM36" s="647"/>
      <c r="EN36" s="647"/>
      <c r="EO36" s="647"/>
      <c r="EP36" s="647"/>
      <c r="EQ36" s="647"/>
      <c r="ER36" s="647"/>
    </row>
    <row r="37" spans="1:148" s="684" customFormat="1" ht="27" hidden="1" customHeight="1" x14ac:dyDescent="0.25">
      <c r="A37" s="676"/>
      <c r="B37" s="677" t="s">
        <v>108</v>
      </c>
      <c r="C37" s="685"/>
      <c r="D37" s="678" t="s">
        <v>18</v>
      </c>
      <c r="E37" s="679"/>
      <c r="F37" s="680">
        <f t="shared" si="32"/>
        <v>523000</v>
      </c>
      <c r="G37" s="681">
        <v>0</v>
      </c>
      <c r="H37" s="681">
        <v>0</v>
      </c>
      <c r="I37" s="681">
        <v>0</v>
      </c>
      <c r="J37" s="682">
        <v>523000</v>
      </c>
      <c r="K37" s="680">
        <f t="shared" si="33"/>
        <v>523000</v>
      </c>
      <c r="L37" s="681">
        <v>0</v>
      </c>
      <c r="M37" s="681">
        <v>0</v>
      </c>
      <c r="N37" s="681">
        <v>0</v>
      </c>
      <c r="O37" s="706">
        <v>523000</v>
      </c>
      <c r="P37" s="701">
        <f t="shared" si="34"/>
        <v>24000</v>
      </c>
      <c r="Q37" s="702">
        <v>0</v>
      </c>
      <c r="R37" s="702">
        <v>0</v>
      </c>
      <c r="S37" s="702">
        <v>0</v>
      </c>
      <c r="T37" s="703">
        <v>24000</v>
      </c>
      <c r="U37" s="354">
        <f t="shared" si="35"/>
        <v>4.5889101338432123</v>
      </c>
      <c r="V37" s="60">
        <v>0</v>
      </c>
      <c r="W37" s="60">
        <v>0</v>
      </c>
      <c r="X37" s="60">
        <v>0</v>
      </c>
      <c r="Y37" s="355">
        <f t="shared" si="38"/>
        <v>4.5889101338432123</v>
      </c>
      <c r="Z37" s="59">
        <f t="shared" si="36"/>
        <v>4.5889101338432123</v>
      </c>
      <c r="AA37" s="60">
        <v>0</v>
      </c>
      <c r="AB37" s="60">
        <v>0</v>
      </c>
      <c r="AC37" s="60">
        <v>0</v>
      </c>
      <c r="AD37" s="355">
        <f t="shared" si="37"/>
        <v>4.5889101338432123</v>
      </c>
      <c r="AE37" s="647"/>
      <c r="AF37" s="647"/>
      <c r="AG37" s="647"/>
      <c r="AH37" s="647"/>
      <c r="AI37" s="647"/>
      <c r="AJ37" s="647"/>
      <c r="AK37" s="647"/>
      <c r="AL37" s="647"/>
      <c r="AM37" s="647"/>
      <c r="AN37" s="647"/>
      <c r="AO37" s="647"/>
      <c r="AP37" s="647"/>
      <c r="AQ37" s="647"/>
      <c r="AR37" s="647"/>
      <c r="AS37" s="647"/>
      <c r="AT37" s="647"/>
      <c r="AU37" s="647"/>
      <c r="AV37" s="647"/>
      <c r="AW37" s="647"/>
      <c r="AX37" s="647"/>
      <c r="AY37" s="647"/>
      <c r="AZ37" s="647"/>
      <c r="BA37" s="647"/>
      <c r="BB37" s="647"/>
      <c r="BC37" s="647"/>
      <c r="BD37" s="647"/>
      <c r="BE37" s="647"/>
      <c r="BF37" s="647"/>
      <c r="BG37" s="647"/>
      <c r="BH37" s="647"/>
      <c r="BI37" s="647"/>
      <c r="BJ37" s="647"/>
      <c r="BK37" s="647"/>
      <c r="BL37" s="647"/>
      <c r="BM37" s="647"/>
      <c r="BN37" s="647"/>
      <c r="BO37" s="647"/>
      <c r="BP37" s="647"/>
      <c r="BQ37" s="647"/>
      <c r="BR37" s="647"/>
      <c r="BS37" s="647"/>
      <c r="BT37" s="647"/>
      <c r="BU37" s="647"/>
      <c r="BV37" s="647"/>
      <c r="BW37" s="647"/>
      <c r="BX37" s="647"/>
      <c r="BY37" s="647"/>
      <c r="BZ37" s="647"/>
      <c r="CA37" s="647"/>
      <c r="CB37" s="647"/>
      <c r="CC37" s="647"/>
      <c r="CD37" s="647"/>
      <c r="CE37" s="647"/>
      <c r="CF37" s="647"/>
      <c r="CG37" s="647"/>
      <c r="CH37" s="647"/>
      <c r="CI37" s="647"/>
      <c r="CJ37" s="647"/>
      <c r="CK37" s="647"/>
      <c r="CL37" s="647"/>
      <c r="CM37" s="647"/>
      <c r="CN37" s="647"/>
      <c r="CO37" s="647"/>
      <c r="CP37" s="647"/>
      <c r="CQ37" s="647"/>
      <c r="CR37" s="647"/>
      <c r="CS37" s="647"/>
      <c r="CT37" s="647"/>
      <c r="CU37" s="647"/>
      <c r="CV37" s="647"/>
      <c r="CW37" s="647"/>
      <c r="CX37" s="647"/>
      <c r="CY37" s="647"/>
      <c r="CZ37" s="647"/>
      <c r="DA37" s="647"/>
      <c r="DB37" s="647"/>
      <c r="DC37" s="647"/>
      <c r="DD37" s="647"/>
      <c r="DE37" s="647"/>
      <c r="DF37" s="647"/>
      <c r="DG37" s="647"/>
      <c r="DH37" s="647"/>
      <c r="DI37" s="647"/>
      <c r="DJ37" s="647"/>
      <c r="DK37" s="647"/>
      <c r="DL37" s="647"/>
      <c r="DM37" s="647"/>
      <c r="DN37" s="647"/>
      <c r="DO37" s="647"/>
      <c r="DP37" s="647"/>
      <c r="DQ37" s="647"/>
      <c r="DR37" s="647"/>
      <c r="DS37" s="647"/>
      <c r="DT37" s="647"/>
      <c r="DU37" s="647"/>
      <c r="DV37" s="647"/>
      <c r="DW37" s="647"/>
      <c r="DX37" s="647"/>
      <c r="DY37" s="647"/>
      <c r="DZ37" s="647"/>
      <c r="EA37" s="647"/>
      <c r="EB37" s="647"/>
      <c r="EC37" s="647"/>
      <c r="ED37" s="647"/>
      <c r="EE37" s="647"/>
      <c r="EF37" s="647"/>
      <c r="EG37" s="647"/>
      <c r="EH37" s="647"/>
      <c r="EI37" s="647"/>
      <c r="EJ37" s="647"/>
      <c r="EK37" s="647"/>
      <c r="EL37" s="647"/>
      <c r="EM37" s="647"/>
      <c r="EN37" s="647"/>
      <c r="EO37" s="647"/>
      <c r="EP37" s="647"/>
      <c r="EQ37" s="647"/>
      <c r="ER37" s="647"/>
    </row>
    <row r="38" spans="1:148" s="684" customFormat="1" ht="33" hidden="1" customHeight="1" x14ac:dyDescent="0.25">
      <c r="A38" s="676"/>
      <c r="B38" s="677" t="s">
        <v>42</v>
      </c>
      <c r="C38" s="387"/>
      <c r="D38" s="678" t="s">
        <v>18</v>
      </c>
      <c r="E38" s="679"/>
      <c r="F38" s="680">
        <f t="shared" si="32"/>
        <v>2100000</v>
      </c>
      <c r="G38" s="681">
        <v>0</v>
      </c>
      <c r="H38" s="681">
        <v>0</v>
      </c>
      <c r="I38" s="681">
        <v>0</v>
      </c>
      <c r="J38" s="682">
        <v>2100000</v>
      </c>
      <c r="K38" s="680">
        <f t="shared" si="33"/>
        <v>2100000</v>
      </c>
      <c r="L38" s="681">
        <v>0</v>
      </c>
      <c r="M38" s="681">
        <v>0</v>
      </c>
      <c r="N38" s="681">
        <v>0</v>
      </c>
      <c r="O38" s="706">
        <v>2100000</v>
      </c>
      <c r="P38" s="701">
        <f t="shared" si="34"/>
        <v>0</v>
      </c>
      <c r="Q38" s="702">
        <v>0</v>
      </c>
      <c r="R38" s="702">
        <v>0</v>
      </c>
      <c r="S38" s="702">
        <v>0</v>
      </c>
      <c r="T38" s="703">
        <v>0</v>
      </c>
      <c r="U38" s="354">
        <f t="shared" si="35"/>
        <v>0</v>
      </c>
      <c r="V38" s="60">
        <v>0</v>
      </c>
      <c r="W38" s="60">
        <v>0</v>
      </c>
      <c r="X38" s="60">
        <v>0</v>
      </c>
      <c r="Y38" s="355">
        <f t="shared" si="38"/>
        <v>0</v>
      </c>
      <c r="Z38" s="59">
        <f t="shared" si="36"/>
        <v>0</v>
      </c>
      <c r="AA38" s="60">
        <v>0</v>
      </c>
      <c r="AB38" s="60">
        <v>0</v>
      </c>
      <c r="AC38" s="60">
        <v>0</v>
      </c>
      <c r="AD38" s="355">
        <f t="shared" si="37"/>
        <v>0</v>
      </c>
      <c r="AE38" s="647"/>
      <c r="AF38" s="647"/>
      <c r="AG38" s="647"/>
      <c r="AH38" s="647"/>
      <c r="AI38" s="647"/>
      <c r="AJ38" s="647"/>
      <c r="AK38" s="647"/>
      <c r="AL38" s="647"/>
      <c r="AM38" s="647"/>
      <c r="AN38" s="647"/>
      <c r="AO38" s="647"/>
      <c r="AP38" s="647"/>
      <c r="AQ38" s="647"/>
      <c r="AR38" s="647"/>
      <c r="AS38" s="647"/>
      <c r="AT38" s="647"/>
      <c r="AU38" s="647"/>
      <c r="AV38" s="647"/>
      <c r="AW38" s="647"/>
      <c r="AX38" s="647"/>
      <c r="AY38" s="647"/>
      <c r="AZ38" s="647"/>
      <c r="BA38" s="647"/>
      <c r="BB38" s="647"/>
      <c r="BC38" s="647"/>
      <c r="BD38" s="647"/>
      <c r="BE38" s="647"/>
      <c r="BF38" s="647"/>
      <c r="BG38" s="647"/>
      <c r="BH38" s="647"/>
      <c r="BI38" s="647"/>
      <c r="BJ38" s="647"/>
      <c r="BK38" s="647"/>
      <c r="BL38" s="647"/>
      <c r="BM38" s="647"/>
      <c r="BN38" s="647"/>
      <c r="BO38" s="647"/>
      <c r="BP38" s="647"/>
      <c r="BQ38" s="647"/>
      <c r="BR38" s="647"/>
      <c r="BS38" s="647"/>
      <c r="BT38" s="647"/>
      <c r="BU38" s="647"/>
      <c r="BV38" s="647"/>
      <c r="BW38" s="647"/>
      <c r="BX38" s="647"/>
      <c r="BY38" s="647"/>
      <c r="BZ38" s="647"/>
      <c r="CA38" s="647"/>
      <c r="CB38" s="647"/>
      <c r="CC38" s="647"/>
      <c r="CD38" s="647"/>
      <c r="CE38" s="647"/>
      <c r="CF38" s="647"/>
      <c r="CG38" s="647"/>
      <c r="CH38" s="647"/>
      <c r="CI38" s="647"/>
      <c r="CJ38" s="647"/>
      <c r="CK38" s="647"/>
      <c r="CL38" s="647"/>
      <c r="CM38" s="647"/>
      <c r="CN38" s="647"/>
      <c r="CO38" s="647"/>
      <c r="CP38" s="647"/>
      <c r="CQ38" s="647"/>
      <c r="CR38" s="647"/>
      <c r="CS38" s="647"/>
      <c r="CT38" s="647"/>
      <c r="CU38" s="647"/>
      <c r="CV38" s="647"/>
      <c r="CW38" s="647"/>
      <c r="CX38" s="647"/>
      <c r="CY38" s="647"/>
      <c r="CZ38" s="647"/>
      <c r="DA38" s="647"/>
      <c r="DB38" s="647"/>
      <c r="DC38" s="647"/>
      <c r="DD38" s="647"/>
      <c r="DE38" s="647"/>
      <c r="DF38" s="647"/>
      <c r="DG38" s="647"/>
      <c r="DH38" s="647"/>
      <c r="DI38" s="647"/>
      <c r="DJ38" s="647"/>
      <c r="DK38" s="647"/>
      <c r="DL38" s="647"/>
      <c r="DM38" s="647"/>
      <c r="DN38" s="647"/>
      <c r="DO38" s="647"/>
      <c r="DP38" s="647"/>
      <c r="DQ38" s="647"/>
      <c r="DR38" s="647"/>
      <c r="DS38" s="647"/>
      <c r="DT38" s="647"/>
      <c r="DU38" s="647"/>
      <c r="DV38" s="647"/>
      <c r="DW38" s="647"/>
      <c r="DX38" s="647"/>
      <c r="DY38" s="647"/>
      <c r="DZ38" s="647"/>
      <c r="EA38" s="647"/>
      <c r="EB38" s="647"/>
      <c r="EC38" s="647"/>
      <c r="ED38" s="647"/>
      <c r="EE38" s="647"/>
      <c r="EF38" s="647"/>
      <c r="EG38" s="647"/>
      <c r="EH38" s="647"/>
      <c r="EI38" s="647"/>
      <c r="EJ38" s="647"/>
      <c r="EK38" s="647"/>
      <c r="EL38" s="647"/>
      <c r="EM38" s="647"/>
      <c r="EN38" s="647"/>
      <c r="EO38" s="647"/>
      <c r="EP38" s="647"/>
      <c r="EQ38" s="647"/>
      <c r="ER38" s="647"/>
    </row>
    <row r="39" spans="1:148" s="684" customFormat="1" ht="21.75" hidden="1" customHeight="1" x14ac:dyDescent="0.25">
      <c r="A39" s="676"/>
      <c r="B39" s="677" t="s">
        <v>109</v>
      </c>
      <c r="C39" s="387"/>
      <c r="D39" s="678" t="s">
        <v>18</v>
      </c>
      <c r="E39" s="679"/>
      <c r="F39" s="680">
        <f t="shared" si="32"/>
        <v>127635</v>
      </c>
      <c r="G39" s="681">
        <v>0</v>
      </c>
      <c r="H39" s="681">
        <v>0</v>
      </c>
      <c r="I39" s="681">
        <v>0</v>
      </c>
      <c r="J39" s="682">
        <v>127635</v>
      </c>
      <c r="K39" s="680">
        <f t="shared" si="33"/>
        <v>127635</v>
      </c>
      <c r="L39" s="681">
        <v>0</v>
      </c>
      <c r="M39" s="681">
        <v>0</v>
      </c>
      <c r="N39" s="681">
        <v>0</v>
      </c>
      <c r="O39" s="706">
        <v>127635</v>
      </c>
      <c r="P39" s="701">
        <f t="shared" si="34"/>
        <v>0</v>
      </c>
      <c r="Q39" s="702">
        <v>0</v>
      </c>
      <c r="R39" s="702">
        <v>0</v>
      </c>
      <c r="S39" s="702">
        <v>0</v>
      </c>
      <c r="T39" s="703">
        <v>0</v>
      </c>
      <c r="U39" s="354">
        <f t="shared" si="35"/>
        <v>0</v>
      </c>
      <c r="V39" s="60">
        <v>0</v>
      </c>
      <c r="W39" s="60">
        <v>0</v>
      </c>
      <c r="X39" s="60">
        <v>0</v>
      </c>
      <c r="Y39" s="355">
        <f t="shared" si="38"/>
        <v>0</v>
      </c>
      <c r="Z39" s="59">
        <f t="shared" si="36"/>
        <v>0</v>
      </c>
      <c r="AA39" s="60">
        <v>0</v>
      </c>
      <c r="AB39" s="60">
        <v>0</v>
      </c>
      <c r="AC39" s="60">
        <v>0</v>
      </c>
      <c r="AD39" s="355">
        <f t="shared" si="37"/>
        <v>0</v>
      </c>
      <c r="AE39" s="647"/>
      <c r="AF39" s="647"/>
      <c r="AG39" s="647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647"/>
      <c r="BM39" s="647"/>
      <c r="BN39" s="647"/>
      <c r="BO39" s="647"/>
      <c r="BP39" s="647"/>
      <c r="BQ39" s="647"/>
      <c r="BR39" s="647"/>
      <c r="BS39" s="647"/>
      <c r="BT39" s="647"/>
      <c r="BU39" s="647"/>
      <c r="BV39" s="647"/>
      <c r="BW39" s="647"/>
      <c r="BX39" s="647"/>
      <c r="BY39" s="647"/>
      <c r="BZ39" s="647"/>
      <c r="CA39" s="647"/>
      <c r="CB39" s="647"/>
      <c r="CC39" s="647"/>
      <c r="CD39" s="647"/>
      <c r="CE39" s="647"/>
      <c r="CF39" s="647"/>
      <c r="CG39" s="647"/>
      <c r="CH39" s="647"/>
      <c r="CI39" s="647"/>
      <c r="CJ39" s="647"/>
      <c r="CK39" s="647"/>
      <c r="CL39" s="647"/>
      <c r="CM39" s="647"/>
      <c r="CN39" s="647"/>
      <c r="CO39" s="647"/>
      <c r="CP39" s="647"/>
      <c r="CQ39" s="647"/>
      <c r="CR39" s="647"/>
      <c r="CS39" s="647"/>
      <c r="CT39" s="647"/>
      <c r="CU39" s="647"/>
      <c r="CV39" s="647"/>
      <c r="CW39" s="647"/>
      <c r="CX39" s="647"/>
      <c r="CY39" s="647"/>
      <c r="CZ39" s="647"/>
      <c r="DA39" s="647"/>
      <c r="DB39" s="647"/>
      <c r="DC39" s="647"/>
      <c r="DD39" s="647"/>
      <c r="DE39" s="647"/>
      <c r="DF39" s="647"/>
      <c r="DG39" s="647"/>
      <c r="DH39" s="647"/>
      <c r="DI39" s="647"/>
      <c r="DJ39" s="647"/>
      <c r="DK39" s="647"/>
      <c r="DL39" s="647"/>
      <c r="DM39" s="647"/>
      <c r="DN39" s="647"/>
      <c r="DO39" s="647"/>
      <c r="DP39" s="647"/>
      <c r="DQ39" s="647"/>
      <c r="DR39" s="647"/>
      <c r="DS39" s="647"/>
      <c r="DT39" s="647"/>
      <c r="DU39" s="647"/>
      <c r="DV39" s="647"/>
      <c r="DW39" s="647"/>
      <c r="DX39" s="647"/>
      <c r="DY39" s="647"/>
      <c r="DZ39" s="647"/>
      <c r="EA39" s="647"/>
      <c r="EB39" s="647"/>
      <c r="EC39" s="647"/>
      <c r="ED39" s="647"/>
      <c r="EE39" s="647"/>
      <c r="EF39" s="647"/>
      <c r="EG39" s="647"/>
      <c r="EH39" s="647"/>
      <c r="EI39" s="647"/>
      <c r="EJ39" s="647"/>
      <c r="EK39" s="647"/>
      <c r="EL39" s="647"/>
      <c r="EM39" s="647"/>
      <c r="EN39" s="647"/>
      <c r="EO39" s="647"/>
      <c r="EP39" s="647"/>
      <c r="EQ39" s="647"/>
      <c r="ER39" s="647"/>
    </row>
    <row r="40" spans="1:148" s="684" customFormat="1" ht="21.75" hidden="1" customHeight="1" x14ac:dyDescent="0.25">
      <c r="A40" s="676"/>
      <c r="B40" s="677" t="s">
        <v>109</v>
      </c>
      <c r="C40" s="387"/>
      <c r="D40" s="678" t="s">
        <v>18</v>
      </c>
      <c r="E40" s="679"/>
      <c r="F40" s="680">
        <f t="shared" si="32"/>
        <v>21492</v>
      </c>
      <c r="G40" s="681">
        <v>0</v>
      </c>
      <c r="H40" s="681">
        <v>0</v>
      </c>
      <c r="I40" s="681">
        <v>0</v>
      </c>
      <c r="J40" s="682">
        <v>21492</v>
      </c>
      <c r="K40" s="680">
        <f t="shared" si="33"/>
        <v>21492</v>
      </c>
      <c r="L40" s="681">
        <v>0</v>
      </c>
      <c r="M40" s="681">
        <v>0</v>
      </c>
      <c r="N40" s="681">
        <v>0</v>
      </c>
      <c r="O40" s="706">
        <v>21492</v>
      </c>
      <c r="P40" s="701">
        <f t="shared" si="34"/>
        <v>0</v>
      </c>
      <c r="Q40" s="702">
        <v>0</v>
      </c>
      <c r="R40" s="702">
        <v>0</v>
      </c>
      <c r="S40" s="702">
        <v>0</v>
      </c>
      <c r="T40" s="703">
        <v>0</v>
      </c>
      <c r="U40" s="354">
        <f t="shared" si="35"/>
        <v>0</v>
      </c>
      <c r="V40" s="60">
        <v>0</v>
      </c>
      <c r="W40" s="60">
        <v>0</v>
      </c>
      <c r="X40" s="60">
        <v>0</v>
      </c>
      <c r="Y40" s="355">
        <f t="shared" si="38"/>
        <v>0</v>
      </c>
      <c r="Z40" s="59">
        <f t="shared" si="36"/>
        <v>0</v>
      </c>
      <c r="AA40" s="60">
        <v>0</v>
      </c>
      <c r="AB40" s="60">
        <v>0</v>
      </c>
      <c r="AC40" s="60">
        <v>0</v>
      </c>
      <c r="AD40" s="355">
        <f t="shared" si="37"/>
        <v>0</v>
      </c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647"/>
      <c r="BB40" s="647"/>
      <c r="BC40" s="647"/>
      <c r="BD40" s="647"/>
      <c r="BE40" s="647"/>
      <c r="BF40" s="647"/>
      <c r="BG40" s="647"/>
      <c r="BH40" s="647"/>
      <c r="BI40" s="647"/>
      <c r="BJ40" s="647"/>
      <c r="BK40" s="647"/>
      <c r="BL40" s="647"/>
      <c r="BM40" s="647"/>
      <c r="BN40" s="647"/>
      <c r="BO40" s="647"/>
      <c r="BP40" s="647"/>
      <c r="BQ40" s="647"/>
      <c r="BR40" s="647"/>
      <c r="BS40" s="647"/>
      <c r="BT40" s="647"/>
      <c r="BU40" s="647"/>
      <c r="BV40" s="647"/>
      <c r="BW40" s="647"/>
      <c r="BX40" s="647"/>
      <c r="BY40" s="647"/>
      <c r="BZ40" s="647"/>
      <c r="CA40" s="647"/>
      <c r="CB40" s="647"/>
      <c r="CC40" s="647"/>
      <c r="CD40" s="647"/>
      <c r="CE40" s="647"/>
      <c r="CF40" s="647"/>
      <c r="CG40" s="647"/>
      <c r="CH40" s="647"/>
      <c r="CI40" s="647"/>
      <c r="CJ40" s="647"/>
      <c r="CK40" s="647"/>
      <c r="CL40" s="647"/>
      <c r="CM40" s="647"/>
      <c r="CN40" s="647"/>
      <c r="CO40" s="647"/>
      <c r="CP40" s="647"/>
      <c r="CQ40" s="647"/>
      <c r="CR40" s="647"/>
      <c r="CS40" s="647"/>
      <c r="CT40" s="647"/>
      <c r="CU40" s="647"/>
      <c r="CV40" s="647"/>
      <c r="CW40" s="647"/>
      <c r="CX40" s="647"/>
      <c r="CY40" s="647"/>
      <c r="CZ40" s="647"/>
      <c r="DA40" s="647"/>
      <c r="DB40" s="647"/>
      <c r="DC40" s="647"/>
      <c r="DD40" s="647"/>
      <c r="DE40" s="647"/>
      <c r="DF40" s="647"/>
      <c r="DG40" s="647"/>
      <c r="DH40" s="647"/>
      <c r="DI40" s="647"/>
      <c r="DJ40" s="647"/>
      <c r="DK40" s="647"/>
      <c r="DL40" s="647"/>
      <c r="DM40" s="647"/>
      <c r="DN40" s="647"/>
      <c r="DO40" s="647"/>
      <c r="DP40" s="647"/>
      <c r="DQ40" s="647"/>
      <c r="DR40" s="647"/>
      <c r="DS40" s="647"/>
      <c r="DT40" s="647"/>
      <c r="DU40" s="647"/>
      <c r="DV40" s="647"/>
      <c r="DW40" s="647"/>
      <c r="DX40" s="647"/>
      <c r="DY40" s="647"/>
      <c r="DZ40" s="647"/>
      <c r="EA40" s="647"/>
      <c r="EB40" s="647"/>
      <c r="EC40" s="647"/>
      <c r="ED40" s="647"/>
      <c r="EE40" s="647"/>
      <c r="EF40" s="647"/>
      <c r="EG40" s="647"/>
      <c r="EH40" s="647"/>
      <c r="EI40" s="647"/>
      <c r="EJ40" s="647"/>
      <c r="EK40" s="647"/>
      <c r="EL40" s="647"/>
      <c r="EM40" s="647"/>
      <c r="EN40" s="647"/>
      <c r="EO40" s="647"/>
      <c r="EP40" s="647"/>
      <c r="EQ40" s="647"/>
      <c r="ER40" s="647"/>
    </row>
    <row r="41" spans="1:148" s="684" customFormat="1" ht="21.75" hidden="1" customHeight="1" x14ac:dyDescent="0.25">
      <c r="A41" s="676"/>
      <c r="B41" s="677" t="s">
        <v>109</v>
      </c>
      <c r="C41" s="387"/>
      <c r="D41" s="678" t="s">
        <v>18</v>
      </c>
      <c r="E41" s="679"/>
      <c r="F41" s="680">
        <f t="shared" si="32"/>
        <v>18626</v>
      </c>
      <c r="G41" s="681">
        <v>0</v>
      </c>
      <c r="H41" s="681">
        <v>0</v>
      </c>
      <c r="I41" s="681">
        <v>0</v>
      </c>
      <c r="J41" s="682">
        <v>18626</v>
      </c>
      <c r="K41" s="680">
        <f t="shared" si="33"/>
        <v>18626</v>
      </c>
      <c r="L41" s="681">
        <v>0</v>
      </c>
      <c r="M41" s="681">
        <v>0</v>
      </c>
      <c r="N41" s="681">
        <v>0</v>
      </c>
      <c r="O41" s="706">
        <v>18626</v>
      </c>
      <c r="P41" s="701">
        <f t="shared" si="34"/>
        <v>0</v>
      </c>
      <c r="Q41" s="702">
        <v>0</v>
      </c>
      <c r="R41" s="702">
        <v>0</v>
      </c>
      <c r="S41" s="702">
        <v>0</v>
      </c>
      <c r="T41" s="703">
        <v>0</v>
      </c>
      <c r="U41" s="354">
        <f t="shared" si="35"/>
        <v>0</v>
      </c>
      <c r="V41" s="60">
        <v>0</v>
      </c>
      <c r="W41" s="60">
        <v>0</v>
      </c>
      <c r="X41" s="60">
        <v>0</v>
      </c>
      <c r="Y41" s="355">
        <f t="shared" si="38"/>
        <v>0</v>
      </c>
      <c r="Z41" s="59">
        <f t="shared" si="36"/>
        <v>0</v>
      </c>
      <c r="AA41" s="60">
        <v>0</v>
      </c>
      <c r="AB41" s="60">
        <v>0</v>
      </c>
      <c r="AC41" s="60">
        <v>0</v>
      </c>
      <c r="AD41" s="355">
        <f t="shared" si="37"/>
        <v>0</v>
      </c>
      <c r="AE41" s="647"/>
      <c r="AF41" s="647"/>
      <c r="AG41" s="647"/>
      <c r="AH41" s="647"/>
      <c r="AI41" s="647"/>
      <c r="AJ41" s="647"/>
      <c r="AK41" s="647"/>
      <c r="AL41" s="647"/>
      <c r="AM41" s="647"/>
      <c r="AN41" s="647"/>
      <c r="AO41" s="647"/>
      <c r="AP41" s="647"/>
      <c r="AQ41" s="647"/>
      <c r="AR41" s="647"/>
      <c r="AS41" s="647"/>
      <c r="AT41" s="647"/>
      <c r="AU41" s="647"/>
      <c r="AV41" s="647"/>
      <c r="AW41" s="647"/>
      <c r="AX41" s="647"/>
      <c r="AY41" s="647"/>
      <c r="AZ41" s="647"/>
      <c r="BA41" s="647"/>
      <c r="BB41" s="647"/>
      <c r="BC41" s="647"/>
      <c r="BD41" s="647"/>
      <c r="BE41" s="647"/>
      <c r="BF41" s="647"/>
      <c r="BG41" s="647"/>
      <c r="BH41" s="647"/>
      <c r="BI41" s="647"/>
      <c r="BJ41" s="647"/>
      <c r="BK41" s="647"/>
      <c r="BL41" s="647"/>
      <c r="BM41" s="647"/>
      <c r="BN41" s="647"/>
      <c r="BO41" s="647"/>
      <c r="BP41" s="647"/>
      <c r="BQ41" s="647"/>
      <c r="BR41" s="647"/>
      <c r="BS41" s="647"/>
      <c r="BT41" s="647"/>
      <c r="BU41" s="647"/>
      <c r="BV41" s="647"/>
      <c r="BW41" s="647"/>
      <c r="BX41" s="647"/>
      <c r="BY41" s="647"/>
      <c r="BZ41" s="647"/>
      <c r="CA41" s="647"/>
      <c r="CB41" s="647"/>
      <c r="CC41" s="647"/>
      <c r="CD41" s="647"/>
      <c r="CE41" s="647"/>
      <c r="CF41" s="647"/>
      <c r="CG41" s="647"/>
      <c r="CH41" s="647"/>
      <c r="CI41" s="647"/>
      <c r="CJ41" s="647"/>
      <c r="CK41" s="647"/>
      <c r="CL41" s="647"/>
      <c r="CM41" s="647"/>
      <c r="CN41" s="647"/>
      <c r="CO41" s="647"/>
      <c r="CP41" s="647"/>
      <c r="CQ41" s="647"/>
      <c r="CR41" s="647"/>
      <c r="CS41" s="647"/>
      <c r="CT41" s="647"/>
      <c r="CU41" s="647"/>
      <c r="CV41" s="647"/>
      <c r="CW41" s="647"/>
      <c r="CX41" s="647"/>
      <c r="CY41" s="647"/>
      <c r="CZ41" s="647"/>
      <c r="DA41" s="647"/>
      <c r="DB41" s="647"/>
      <c r="DC41" s="647"/>
      <c r="DD41" s="647"/>
      <c r="DE41" s="647"/>
      <c r="DF41" s="647"/>
      <c r="DG41" s="647"/>
      <c r="DH41" s="647"/>
      <c r="DI41" s="647"/>
      <c r="DJ41" s="647"/>
      <c r="DK41" s="647"/>
      <c r="DL41" s="647"/>
      <c r="DM41" s="647"/>
      <c r="DN41" s="647"/>
      <c r="DO41" s="647"/>
      <c r="DP41" s="647"/>
      <c r="DQ41" s="647"/>
      <c r="DR41" s="647"/>
      <c r="DS41" s="647"/>
      <c r="DT41" s="647"/>
      <c r="DU41" s="647"/>
      <c r="DV41" s="647"/>
      <c r="DW41" s="647"/>
      <c r="DX41" s="647"/>
      <c r="DY41" s="647"/>
      <c r="DZ41" s="647"/>
      <c r="EA41" s="647"/>
      <c r="EB41" s="647"/>
      <c r="EC41" s="647"/>
      <c r="ED41" s="647"/>
      <c r="EE41" s="647"/>
      <c r="EF41" s="647"/>
      <c r="EG41" s="647"/>
      <c r="EH41" s="647"/>
      <c r="EI41" s="647"/>
      <c r="EJ41" s="647"/>
      <c r="EK41" s="647"/>
      <c r="EL41" s="647"/>
      <c r="EM41" s="647"/>
      <c r="EN41" s="647"/>
      <c r="EO41" s="647"/>
      <c r="EP41" s="647"/>
      <c r="EQ41" s="647"/>
      <c r="ER41" s="647"/>
    </row>
    <row r="42" spans="1:148" s="684" customFormat="1" ht="21.75" hidden="1" customHeight="1" x14ac:dyDescent="0.25">
      <c r="A42" s="676"/>
      <c r="B42" s="677" t="s">
        <v>109</v>
      </c>
      <c r="C42" s="387"/>
      <c r="D42" s="678" t="s">
        <v>18</v>
      </c>
      <c r="E42" s="679"/>
      <c r="F42" s="680">
        <f t="shared" si="32"/>
        <v>312247</v>
      </c>
      <c r="G42" s="681">
        <v>0</v>
      </c>
      <c r="H42" s="681">
        <v>0</v>
      </c>
      <c r="I42" s="681">
        <v>0</v>
      </c>
      <c r="J42" s="682">
        <v>312247</v>
      </c>
      <c r="K42" s="680">
        <f t="shared" si="33"/>
        <v>312247</v>
      </c>
      <c r="L42" s="681">
        <v>0</v>
      </c>
      <c r="M42" s="681">
        <v>0</v>
      </c>
      <c r="N42" s="681">
        <v>0</v>
      </c>
      <c r="O42" s="706">
        <v>312247</v>
      </c>
      <c r="P42" s="701">
        <f t="shared" si="34"/>
        <v>0</v>
      </c>
      <c r="Q42" s="702">
        <v>0</v>
      </c>
      <c r="R42" s="702">
        <v>0</v>
      </c>
      <c r="S42" s="702">
        <v>0</v>
      </c>
      <c r="T42" s="703">
        <v>0</v>
      </c>
      <c r="U42" s="354">
        <f t="shared" si="35"/>
        <v>0</v>
      </c>
      <c r="V42" s="60">
        <v>0</v>
      </c>
      <c r="W42" s="60">
        <v>0</v>
      </c>
      <c r="X42" s="60">
        <v>0</v>
      </c>
      <c r="Y42" s="355">
        <f t="shared" si="38"/>
        <v>0</v>
      </c>
      <c r="Z42" s="59">
        <f t="shared" si="36"/>
        <v>0</v>
      </c>
      <c r="AA42" s="60">
        <v>0</v>
      </c>
      <c r="AB42" s="60">
        <v>0</v>
      </c>
      <c r="AC42" s="60">
        <v>0</v>
      </c>
      <c r="AD42" s="355">
        <f t="shared" si="37"/>
        <v>0</v>
      </c>
      <c r="AE42" s="647"/>
      <c r="AF42" s="647"/>
      <c r="AG42" s="647"/>
      <c r="AH42" s="647"/>
      <c r="AI42" s="647"/>
      <c r="AJ42" s="647"/>
      <c r="AK42" s="647"/>
      <c r="AL42" s="647"/>
      <c r="AM42" s="647"/>
      <c r="AN42" s="647"/>
      <c r="AO42" s="647"/>
      <c r="AP42" s="647"/>
      <c r="AQ42" s="647"/>
      <c r="AR42" s="647"/>
      <c r="AS42" s="647"/>
      <c r="AT42" s="647"/>
      <c r="AU42" s="647"/>
      <c r="AV42" s="647"/>
      <c r="AW42" s="647"/>
      <c r="AX42" s="647"/>
      <c r="AY42" s="647"/>
      <c r="AZ42" s="647"/>
      <c r="BA42" s="647"/>
      <c r="BB42" s="647"/>
      <c r="BC42" s="647"/>
      <c r="BD42" s="647"/>
      <c r="BE42" s="647"/>
      <c r="BF42" s="647"/>
      <c r="BG42" s="647"/>
      <c r="BH42" s="647"/>
      <c r="BI42" s="647"/>
      <c r="BJ42" s="647"/>
      <c r="BK42" s="647"/>
      <c r="BL42" s="647"/>
      <c r="BM42" s="647"/>
      <c r="BN42" s="647"/>
      <c r="BO42" s="647"/>
      <c r="BP42" s="647"/>
      <c r="BQ42" s="647"/>
      <c r="BR42" s="647"/>
      <c r="BS42" s="647"/>
      <c r="BT42" s="647"/>
      <c r="BU42" s="647"/>
      <c r="BV42" s="647"/>
      <c r="BW42" s="647"/>
      <c r="BX42" s="647"/>
      <c r="BY42" s="647"/>
      <c r="BZ42" s="647"/>
      <c r="CA42" s="647"/>
      <c r="CB42" s="647"/>
      <c r="CC42" s="647"/>
      <c r="CD42" s="647"/>
      <c r="CE42" s="647"/>
      <c r="CF42" s="647"/>
      <c r="CG42" s="647"/>
      <c r="CH42" s="647"/>
      <c r="CI42" s="647"/>
      <c r="CJ42" s="647"/>
      <c r="CK42" s="647"/>
      <c r="CL42" s="647"/>
      <c r="CM42" s="647"/>
      <c r="CN42" s="647"/>
      <c r="CO42" s="647"/>
      <c r="CP42" s="647"/>
      <c r="CQ42" s="647"/>
      <c r="CR42" s="647"/>
      <c r="CS42" s="647"/>
      <c r="CT42" s="647"/>
      <c r="CU42" s="647"/>
      <c r="CV42" s="647"/>
      <c r="CW42" s="647"/>
      <c r="CX42" s="647"/>
      <c r="CY42" s="647"/>
      <c r="CZ42" s="647"/>
      <c r="DA42" s="647"/>
      <c r="DB42" s="647"/>
      <c r="DC42" s="647"/>
      <c r="DD42" s="647"/>
      <c r="DE42" s="647"/>
      <c r="DF42" s="647"/>
      <c r="DG42" s="647"/>
      <c r="DH42" s="647"/>
      <c r="DI42" s="647"/>
      <c r="DJ42" s="647"/>
      <c r="DK42" s="647"/>
      <c r="DL42" s="647"/>
      <c r="DM42" s="647"/>
      <c r="DN42" s="647"/>
      <c r="DO42" s="647"/>
      <c r="DP42" s="647"/>
      <c r="DQ42" s="647"/>
      <c r="DR42" s="647"/>
      <c r="DS42" s="647"/>
      <c r="DT42" s="647"/>
      <c r="DU42" s="647"/>
      <c r="DV42" s="647"/>
      <c r="DW42" s="647"/>
      <c r="DX42" s="647"/>
      <c r="DY42" s="647"/>
      <c r="DZ42" s="647"/>
      <c r="EA42" s="647"/>
      <c r="EB42" s="647"/>
      <c r="EC42" s="647"/>
      <c r="ED42" s="647"/>
      <c r="EE42" s="647"/>
      <c r="EF42" s="647"/>
      <c r="EG42" s="647"/>
      <c r="EH42" s="647"/>
      <c r="EI42" s="647"/>
      <c r="EJ42" s="647"/>
      <c r="EK42" s="647"/>
      <c r="EL42" s="647"/>
      <c r="EM42" s="647"/>
      <c r="EN42" s="647"/>
      <c r="EO42" s="647"/>
      <c r="EP42" s="647"/>
      <c r="EQ42" s="647"/>
      <c r="ER42" s="647"/>
    </row>
    <row r="43" spans="1:148" s="684" customFormat="1" ht="43.5" hidden="1" customHeight="1" x14ac:dyDescent="0.25">
      <c r="A43" s="676"/>
      <c r="B43" s="677" t="s">
        <v>110</v>
      </c>
      <c r="C43" s="387"/>
      <c r="D43" s="678" t="s">
        <v>18</v>
      </c>
      <c r="E43" s="679"/>
      <c r="F43" s="680">
        <f t="shared" si="32"/>
        <v>4890000</v>
      </c>
      <c r="G43" s="681">
        <v>0</v>
      </c>
      <c r="H43" s="681">
        <v>0</v>
      </c>
      <c r="I43" s="681">
        <v>0</v>
      </c>
      <c r="J43" s="682">
        <v>4890000</v>
      </c>
      <c r="K43" s="680">
        <f t="shared" si="33"/>
        <v>4890000</v>
      </c>
      <c r="L43" s="681">
        <v>0</v>
      </c>
      <c r="M43" s="681">
        <v>0</v>
      </c>
      <c r="N43" s="681">
        <v>0</v>
      </c>
      <c r="O43" s="706">
        <v>4890000</v>
      </c>
      <c r="P43" s="701">
        <f t="shared" si="34"/>
        <v>0</v>
      </c>
      <c r="Q43" s="702">
        <v>0</v>
      </c>
      <c r="R43" s="702">
        <v>0</v>
      </c>
      <c r="S43" s="702">
        <v>0</v>
      </c>
      <c r="T43" s="703">
        <v>0</v>
      </c>
      <c r="U43" s="354">
        <f t="shared" si="35"/>
        <v>0</v>
      </c>
      <c r="V43" s="60">
        <v>0</v>
      </c>
      <c r="W43" s="60">
        <v>0</v>
      </c>
      <c r="X43" s="60">
        <v>0</v>
      </c>
      <c r="Y43" s="355">
        <f t="shared" si="38"/>
        <v>0</v>
      </c>
      <c r="Z43" s="59">
        <f t="shared" si="36"/>
        <v>0</v>
      </c>
      <c r="AA43" s="60">
        <v>0</v>
      </c>
      <c r="AB43" s="60">
        <v>0</v>
      </c>
      <c r="AC43" s="60">
        <v>0</v>
      </c>
      <c r="AD43" s="355">
        <f t="shared" si="37"/>
        <v>0</v>
      </c>
      <c r="AE43" s="647"/>
      <c r="AF43" s="647"/>
      <c r="AG43" s="647"/>
      <c r="AH43" s="647"/>
      <c r="AI43" s="647"/>
      <c r="AJ43" s="647"/>
      <c r="AK43" s="647"/>
      <c r="AL43" s="647"/>
      <c r="AM43" s="647"/>
      <c r="AN43" s="647"/>
      <c r="AO43" s="647"/>
      <c r="AP43" s="647"/>
      <c r="AQ43" s="647"/>
      <c r="AR43" s="647"/>
      <c r="AS43" s="647"/>
      <c r="AT43" s="647"/>
      <c r="AU43" s="647"/>
      <c r="AV43" s="647"/>
      <c r="AW43" s="647"/>
      <c r="AX43" s="647"/>
      <c r="AY43" s="647"/>
      <c r="AZ43" s="647"/>
      <c r="BA43" s="647"/>
      <c r="BB43" s="647"/>
      <c r="BC43" s="647"/>
      <c r="BD43" s="647"/>
      <c r="BE43" s="647"/>
      <c r="BF43" s="647"/>
      <c r="BG43" s="647"/>
      <c r="BH43" s="647"/>
      <c r="BI43" s="647"/>
      <c r="BJ43" s="647"/>
      <c r="BK43" s="647"/>
      <c r="BL43" s="647"/>
      <c r="BM43" s="647"/>
      <c r="BN43" s="647"/>
      <c r="BO43" s="647"/>
      <c r="BP43" s="647"/>
      <c r="BQ43" s="647"/>
      <c r="BR43" s="647"/>
      <c r="BS43" s="647"/>
      <c r="BT43" s="647"/>
      <c r="BU43" s="647"/>
      <c r="BV43" s="647"/>
      <c r="BW43" s="647"/>
      <c r="BX43" s="647"/>
      <c r="BY43" s="647"/>
      <c r="BZ43" s="647"/>
      <c r="CA43" s="647"/>
      <c r="CB43" s="647"/>
      <c r="CC43" s="647"/>
      <c r="CD43" s="647"/>
      <c r="CE43" s="647"/>
      <c r="CF43" s="647"/>
      <c r="CG43" s="647"/>
      <c r="CH43" s="647"/>
      <c r="CI43" s="647"/>
      <c r="CJ43" s="647"/>
      <c r="CK43" s="647"/>
      <c r="CL43" s="647"/>
      <c r="CM43" s="647"/>
      <c r="CN43" s="647"/>
      <c r="CO43" s="647"/>
      <c r="CP43" s="647"/>
      <c r="CQ43" s="647"/>
      <c r="CR43" s="647"/>
      <c r="CS43" s="647"/>
      <c r="CT43" s="647"/>
      <c r="CU43" s="647"/>
      <c r="CV43" s="647"/>
      <c r="CW43" s="647"/>
      <c r="CX43" s="647"/>
      <c r="CY43" s="647"/>
      <c r="CZ43" s="647"/>
      <c r="DA43" s="647"/>
      <c r="DB43" s="647"/>
      <c r="DC43" s="647"/>
      <c r="DD43" s="647"/>
      <c r="DE43" s="647"/>
      <c r="DF43" s="647"/>
      <c r="DG43" s="647"/>
      <c r="DH43" s="647"/>
      <c r="DI43" s="647"/>
      <c r="DJ43" s="647"/>
      <c r="DK43" s="647"/>
      <c r="DL43" s="647"/>
      <c r="DM43" s="647"/>
      <c r="DN43" s="647"/>
      <c r="DO43" s="647"/>
      <c r="DP43" s="647"/>
      <c r="DQ43" s="647"/>
      <c r="DR43" s="647"/>
      <c r="DS43" s="647"/>
      <c r="DT43" s="647"/>
      <c r="DU43" s="647"/>
      <c r="DV43" s="647"/>
      <c r="DW43" s="647"/>
      <c r="DX43" s="647"/>
      <c r="DY43" s="647"/>
      <c r="DZ43" s="647"/>
      <c r="EA43" s="647"/>
      <c r="EB43" s="647"/>
      <c r="EC43" s="647"/>
      <c r="ED43" s="647"/>
      <c r="EE43" s="647"/>
      <c r="EF43" s="647"/>
      <c r="EG43" s="647"/>
      <c r="EH43" s="647"/>
      <c r="EI43" s="647"/>
      <c r="EJ43" s="647"/>
      <c r="EK43" s="647"/>
      <c r="EL43" s="647"/>
      <c r="EM43" s="647"/>
      <c r="EN43" s="647"/>
      <c r="EO43" s="647"/>
      <c r="EP43" s="647"/>
      <c r="EQ43" s="647"/>
      <c r="ER43" s="647"/>
    </row>
    <row r="44" spans="1:148" s="684" customFormat="1" ht="41.25" hidden="1" customHeight="1" x14ac:dyDescent="0.25">
      <c r="A44" s="676"/>
      <c r="B44" s="677" t="s">
        <v>111</v>
      </c>
      <c r="C44" s="387"/>
      <c r="D44" s="678" t="s">
        <v>18</v>
      </c>
      <c r="E44" s="679"/>
      <c r="F44" s="680">
        <f t="shared" si="32"/>
        <v>1368474</v>
      </c>
      <c r="G44" s="681">
        <v>0</v>
      </c>
      <c r="H44" s="681">
        <v>0</v>
      </c>
      <c r="I44" s="681">
        <v>0</v>
      </c>
      <c r="J44" s="682">
        <v>1368474</v>
      </c>
      <c r="K44" s="680">
        <f t="shared" si="33"/>
        <v>1368474</v>
      </c>
      <c r="L44" s="681">
        <v>0</v>
      </c>
      <c r="M44" s="681">
        <v>0</v>
      </c>
      <c r="N44" s="681">
        <v>0</v>
      </c>
      <c r="O44" s="706">
        <v>1368474</v>
      </c>
      <c r="P44" s="701">
        <f t="shared" si="34"/>
        <v>1368474</v>
      </c>
      <c r="Q44" s="702">
        <v>0</v>
      </c>
      <c r="R44" s="702">
        <v>0</v>
      </c>
      <c r="S44" s="702">
        <v>0</v>
      </c>
      <c r="T44" s="703">
        <v>1368474</v>
      </c>
      <c r="U44" s="354">
        <f t="shared" si="35"/>
        <v>100</v>
      </c>
      <c r="V44" s="60">
        <v>0</v>
      </c>
      <c r="W44" s="60">
        <v>0</v>
      </c>
      <c r="X44" s="60">
        <v>0</v>
      </c>
      <c r="Y44" s="355">
        <f t="shared" si="38"/>
        <v>100</v>
      </c>
      <c r="Z44" s="59">
        <f t="shared" si="36"/>
        <v>100</v>
      </c>
      <c r="AA44" s="60">
        <v>0</v>
      </c>
      <c r="AB44" s="60">
        <v>0</v>
      </c>
      <c r="AC44" s="60">
        <v>0</v>
      </c>
      <c r="AD44" s="355">
        <f t="shared" si="37"/>
        <v>100</v>
      </c>
      <c r="AE44" s="647"/>
      <c r="AF44" s="647"/>
      <c r="AG44" s="647"/>
      <c r="AH44" s="647"/>
      <c r="AI44" s="647"/>
      <c r="AJ44" s="647"/>
      <c r="AK44" s="647"/>
      <c r="AL44" s="647"/>
      <c r="AM44" s="647"/>
      <c r="AN44" s="647"/>
      <c r="AO44" s="647"/>
      <c r="AP44" s="647"/>
      <c r="AQ44" s="647"/>
      <c r="AR44" s="647"/>
      <c r="AS44" s="647"/>
      <c r="AT44" s="647"/>
      <c r="AU44" s="647"/>
      <c r="AV44" s="647"/>
      <c r="AW44" s="647"/>
      <c r="AX44" s="647"/>
      <c r="AY44" s="647"/>
      <c r="AZ44" s="647"/>
      <c r="BA44" s="647"/>
      <c r="BB44" s="647"/>
      <c r="BC44" s="647"/>
      <c r="BD44" s="647"/>
      <c r="BE44" s="647"/>
      <c r="BF44" s="647"/>
      <c r="BG44" s="647"/>
      <c r="BH44" s="647"/>
      <c r="BI44" s="647"/>
      <c r="BJ44" s="647"/>
      <c r="BK44" s="647"/>
      <c r="BL44" s="647"/>
      <c r="BM44" s="647"/>
      <c r="BN44" s="647"/>
      <c r="BO44" s="647"/>
      <c r="BP44" s="647"/>
      <c r="BQ44" s="647"/>
      <c r="BR44" s="647"/>
      <c r="BS44" s="647"/>
      <c r="BT44" s="647"/>
      <c r="BU44" s="647"/>
      <c r="BV44" s="647"/>
      <c r="BW44" s="647"/>
      <c r="BX44" s="647"/>
      <c r="BY44" s="647"/>
      <c r="BZ44" s="647"/>
      <c r="CA44" s="647"/>
      <c r="CB44" s="647"/>
      <c r="CC44" s="647"/>
      <c r="CD44" s="647"/>
      <c r="CE44" s="647"/>
      <c r="CF44" s="647"/>
      <c r="CG44" s="647"/>
      <c r="CH44" s="647"/>
      <c r="CI44" s="647"/>
      <c r="CJ44" s="647"/>
      <c r="CK44" s="647"/>
      <c r="CL44" s="647"/>
      <c r="CM44" s="647"/>
      <c r="CN44" s="647"/>
      <c r="CO44" s="647"/>
      <c r="CP44" s="647"/>
      <c r="CQ44" s="647"/>
      <c r="CR44" s="647"/>
      <c r="CS44" s="647"/>
      <c r="CT44" s="647"/>
      <c r="CU44" s="647"/>
      <c r="CV44" s="647"/>
      <c r="CW44" s="647"/>
      <c r="CX44" s="647"/>
      <c r="CY44" s="647"/>
      <c r="CZ44" s="647"/>
      <c r="DA44" s="647"/>
      <c r="DB44" s="647"/>
      <c r="DC44" s="647"/>
      <c r="DD44" s="647"/>
      <c r="DE44" s="647"/>
      <c r="DF44" s="647"/>
      <c r="DG44" s="647"/>
      <c r="DH44" s="647"/>
      <c r="DI44" s="647"/>
      <c r="DJ44" s="647"/>
      <c r="DK44" s="647"/>
      <c r="DL44" s="647"/>
      <c r="DM44" s="647"/>
      <c r="DN44" s="647"/>
      <c r="DO44" s="647"/>
      <c r="DP44" s="647"/>
      <c r="DQ44" s="647"/>
      <c r="DR44" s="647"/>
      <c r="DS44" s="647"/>
      <c r="DT44" s="647"/>
      <c r="DU44" s="647"/>
      <c r="DV44" s="647"/>
      <c r="DW44" s="647"/>
      <c r="DX44" s="647"/>
      <c r="DY44" s="647"/>
      <c r="DZ44" s="647"/>
      <c r="EA44" s="647"/>
      <c r="EB44" s="647"/>
      <c r="EC44" s="647"/>
      <c r="ED44" s="647"/>
      <c r="EE44" s="647"/>
      <c r="EF44" s="647"/>
      <c r="EG44" s="647"/>
      <c r="EH44" s="647"/>
      <c r="EI44" s="647"/>
      <c r="EJ44" s="647"/>
      <c r="EK44" s="647"/>
      <c r="EL44" s="647"/>
      <c r="EM44" s="647"/>
      <c r="EN44" s="647"/>
      <c r="EO44" s="647"/>
      <c r="EP44" s="647"/>
      <c r="EQ44" s="647"/>
      <c r="ER44" s="647"/>
    </row>
    <row r="45" spans="1:148" s="684" customFormat="1" ht="40.5" hidden="1" customHeight="1" x14ac:dyDescent="0.25">
      <c r="A45" s="676"/>
      <c r="B45" s="677" t="s">
        <v>43</v>
      </c>
      <c r="C45" s="387"/>
      <c r="D45" s="678" t="s">
        <v>18</v>
      </c>
      <c r="E45" s="679"/>
      <c r="F45" s="680">
        <f t="shared" si="32"/>
        <v>2502753</v>
      </c>
      <c r="G45" s="681">
        <v>0</v>
      </c>
      <c r="H45" s="681">
        <v>0</v>
      </c>
      <c r="I45" s="681">
        <v>0</v>
      </c>
      <c r="J45" s="682">
        <v>2502753</v>
      </c>
      <c r="K45" s="680">
        <f t="shared" si="33"/>
        <v>2502753</v>
      </c>
      <c r="L45" s="681">
        <v>0</v>
      </c>
      <c r="M45" s="681">
        <v>0</v>
      </c>
      <c r="N45" s="681">
        <v>0</v>
      </c>
      <c r="O45" s="706">
        <v>2502753</v>
      </c>
      <c r="P45" s="701">
        <f t="shared" si="34"/>
        <v>0</v>
      </c>
      <c r="Q45" s="702">
        <v>0</v>
      </c>
      <c r="R45" s="702">
        <v>0</v>
      </c>
      <c r="S45" s="702">
        <v>0</v>
      </c>
      <c r="T45" s="703">
        <v>0</v>
      </c>
      <c r="U45" s="354">
        <f t="shared" si="35"/>
        <v>0</v>
      </c>
      <c r="V45" s="60">
        <v>0</v>
      </c>
      <c r="W45" s="60">
        <v>0</v>
      </c>
      <c r="X45" s="60">
        <v>0</v>
      </c>
      <c r="Y45" s="355">
        <f t="shared" si="38"/>
        <v>0</v>
      </c>
      <c r="Z45" s="59">
        <f t="shared" si="36"/>
        <v>0</v>
      </c>
      <c r="AA45" s="60">
        <v>0</v>
      </c>
      <c r="AB45" s="60">
        <v>0</v>
      </c>
      <c r="AC45" s="60">
        <v>0</v>
      </c>
      <c r="AD45" s="355">
        <f t="shared" si="37"/>
        <v>0</v>
      </c>
      <c r="AE45" s="647"/>
      <c r="AF45" s="647"/>
      <c r="AG45" s="647"/>
      <c r="AH45" s="647"/>
      <c r="AI45" s="647"/>
      <c r="AJ45" s="647"/>
      <c r="AK45" s="647"/>
      <c r="AL45" s="647"/>
      <c r="AM45" s="647"/>
      <c r="AN45" s="647"/>
      <c r="AO45" s="647"/>
      <c r="AP45" s="647"/>
      <c r="AQ45" s="647"/>
      <c r="AR45" s="647"/>
      <c r="AS45" s="647"/>
      <c r="AT45" s="647"/>
      <c r="AU45" s="647"/>
      <c r="AV45" s="647"/>
      <c r="AW45" s="647"/>
      <c r="AX45" s="647"/>
      <c r="AY45" s="647"/>
      <c r="AZ45" s="647"/>
      <c r="BA45" s="647"/>
      <c r="BB45" s="647"/>
      <c r="BC45" s="647"/>
      <c r="BD45" s="647"/>
      <c r="BE45" s="647"/>
      <c r="BF45" s="647"/>
      <c r="BG45" s="647"/>
      <c r="BH45" s="647"/>
      <c r="BI45" s="647"/>
      <c r="BJ45" s="647"/>
      <c r="BK45" s="647"/>
      <c r="BL45" s="647"/>
      <c r="BM45" s="647"/>
      <c r="BN45" s="647"/>
      <c r="BO45" s="647"/>
      <c r="BP45" s="647"/>
      <c r="BQ45" s="647"/>
      <c r="BR45" s="647"/>
      <c r="BS45" s="647"/>
      <c r="BT45" s="647"/>
      <c r="BU45" s="647"/>
      <c r="BV45" s="647"/>
      <c r="BW45" s="647"/>
      <c r="BX45" s="647"/>
      <c r="BY45" s="647"/>
      <c r="BZ45" s="647"/>
      <c r="CA45" s="647"/>
      <c r="CB45" s="647"/>
      <c r="CC45" s="647"/>
      <c r="CD45" s="647"/>
      <c r="CE45" s="647"/>
      <c r="CF45" s="647"/>
      <c r="CG45" s="647"/>
      <c r="CH45" s="647"/>
      <c r="CI45" s="647"/>
      <c r="CJ45" s="647"/>
      <c r="CK45" s="647"/>
      <c r="CL45" s="647"/>
      <c r="CM45" s="647"/>
      <c r="CN45" s="647"/>
      <c r="CO45" s="647"/>
      <c r="CP45" s="647"/>
      <c r="CQ45" s="647"/>
      <c r="CR45" s="647"/>
      <c r="CS45" s="647"/>
      <c r="CT45" s="647"/>
      <c r="CU45" s="647"/>
      <c r="CV45" s="647"/>
      <c r="CW45" s="647"/>
      <c r="CX45" s="647"/>
      <c r="CY45" s="647"/>
      <c r="CZ45" s="647"/>
      <c r="DA45" s="647"/>
      <c r="DB45" s="647"/>
      <c r="DC45" s="647"/>
      <c r="DD45" s="647"/>
      <c r="DE45" s="647"/>
      <c r="DF45" s="647"/>
      <c r="DG45" s="647"/>
      <c r="DH45" s="647"/>
      <c r="DI45" s="647"/>
      <c r="DJ45" s="647"/>
      <c r="DK45" s="647"/>
      <c r="DL45" s="647"/>
      <c r="DM45" s="647"/>
      <c r="DN45" s="647"/>
      <c r="DO45" s="647"/>
      <c r="DP45" s="647"/>
      <c r="DQ45" s="647"/>
      <c r="DR45" s="647"/>
      <c r="DS45" s="647"/>
      <c r="DT45" s="647"/>
      <c r="DU45" s="647"/>
      <c r="DV45" s="647"/>
      <c r="DW45" s="647"/>
      <c r="DX45" s="647"/>
      <c r="DY45" s="647"/>
      <c r="DZ45" s="647"/>
      <c r="EA45" s="647"/>
      <c r="EB45" s="647"/>
      <c r="EC45" s="647"/>
      <c r="ED45" s="647"/>
      <c r="EE45" s="647"/>
      <c r="EF45" s="647"/>
      <c r="EG45" s="647"/>
      <c r="EH45" s="647"/>
      <c r="EI45" s="647"/>
      <c r="EJ45" s="647"/>
      <c r="EK45" s="647"/>
      <c r="EL45" s="647"/>
      <c r="EM45" s="647"/>
      <c r="EN45" s="647"/>
      <c r="EO45" s="647"/>
      <c r="EP45" s="647"/>
      <c r="EQ45" s="647"/>
      <c r="ER45" s="647"/>
    </row>
    <row r="46" spans="1:148" s="684" customFormat="1" ht="33.75" hidden="1" customHeight="1" x14ac:dyDescent="0.25">
      <c r="A46" s="676"/>
      <c r="B46" s="677" t="s">
        <v>43</v>
      </c>
      <c r="C46" s="387"/>
      <c r="D46" s="678" t="s">
        <v>18</v>
      </c>
      <c r="E46" s="679"/>
      <c r="F46" s="680">
        <f t="shared" si="32"/>
        <v>5520738</v>
      </c>
      <c r="G46" s="681">
        <v>0</v>
      </c>
      <c r="H46" s="681">
        <v>0</v>
      </c>
      <c r="I46" s="681">
        <v>0</v>
      </c>
      <c r="J46" s="682">
        <v>5520738</v>
      </c>
      <c r="K46" s="680">
        <f t="shared" si="33"/>
        <v>5520738</v>
      </c>
      <c r="L46" s="681">
        <v>0</v>
      </c>
      <c r="M46" s="681">
        <v>0</v>
      </c>
      <c r="N46" s="681">
        <v>0</v>
      </c>
      <c r="O46" s="706">
        <v>5520738</v>
      </c>
      <c r="P46" s="701">
        <f t="shared" si="34"/>
        <v>5520738</v>
      </c>
      <c r="Q46" s="702">
        <v>0</v>
      </c>
      <c r="R46" s="702">
        <v>0</v>
      </c>
      <c r="S46" s="702">
        <v>0</v>
      </c>
      <c r="T46" s="703">
        <v>5520738</v>
      </c>
      <c r="U46" s="354">
        <f t="shared" si="35"/>
        <v>100</v>
      </c>
      <c r="V46" s="60">
        <v>0</v>
      </c>
      <c r="W46" s="60">
        <v>0</v>
      </c>
      <c r="X46" s="60">
        <v>0</v>
      </c>
      <c r="Y46" s="355">
        <f t="shared" si="38"/>
        <v>100</v>
      </c>
      <c r="Z46" s="59">
        <f t="shared" si="36"/>
        <v>100</v>
      </c>
      <c r="AA46" s="60">
        <v>0</v>
      </c>
      <c r="AB46" s="60">
        <v>0</v>
      </c>
      <c r="AC46" s="60">
        <v>0</v>
      </c>
      <c r="AD46" s="355">
        <f t="shared" si="37"/>
        <v>100</v>
      </c>
      <c r="AE46" s="647"/>
      <c r="AF46" s="647"/>
      <c r="AG46" s="647"/>
      <c r="AH46" s="647"/>
      <c r="AI46" s="647"/>
      <c r="AJ46" s="647"/>
      <c r="AK46" s="647"/>
      <c r="AL46" s="647"/>
      <c r="AM46" s="647"/>
      <c r="AN46" s="647"/>
      <c r="AO46" s="647"/>
      <c r="AP46" s="647"/>
      <c r="AQ46" s="647"/>
      <c r="AR46" s="647"/>
      <c r="AS46" s="647"/>
      <c r="AT46" s="647"/>
      <c r="AU46" s="647"/>
      <c r="AV46" s="647"/>
      <c r="AW46" s="647"/>
      <c r="AX46" s="647"/>
      <c r="AY46" s="647"/>
      <c r="AZ46" s="647"/>
      <c r="BA46" s="647"/>
      <c r="BB46" s="647"/>
      <c r="BC46" s="647"/>
      <c r="BD46" s="647"/>
      <c r="BE46" s="647"/>
      <c r="BF46" s="647"/>
      <c r="BG46" s="647"/>
      <c r="BH46" s="647"/>
      <c r="BI46" s="647"/>
      <c r="BJ46" s="647"/>
      <c r="BK46" s="647"/>
      <c r="BL46" s="647"/>
      <c r="BM46" s="647"/>
      <c r="BN46" s="647"/>
      <c r="BO46" s="647"/>
      <c r="BP46" s="647"/>
      <c r="BQ46" s="647"/>
      <c r="BR46" s="647"/>
      <c r="BS46" s="647"/>
      <c r="BT46" s="647"/>
      <c r="BU46" s="647"/>
      <c r="BV46" s="647"/>
      <c r="BW46" s="647"/>
      <c r="BX46" s="647"/>
      <c r="BY46" s="647"/>
      <c r="BZ46" s="647"/>
      <c r="CA46" s="647"/>
      <c r="CB46" s="647"/>
      <c r="CC46" s="647"/>
      <c r="CD46" s="647"/>
      <c r="CE46" s="647"/>
      <c r="CF46" s="647"/>
      <c r="CG46" s="647"/>
      <c r="CH46" s="647"/>
      <c r="CI46" s="647"/>
      <c r="CJ46" s="647"/>
      <c r="CK46" s="647"/>
      <c r="CL46" s="647"/>
      <c r="CM46" s="647"/>
      <c r="CN46" s="647"/>
      <c r="CO46" s="647"/>
      <c r="CP46" s="647"/>
      <c r="CQ46" s="647"/>
      <c r="CR46" s="647"/>
      <c r="CS46" s="647"/>
      <c r="CT46" s="647"/>
      <c r="CU46" s="647"/>
      <c r="CV46" s="647"/>
      <c r="CW46" s="647"/>
      <c r="CX46" s="647"/>
      <c r="CY46" s="647"/>
      <c r="CZ46" s="647"/>
      <c r="DA46" s="647"/>
      <c r="DB46" s="647"/>
      <c r="DC46" s="647"/>
      <c r="DD46" s="647"/>
      <c r="DE46" s="647"/>
      <c r="DF46" s="647"/>
      <c r="DG46" s="647"/>
      <c r="DH46" s="647"/>
      <c r="DI46" s="647"/>
      <c r="DJ46" s="647"/>
      <c r="DK46" s="647"/>
      <c r="DL46" s="647"/>
      <c r="DM46" s="647"/>
      <c r="DN46" s="647"/>
      <c r="DO46" s="647"/>
      <c r="DP46" s="647"/>
      <c r="DQ46" s="647"/>
      <c r="DR46" s="647"/>
      <c r="DS46" s="647"/>
      <c r="DT46" s="647"/>
      <c r="DU46" s="647"/>
      <c r="DV46" s="647"/>
      <c r="DW46" s="647"/>
      <c r="DX46" s="647"/>
      <c r="DY46" s="647"/>
      <c r="DZ46" s="647"/>
      <c r="EA46" s="647"/>
      <c r="EB46" s="647"/>
      <c r="EC46" s="647"/>
      <c r="ED46" s="647"/>
      <c r="EE46" s="647"/>
      <c r="EF46" s="647"/>
      <c r="EG46" s="647"/>
      <c r="EH46" s="647"/>
      <c r="EI46" s="647"/>
      <c r="EJ46" s="647"/>
      <c r="EK46" s="647"/>
      <c r="EL46" s="647"/>
      <c r="EM46" s="647"/>
      <c r="EN46" s="647"/>
      <c r="EO46" s="647"/>
      <c r="EP46" s="647"/>
      <c r="EQ46" s="647"/>
      <c r="ER46" s="647"/>
    </row>
    <row r="47" spans="1:148" s="684" customFormat="1" ht="30.75" hidden="1" customHeight="1" x14ac:dyDescent="0.25">
      <c r="A47" s="676"/>
      <c r="B47" s="677" t="s">
        <v>43</v>
      </c>
      <c r="C47" s="387"/>
      <c r="D47" s="678" t="s">
        <v>18</v>
      </c>
      <c r="E47" s="686"/>
      <c r="F47" s="680">
        <f t="shared" si="32"/>
        <v>3783323</v>
      </c>
      <c r="G47" s="681">
        <v>0</v>
      </c>
      <c r="H47" s="681">
        <v>0</v>
      </c>
      <c r="I47" s="681">
        <v>0</v>
      </c>
      <c r="J47" s="682">
        <v>3783323</v>
      </c>
      <c r="K47" s="680">
        <f t="shared" si="33"/>
        <v>3783323</v>
      </c>
      <c r="L47" s="681">
        <v>0</v>
      </c>
      <c r="M47" s="681">
        <v>0</v>
      </c>
      <c r="N47" s="681">
        <v>0</v>
      </c>
      <c r="O47" s="706">
        <v>3783323</v>
      </c>
      <c r="P47" s="701">
        <f t="shared" si="34"/>
        <v>2313029.75</v>
      </c>
      <c r="Q47" s="702">
        <v>0</v>
      </c>
      <c r="R47" s="702">
        <v>0</v>
      </c>
      <c r="S47" s="702">
        <v>0</v>
      </c>
      <c r="T47" s="703">
        <v>2313029.75</v>
      </c>
      <c r="U47" s="354">
        <f t="shared" si="35"/>
        <v>61.137517203791482</v>
      </c>
      <c r="V47" s="60">
        <v>0</v>
      </c>
      <c r="W47" s="60">
        <v>0</v>
      </c>
      <c r="X47" s="60">
        <v>0</v>
      </c>
      <c r="Y47" s="355">
        <f t="shared" si="38"/>
        <v>61.137517203791482</v>
      </c>
      <c r="Z47" s="59">
        <f t="shared" si="36"/>
        <v>61.137517203791482</v>
      </c>
      <c r="AA47" s="60">
        <v>0</v>
      </c>
      <c r="AB47" s="60">
        <v>0</v>
      </c>
      <c r="AC47" s="60">
        <v>0</v>
      </c>
      <c r="AD47" s="355">
        <f t="shared" si="37"/>
        <v>61.137517203791482</v>
      </c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7"/>
      <c r="CD47" s="647"/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7"/>
      <c r="CP47" s="647"/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7"/>
      <c r="DB47" s="647"/>
      <c r="DC47" s="647"/>
      <c r="DD47" s="647"/>
      <c r="DE47" s="647"/>
      <c r="DF47" s="647"/>
      <c r="DG47" s="647"/>
      <c r="DH47" s="647"/>
      <c r="DI47" s="647"/>
      <c r="DJ47" s="647"/>
      <c r="DK47" s="647"/>
      <c r="DL47" s="647"/>
      <c r="DM47" s="647"/>
      <c r="DN47" s="647"/>
      <c r="DO47" s="647"/>
      <c r="DP47" s="647"/>
      <c r="DQ47" s="647"/>
      <c r="DR47" s="647"/>
      <c r="DS47" s="647"/>
      <c r="DT47" s="647"/>
      <c r="DU47" s="647"/>
      <c r="DV47" s="647"/>
      <c r="DW47" s="647"/>
      <c r="DX47" s="647"/>
      <c r="DY47" s="647"/>
      <c r="DZ47" s="647"/>
      <c r="EA47" s="647"/>
      <c r="EB47" s="647"/>
      <c r="EC47" s="647"/>
      <c r="ED47" s="647"/>
      <c r="EE47" s="647"/>
      <c r="EF47" s="647"/>
      <c r="EG47" s="647"/>
      <c r="EH47" s="647"/>
      <c r="EI47" s="647"/>
      <c r="EJ47" s="647"/>
      <c r="EK47" s="647"/>
      <c r="EL47" s="647"/>
      <c r="EM47" s="647"/>
      <c r="EN47" s="647"/>
      <c r="EO47" s="647"/>
      <c r="EP47" s="647"/>
      <c r="EQ47" s="647"/>
      <c r="ER47" s="647"/>
    </row>
    <row r="48" spans="1:148" s="684" customFormat="1" ht="30.75" hidden="1" customHeight="1" x14ac:dyDescent="0.25">
      <c r="A48" s="676"/>
      <c r="B48" s="677" t="s">
        <v>112</v>
      </c>
      <c r="C48" s="387"/>
      <c r="D48" s="678" t="s">
        <v>18</v>
      </c>
      <c r="E48" s="686"/>
      <c r="F48" s="680">
        <f t="shared" si="32"/>
        <v>27030806</v>
      </c>
      <c r="G48" s="681">
        <v>0</v>
      </c>
      <c r="H48" s="681">
        <v>0</v>
      </c>
      <c r="I48" s="681">
        <v>0</v>
      </c>
      <c r="J48" s="682">
        <v>27030806</v>
      </c>
      <c r="K48" s="680">
        <f t="shared" si="33"/>
        <v>27030806</v>
      </c>
      <c r="L48" s="681">
        <v>0</v>
      </c>
      <c r="M48" s="681">
        <v>0</v>
      </c>
      <c r="N48" s="681">
        <v>0</v>
      </c>
      <c r="O48" s="706">
        <v>27030806</v>
      </c>
      <c r="P48" s="701">
        <f t="shared" si="34"/>
        <v>12754976.17</v>
      </c>
      <c r="Q48" s="702">
        <v>0</v>
      </c>
      <c r="R48" s="702"/>
      <c r="S48" s="702">
        <v>0</v>
      </c>
      <c r="T48" s="703">
        <v>12754976.17</v>
      </c>
      <c r="U48" s="354">
        <f t="shared" si="35"/>
        <v>47.186814074282509</v>
      </c>
      <c r="V48" s="60">
        <v>0</v>
      </c>
      <c r="W48" s="60">
        <v>0</v>
      </c>
      <c r="X48" s="60">
        <v>0</v>
      </c>
      <c r="Y48" s="355">
        <f t="shared" si="38"/>
        <v>47.186814074282509</v>
      </c>
      <c r="Z48" s="59">
        <f t="shared" si="36"/>
        <v>47.186814074282509</v>
      </c>
      <c r="AA48" s="60">
        <v>0</v>
      </c>
      <c r="AB48" s="60">
        <v>0</v>
      </c>
      <c r="AC48" s="60">
        <v>0</v>
      </c>
      <c r="AD48" s="355">
        <f t="shared" si="37"/>
        <v>47.186814074282509</v>
      </c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647"/>
      <c r="BL48" s="647"/>
      <c r="BM48" s="647"/>
      <c r="BN48" s="647"/>
      <c r="BO48" s="647"/>
      <c r="BP48" s="647"/>
      <c r="BQ48" s="647"/>
      <c r="BR48" s="647"/>
      <c r="BS48" s="647"/>
      <c r="BT48" s="647"/>
      <c r="BU48" s="647"/>
      <c r="BV48" s="647"/>
      <c r="BW48" s="647"/>
      <c r="BX48" s="647"/>
      <c r="BY48" s="647"/>
      <c r="BZ48" s="647"/>
      <c r="CA48" s="647"/>
      <c r="CB48" s="647"/>
      <c r="CC48" s="647"/>
      <c r="CD48" s="647"/>
      <c r="CE48" s="647"/>
      <c r="CF48" s="647"/>
      <c r="CG48" s="647"/>
      <c r="CH48" s="647"/>
      <c r="CI48" s="647"/>
      <c r="CJ48" s="647"/>
      <c r="CK48" s="647"/>
      <c r="CL48" s="647"/>
      <c r="CM48" s="647"/>
      <c r="CN48" s="647"/>
      <c r="CO48" s="647"/>
      <c r="CP48" s="647"/>
      <c r="CQ48" s="647"/>
      <c r="CR48" s="647"/>
      <c r="CS48" s="647"/>
      <c r="CT48" s="647"/>
      <c r="CU48" s="647"/>
      <c r="CV48" s="647"/>
      <c r="CW48" s="647"/>
      <c r="CX48" s="647"/>
      <c r="CY48" s="647"/>
      <c r="CZ48" s="647"/>
      <c r="DA48" s="647"/>
      <c r="DB48" s="647"/>
      <c r="DC48" s="647"/>
      <c r="DD48" s="647"/>
      <c r="DE48" s="647"/>
      <c r="DF48" s="647"/>
      <c r="DG48" s="647"/>
      <c r="DH48" s="647"/>
      <c r="DI48" s="647"/>
      <c r="DJ48" s="647"/>
      <c r="DK48" s="647"/>
      <c r="DL48" s="647"/>
      <c r="DM48" s="647"/>
      <c r="DN48" s="647"/>
      <c r="DO48" s="647"/>
      <c r="DP48" s="647"/>
      <c r="DQ48" s="647"/>
      <c r="DR48" s="647"/>
      <c r="DS48" s="647"/>
      <c r="DT48" s="647"/>
      <c r="DU48" s="647"/>
      <c r="DV48" s="647"/>
      <c r="DW48" s="647"/>
      <c r="DX48" s="647"/>
      <c r="DY48" s="647"/>
      <c r="DZ48" s="647"/>
      <c r="EA48" s="647"/>
      <c r="EB48" s="647"/>
      <c r="EC48" s="647"/>
      <c r="ED48" s="647"/>
      <c r="EE48" s="647"/>
      <c r="EF48" s="647"/>
      <c r="EG48" s="647"/>
      <c r="EH48" s="647"/>
      <c r="EI48" s="647"/>
      <c r="EJ48" s="647"/>
      <c r="EK48" s="647"/>
      <c r="EL48" s="647"/>
      <c r="EM48" s="647"/>
      <c r="EN48" s="647"/>
      <c r="EO48" s="647"/>
      <c r="EP48" s="647"/>
      <c r="EQ48" s="647"/>
      <c r="ER48" s="647"/>
    </row>
    <row r="49" spans="1:148" s="684" customFormat="1" ht="30.75" hidden="1" customHeight="1" x14ac:dyDescent="0.25">
      <c r="A49" s="676"/>
      <c r="B49" s="677" t="s">
        <v>113</v>
      </c>
      <c r="C49" s="387"/>
      <c r="D49" s="678" t="s">
        <v>18</v>
      </c>
      <c r="E49" s="686"/>
      <c r="F49" s="680">
        <f t="shared" si="32"/>
        <v>1464951</v>
      </c>
      <c r="G49" s="681">
        <v>0</v>
      </c>
      <c r="H49" s="681">
        <v>0</v>
      </c>
      <c r="I49" s="681">
        <v>0</v>
      </c>
      <c r="J49" s="682">
        <v>1464951</v>
      </c>
      <c r="K49" s="680">
        <f t="shared" si="33"/>
        <v>1464951</v>
      </c>
      <c r="L49" s="681">
        <v>0</v>
      </c>
      <c r="M49" s="681">
        <v>0</v>
      </c>
      <c r="N49" s="681">
        <v>0</v>
      </c>
      <c r="O49" s="706">
        <v>1464951</v>
      </c>
      <c r="P49" s="702">
        <f t="shared" si="34"/>
        <v>0</v>
      </c>
      <c r="Q49" s="702">
        <v>0</v>
      </c>
      <c r="R49" s="702">
        <v>0</v>
      </c>
      <c r="S49" s="702">
        <v>0</v>
      </c>
      <c r="T49" s="703">
        <v>0</v>
      </c>
      <c r="U49" s="354">
        <f t="shared" si="35"/>
        <v>0</v>
      </c>
      <c r="V49" s="60">
        <v>0</v>
      </c>
      <c r="W49" s="60">
        <v>0</v>
      </c>
      <c r="X49" s="60">
        <v>0</v>
      </c>
      <c r="Y49" s="355">
        <f t="shared" si="38"/>
        <v>0</v>
      </c>
      <c r="Z49" s="59">
        <f t="shared" si="36"/>
        <v>0</v>
      </c>
      <c r="AA49" s="60">
        <v>0</v>
      </c>
      <c r="AB49" s="60">
        <v>0</v>
      </c>
      <c r="AC49" s="60">
        <v>0</v>
      </c>
      <c r="AD49" s="355">
        <f t="shared" si="37"/>
        <v>0</v>
      </c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7"/>
      <c r="AS49" s="647"/>
      <c r="AT49" s="647"/>
      <c r="AU49" s="647"/>
      <c r="AV49" s="647"/>
      <c r="AW49" s="647"/>
      <c r="AX49" s="647"/>
      <c r="AY49" s="647"/>
      <c r="AZ49" s="647"/>
      <c r="BA49" s="647"/>
      <c r="BB49" s="647"/>
      <c r="BC49" s="647"/>
      <c r="BD49" s="647"/>
      <c r="BE49" s="647"/>
      <c r="BF49" s="647"/>
      <c r="BG49" s="647"/>
      <c r="BH49" s="647"/>
      <c r="BI49" s="647"/>
      <c r="BJ49" s="647"/>
      <c r="BK49" s="647"/>
      <c r="BL49" s="647"/>
      <c r="BM49" s="647"/>
      <c r="BN49" s="647"/>
      <c r="BO49" s="647"/>
      <c r="BP49" s="647"/>
      <c r="BQ49" s="647"/>
      <c r="BR49" s="647"/>
      <c r="BS49" s="647"/>
      <c r="BT49" s="647"/>
      <c r="BU49" s="647"/>
      <c r="BV49" s="647"/>
      <c r="BW49" s="647"/>
      <c r="BX49" s="647"/>
      <c r="BY49" s="647"/>
      <c r="BZ49" s="647"/>
      <c r="CA49" s="647"/>
      <c r="CB49" s="647"/>
      <c r="CC49" s="647"/>
      <c r="CD49" s="647"/>
      <c r="CE49" s="647"/>
      <c r="CF49" s="647"/>
      <c r="CG49" s="647"/>
      <c r="CH49" s="647"/>
      <c r="CI49" s="647"/>
      <c r="CJ49" s="647"/>
      <c r="CK49" s="647"/>
      <c r="CL49" s="647"/>
      <c r="CM49" s="647"/>
      <c r="CN49" s="647"/>
      <c r="CO49" s="647"/>
      <c r="CP49" s="647"/>
      <c r="CQ49" s="647"/>
      <c r="CR49" s="647"/>
      <c r="CS49" s="647"/>
      <c r="CT49" s="647"/>
      <c r="CU49" s="647"/>
      <c r="CV49" s="647"/>
      <c r="CW49" s="647"/>
      <c r="CX49" s="647"/>
      <c r="CY49" s="647"/>
      <c r="CZ49" s="647"/>
      <c r="DA49" s="647"/>
      <c r="DB49" s="647"/>
      <c r="DC49" s="647"/>
      <c r="DD49" s="647"/>
      <c r="DE49" s="647"/>
      <c r="DF49" s="647"/>
      <c r="DG49" s="647"/>
      <c r="DH49" s="647"/>
      <c r="DI49" s="647"/>
      <c r="DJ49" s="647"/>
      <c r="DK49" s="647"/>
      <c r="DL49" s="647"/>
      <c r="DM49" s="647"/>
      <c r="DN49" s="647"/>
      <c r="DO49" s="647"/>
      <c r="DP49" s="647"/>
      <c r="DQ49" s="647"/>
      <c r="DR49" s="647"/>
      <c r="DS49" s="647"/>
      <c r="DT49" s="647"/>
      <c r="DU49" s="647"/>
      <c r="DV49" s="647"/>
      <c r="DW49" s="647"/>
      <c r="DX49" s="647"/>
      <c r="DY49" s="647"/>
      <c r="DZ49" s="647"/>
      <c r="EA49" s="647"/>
      <c r="EB49" s="647"/>
      <c r="EC49" s="647"/>
      <c r="ED49" s="647"/>
      <c r="EE49" s="647"/>
      <c r="EF49" s="647"/>
      <c r="EG49" s="647"/>
      <c r="EH49" s="647"/>
      <c r="EI49" s="647"/>
      <c r="EJ49" s="647"/>
      <c r="EK49" s="647"/>
      <c r="EL49" s="647"/>
      <c r="EM49" s="647"/>
      <c r="EN49" s="647"/>
      <c r="EO49" s="647"/>
      <c r="EP49" s="647"/>
      <c r="EQ49" s="647"/>
      <c r="ER49" s="647"/>
    </row>
    <row r="50" spans="1:148" s="684" customFormat="1" ht="30.75" hidden="1" customHeight="1" x14ac:dyDescent="0.25">
      <c r="A50" s="676"/>
      <c r="B50" s="677" t="s">
        <v>114</v>
      </c>
      <c r="C50" s="387"/>
      <c r="D50" s="678" t="s">
        <v>18</v>
      </c>
      <c r="E50" s="686"/>
      <c r="F50" s="680">
        <f t="shared" si="32"/>
        <v>24744</v>
      </c>
      <c r="G50" s="681">
        <v>0</v>
      </c>
      <c r="H50" s="681">
        <v>0</v>
      </c>
      <c r="I50" s="681">
        <v>0</v>
      </c>
      <c r="J50" s="682">
        <v>24744</v>
      </c>
      <c r="K50" s="680">
        <f t="shared" si="33"/>
        <v>24744</v>
      </c>
      <c r="L50" s="681">
        <v>0</v>
      </c>
      <c r="M50" s="681">
        <v>0</v>
      </c>
      <c r="N50" s="681">
        <v>0</v>
      </c>
      <c r="O50" s="707">
        <v>24744</v>
      </c>
      <c r="P50" s="702">
        <f t="shared" si="34"/>
        <v>0</v>
      </c>
      <c r="Q50" s="702">
        <v>0</v>
      </c>
      <c r="R50" s="702">
        <v>0</v>
      </c>
      <c r="S50" s="702">
        <v>0</v>
      </c>
      <c r="T50" s="703">
        <v>0</v>
      </c>
      <c r="U50" s="354">
        <f t="shared" si="35"/>
        <v>0</v>
      </c>
      <c r="V50" s="60">
        <v>0</v>
      </c>
      <c r="W50" s="60">
        <v>0</v>
      </c>
      <c r="X50" s="60">
        <v>0</v>
      </c>
      <c r="Y50" s="355">
        <v>0</v>
      </c>
      <c r="Z50" s="59">
        <f t="shared" si="36"/>
        <v>0</v>
      </c>
      <c r="AA50" s="60">
        <v>0</v>
      </c>
      <c r="AB50" s="60">
        <v>0</v>
      </c>
      <c r="AC50" s="60">
        <v>0</v>
      </c>
      <c r="AD50" s="355">
        <f t="shared" si="37"/>
        <v>0</v>
      </c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647"/>
      <c r="AS50" s="647"/>
      <c r="AT50" s="647"/>
      <c r="AU50" s="647"/>
      <c r="AV50" s="647"/>
      <c r="AW50" s="647"/>
      <c r="AX50" s="647"/>
      <c r="AY50" s="647"/>
      <c r="AZ50" s="647"/>
      <c r="BA50" s="647"/>
      <c r="BB50" s="647"/>
      <c r="BC50" s="647"/>
      <c r="BD50" s="647"/>
      <c r="BE50" s="647"/>
      <c r="BF50" s="647"/>
      <c r="BG50" s="647"/>
      <c r="BH50" s="647"/>
      <c r="BI50" s="647"/>
      <c r="BJ50" s="647"/>
      <c r="BK50" s="647"/>
      <c r="BL50" s="647"/>
      <c r="BM50" s="647"/>
      <c r="BN50" s="647"/>
      <c r="BO50" s="647"/>
      <c r="BP50" s="647"/>
      <c r="BQ50" s="647"/>
      <c r="BR50" s="647"/>
      <c r="BS50" s="647"/>
      <c r="BT50" s="647"/>
      <c r="BU50" s="647"/>
      <c r="BV50" s="647"/>
      <c r="BW50" s="647"/>
      <c r="BX50" s="647"/>
      <c r="BY50" s="647"/>
      <c r="BZ50" s="647"/>
      <c r="CA50" s="647"/>
      <c r="CB50" s="647"/>
      <c r="CC50" s="647"/>
      <c r="CD50" s="647"/>
      <c r="CE50" s="647"/>
      <c r="CF50" s="647"/>
      <c r="CG50" s="647"/>
      <c r="CH50" s="647"/>
      <c r="CI50" s="647"/>
      <c r="CJ50" s="647"/>
      <c r="CK50" s="647"/>
      <c r="CL50" s="647"/>
      <c r="CM50" s="647"/>
      <c r="CN50" s="647"/>
      <c r="CO50" s="647"/>
      <c r="CP50" s="647"/>
      <c r="CQ50" s="647"/>
      <c r="CR50" s="647"/>
      <c r="CS50" s="647"/>
      <c r="CT50" s="647"/>
      <c r="CU50" s="647"/>
      <c r="CV50" s="647"/>
      <c r="CW50" s="647"/>
      <c r="CX50" s="647"/>
      <c r="CY50" s="647"/>
      <c r="CZ50" s="647"/>
      <c r="DA50" s="647"/>
      <c r="DB50" s="647"/>
      <c r="DC50" s="647"/>
      <c r="DD50" s="647"/>
      <c r="DE50" s="647"/>
      <c r="DF50" s="647"/>
      <c r="DG50" s="647"/>
      <c r="DH50" s="647"/>
      <c r="DI50" s="647"/>
      <c r="DJ50" s="647"/>
      <c r="DK50" s="647"/>
      <c r="DL50" s="647"/>
      <c r="DM50" s="647"/>
      <c r="DN50" s="647"/>
      <c r="DO50" s="647"/>
      <c r="DP50" s="647"/>
      <c r="DQ50" s="647"/>
      <c r="DR50" s="647"/>
      <c r="DS50" s="647"/>
      <c r="DT50" s="647"/>
      <c r="DU50" s="647"/>
      <c r="DV50" s="647"/>
      <c r="DW50" s="647"/>
      <c r="DX50" s="647"/>
      <c r="DY50" s="647"/>
      <c r="DZ50" s="647"/>
      <c r="EA50" s="647"/>
      <c r="EB50" s="647"/>
      <c r="EC50" s="647"/>
      <c r="ED50" s="647"/>
      <c r="EE50" s="647"/>
      <c r="EF50" s="647"/>
      <c r="EG50" s="647"/>
      <c r="EH50" s="647"/>
      <c r="EI50" s="647"/>
      <c r="EJ50" s="647"/>
      <c r="EK50" s="647"/>
      <c r="EL50" s="647"/>
      <c r="EM50" s="647"/>
      <c r="EN50" s="647"/>
      <c r="EO50" s="647"/>
      <c r="EP50" s="647"/>
      <c r="EQ50" s="647"/>
      <c r="ER50" s="647"/>
    </row>
    <row r="51" spans="1:148" s="684" customFormat="1" ht="30.75" hidden="1" customHeight="1" x14ac:dyDescent="0.25">
      <c r="A51" s="676"/>
      <c r="B51" s="677" t="s">
        <v>114</v>
      </c>
      <c r="C51" s="387"/>
      <c r="D51" s="678" t="s">
        <v>18</v>
      </c>
      <c r="E51" s="686"/>
      <c r="F51" s="680">
        <f t="shared" si="32"/>
        <v>1192398</v>
      </c>
      <c r="G51" s="681">
        <v>0</v>
      </c>
      <c r="H51" s="681">
        <v>0</v>
      </c>
      <c r="I51" s="681">
        <v>0</v>
      </c>
      <c r="J51" s="682">
        <v>1192398</v>
      </c>
      <c r="K51" s="680">
        <f t="shared" si="33"/>
        <v>1192398</v>
      </c>
      <c r="L51" s="681">
        <v>0</v>
      </c>
      <c r="M51" s="681">
        <v>0</v>
      </c>
      <c r="N51" s="681">
        <v>0</v>
      </c>
      <c r="O51" s="706">
        <v>1192398</v>
      </c>
      <c r="P51" s="702">
        <f t="shared" si="34"/>
        <v>0</v>
      </c>
      <c r="Q51" s="702"/>
      <c r="R51" s="702">
        <v>0</v>
      </c>
      <c r="S51" s="702">
        <v>0</v>
      </c>
      <c r="T51" s="703">
        <v>0</v>
      </c>
      <c r="U51" s="354">
        <f t="shared" si="35"/>
        <v>0</v>
      </c>
      <c r="V51" s="60">
        <v>0</v>
      </c>
      <c r="W51" s="60">
        <v>0</v>
      </c>
      <c r="X51" s="60">
        <v>0</v>
      </c>
      <c r="Y51" s="355">
        <v>0</v>
      </c>
      <c r="Z51" s="59">
        <f t="shared" si="36"/>
        <v>0</v>
      </c>
      <c r="AA51" s="60">
        <v>0</v>
      </c>
      <c r="AB51" s="60">
        <v>0</v>
      </c>
      <c r="AC51" s="60">
        <v>0</v>
      </c>
      <c r="AD51" s="355">
        <f t="shared" si="37"/>
        <v>0</v>
      </c>
      <c r="AE51" s="647"/>
      <c r="AF51" s="647"/>
      <c r="AG51" s="647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7"/>
      <c r="BQ51" s="647"/>
      <c r="BR51" s="647"/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7"/>
      <c r="CD51" s="647"/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7"/>
      <c r="CP51" s="647"/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7"/>
      <c r="DB51" s="647"/>
      <c r="DC51" s="647"/>
      <c r="DD51" s="647"/>
      <c r="DE51" s="647"/>
      <c r="DF51" s="647"/>
      <c r="DG51" s="647"/>
      <c r="DH51" s="647"/>
      <c r="DI51" s="647"/>
      <c r="DJ51" s="647"/>
      <c r="DK51" s="647"/>
      <c r="DL51" s="647"/>
      <c r="DM51" s="647"/>
      <c r="DN51" s="647"/>
      <c r="DO51" s="647"/>
      <c r="DP51" s="647"/>
      <c r="DQ51" s="647"/>
      <c r="DR51" s="647"/>
      <c r="DS51" s="647"/>
      <c r="DT51" s="647"/>
      <c r="DU51" s="647"/>
      <c r="DV51" s="647"/>
      <c r="DW51" s="647"/>
      <c r="DX51" s="647"/>
      <c r="DY51" s="647"/>
      <c r="DZ51" s="647"/>
      <c r="EA51" s="647"/>
      <c r="EB51" s="647"/>
      <c r="EC51" s="647"/>
      <c r="ED51" s="647"/>
      <c r="EE51" s="647"/>
      <c r="EF51" s="647"/>
      <c r="EG51" s="647"/>
      <c r="EH51" s="647"/>
      <c r="EI51" s="647"/>
      <c r="EJ51" s="647"/>
      <c r="EK51" s="647"/>
      <c r="EL51" s="647"/>
      <c r="EM51" s="647"/>
      <c r="EN51" s="647"/>
      <c r="EO51" s="647"/>
      <c r="EP51" s="647"/>
      <c r="EQ51" s="647"/>
      <c r="ER51" s="647"/>
    </row>
    <row r="52" spans="1:148" s="684" customFormat="1" ht="23.25" hidden="1" customHeight="1" x14ac:dyDescent="0.25">
      <c r="A52" s="676"/>
      <c r="B52" s="677" t="s">
        <v>115</v>
      </c>
      <c r="C52" s="387"/>
      <c r="D52" s="678" t="s">
        <v>18</v>
      </c>
      <c r="E52" s="686"/>
      <c r="F52" s="680">
        <f t="shared" si="32"/>
        <v>285000</v>
      </c>
      <c r="G52" s="681">
        <v>0</v>
      </c>
      <c r="H52" s="681">
        <v>0</v>
      </c>
      <c r="I52" s="681">
        <v>0</v>
      </c>
      <c r="J52" s="682">
        <v>285000</v>
      </c>
      <c r="K52" s="680">
        <f t="shared" si="33"/>
        <v>285000</v>
      </c>
      <c r="L52" s="681">
        <v>0</v>
      </c>
      <c r="M52" s="681">
        <v>0</v>
      </c>
      <c r="N52" s="681">
        <v>0</v>
      </c>
      <c r="O52" s="706">
        <v>285000</v>
      </c>
      <c r="P52" s="701">
        <f t="shared" si="34"/>
        <v>285000</v>
      </c>
      <c r="Q52" s="702">
        <v>0</v>
      </c>
      <c r="R52" s="702">
        <v>0</v>
      </c>
      <c r="S52" s="702">
        <v>0</v>
      </c>
      <c r="T52" s="703">
        <v>285000</v>
      </c>
      <c r="U52" s="354">
        <f t="shared" si="35"/>
        <v>100</v>
      </c>
      <c r="V52" s="60">
        <v>0</v>
      </c>
      <c r="W52" s="60">
        <v>0</v>
      </c>
      <c r="X52" s="60">
        <v>0</v>
      </c>
      <c r="Y52" s="355">
        <f t="shared" si="38"/>
        <v>100</v>
      </c>
      <c r="Z52" s="59">
        <f t="shared" si="36"/>
        <v>100</v>
      </c>
      <c r="AA52" s="60">
        <v>0</v>
      </c>
      <c r="AB52" s="60">
        <v>0</v>
      </c>
      <c r="AC52" s="60">
        <v>0</v>
      </c>
      <c r="AD52" s="355">
        <f t="shared" si="37"/>
        <v>100</v>
      </c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  <c r="BS52" s="647"/>
      <c r="BT52" s="647"/>
      <c r="BU52" s="647"/>
      <c r="BV52" s="647"/>
      <c r="BW52" s="647"/>
      <c r="BX52" s="647"/>
      <c r="BY52" s="647"/>
      <c r="BZ52" s="647"/>
      <c r="CA52" s="647"/>
      <c r="CB52" s="647"/>
      <c r="CC52" s="647"/>
      <c r="CD52" s="647"/>
      <c r="CE52" s="647"/>
      <c r="CF52" s="647"/>
      <c r="CG52" s="647"/>
      <c r="CH52" s="647"/>
      <c r="CI52" s="647"/>
      <c r="CJ52" s="647"/>
      <c r="CK52" s="647"/>
      <c r="CL52" s="647"/>
      <c r="CM52" s="647"/>
      <c r="CN52" s="647"/>
      <c r="CO52" s="647"/>
      <c r="CP52" s="647"/>
      <c r="CQ52" s="647"/>
      <c r="CR52" s="647"/>
      <c r="CS52" s="647"/>
      <c r="CT52" s="647"/>
      <c r="CU52" s="647"/>
      <c r="CV52" s="647"/>
      <c r="CW52" s="647"/>
      <c r="CX52" s="647"/>
      <c r="CY52" s="647"/>
      <c r="CZ52" s="647"/>
      <c r="DA52" s="647"/>
      <c r="DB52" s="647"/>
      <c r="DC52" s="647"/>
      <c r="DD52" s="647"/>
      <c r="DE52" s="647"/>
      <c r="DF52" s="647"/>
      <c r="DG52" s="647"/>
      <c r="DH52" s="647"/>
      <c r="DI52" s="647"/>
      <c r="DJ52" s="647"/>
      <c r="DK52" s="647"/>
      <c r="DL52" s="647"/>
      <c r="DM52" s="647"/>
      <c r="DN52" s="647"/>
      <c r="DO52" s="647"/>
      <c r="DP52" s="647"/>
      <c r="DQ52" s="647"/>
      <c r="DR52" s="647"/>
      <c r="DS52" s="647"/>
      <c r="DT52" s="647"/>
      <c r="DU52" s="647"/>
      <c r="DV52" s="647"/>
      <c r="DW52" s="647"/>
      <c r="DX52" s="647"/>
      <c r="DY52" s="647"/>
      <c r="DZ52" s="647"/>
      <c r="EA52" s="647"/>
      <c r="EB52" s="647"/>
      <c r="EC52" s="647"/>
      <c r="ED52" s="647"/>
      <c r="EE52" s="647"/>
      <c r="EF52" s="647"/>
      <c r="EG52" s="647"/>
      <c r="EH52" s="647"/>
      <c r="EI52" s="647"/>
      <c r="EJ52" s="647"/>
      <c r="EK52" s="647"/>
      <c r="EL52" s="647"/>
      <c r="EM52" s="647"/>
      <c r="EN52" s="647"/>
      <c r="EO52" s="647"/>
      <c r="EP52" s="647"/>
      <c r="EQ52" s="647"/>
      <c r="ER52" s="647"/>
    </row>
    <row r="53" spans="1:148" s="684" customFormat="1" ht="23.25" hidden="1" customHeight="1" x14ac:dyDescent="0.25">
      <c r="A53" s="687"/>
      <c r="B53" s="695" t="s">
        <v>41</v>
      </c>
      <c r="C53" s="685"/>
      <c r="D53" s="678" t="s">
        <v>18</v>
      </c>
      <c r="E53" s="686"/>
      <c r="F53" s="680">
        <f t="shared" si="32"/>
        <v>847837</v>
      </c>
      <c r="G53" s="681"/>
      <c r="H53" s="681"/>
      <c r="I53" s="681"/>
      <c r="J53" s="688">
        <v>847837</v>
      </c>
      <c r="K53" s="680">
        <f t="shared" si="33"/>
        <v>847837</v>
      </c>
      <c r="L53" s="681"/>
      <c r="M53" s="681"/>
      <c r="N53" s="681"/>
      <c r="O53" s="706">
        <v>847837</v>
      </c>
      <c r="P53" s="701">
        <f t="shared" si="34"/>
        <v>0</v>
      </c>
      <c r="Q53" s="702"/>
      <c r="R53" s="702"/>
      <c r="S53" s="702"/>
      <c r="T53" s="703">
        <v>0</v>
      </c>
      <c r="U53" s="704"/>
      <c r="V53" s="662"/>
      <c r="W53" s="662"/>
      <c r="X53" s="662"/>
      <c r="Y53" s="663"/>
      <c r="Z53" s="664"/>
      <c r="AA53" s="662"/>
      <c r="AB53" s="662"/>
      <c r="AC53" s="662"/>
      <c r="AD53" s="663"/>
      <c r="AE53" s="647"/>
      <c r="AF53" s="647"/>
      <c r="AG53" s="647"/>
      <c r="AH53" s="647"/>
      <c r="AI53" s="647"/>
      <c r="AJ53" s="647"/>
      <c r="AK53" s="647"/>
      <c r="AL53" s="647"/>
      <c r="AM53" s="647"/>
      <c r="AN53" s="647"/>
      <c r="AO53" s="647"/>
      <c r="AP53" s="647"/>
      <c r="AQ53" s="647"/>
      <c r="AR53" s="647"/>
      <c r="AS53" s="647"/>
      <c r="AT53" s="647"/>
      <c r="AU53" s="647"/>
      <c r="AV53" s="647"/>
      <c r="AW53" s="647"/>
      <c r="AX53" s="647"/>
      <c r="AY53" s="647"/>
      <c r="AZ53" s="647"/>
      <c r="BA53" s="647"/>
      <c r="BB53" s="647"/>
      <c r="BC53" s="647"/>
      <c r="BD53" s="647"/>
      <c r="BE53" s="647"/>
      <c r="BF53" s="647"/>
      <c r="BG53" s="647"/>
      <c r="BH53" s="647"/>
      <c r="BI53" s="647"/>
      <c r="BJ53" s="647"/>
      <c r="BK53" s="647"/>
      <c r="BL53" s="647"/>
      <c r="BM53" s="647"/>
      <c r="BN53" s="647"/>
      <c r="BO53" s="647"/>
      <c r="BP53" s="647"/>
      <c r="BQ53" s="647"/>
      <c r="BR53" s="647"/>
      <c r="BS53" s="647"/>
      <c r="BT53" s="647"/>
      <c r="BU53" s="647"/>
      <c r="BV53" s="647"/>
      <c r="BW53" s="647"/>
      <c r="BX53" s="647"/>
      <c r="BY53" s="647"/>
      <c r="BZ53" s="647"/>
      <c r="CA53" s="647"/>
      <c r="CB53" s="647"/>
      <c r="CC53" s="647"/>
      <c r="CD53" s="647"/>
      <c r="CE53" s="647"/>
      <c r="CF53" s="647"/>
      <c r="CG53" s="647"/>
      <c r="CH53" s="647"/>
      <c r="CI53" s="647"/>
      <c r="CJ53" s="647"/>
      <c r="CK53" s="647"/>
      <c r="CL53" s="647"/>
      <c r="CM53" s="647"/>
      <c r="CN53" s="647"/>
      <c r="CO53" s="647"/>
      <c r="CP53" s="647"/>
      <c r="CQ53" s="647"/>
      <c r="CR53" s="647"/>
      <c r="CS53" s="647"/>
      <c r="CT53" s="647"/>
      <c r="CU53" s="647"/>
      <c r="CV53" s="647"/>
      <c r="CW53" s="647"/>
      <c r="CX53" s="647"/>
      <c r="CY53" s="647"/>
      <c r="CZ53" s="647"/>
      <c r="DA53" s="647"/>
      <c r="DB53" s="647"/>
      <c r="DC53" s="647"/>
      <c r="DD53" s="647"/>
      <c r="DE53" s="647"/>
      <c r="DF53" s="647"/>
      <c r="DG53" s="647"/>
      <c r="DH53" s="647"/>
      <c r="DI53" s="647"/>
      <c r="DJ53" s="647"/>
      <c r="DK53" s="647"/>
      <c r="DL53" s="647"/>
      <c r="DM53" s="647"/>
      <c r="DN53" s="647"/>
      <c r="DO53" s="647"/>
      <c r="DP53" s="647"/>
      <c r="DQ53" s="647"/>
      <c r="DR53" s="647"/>
      <c r="DS53" s="647"/>
      <c r="DT53" s="647"/>
      <c r="DU53" s="647"/>
      <c r="DV53" s="647"/>
      <c r="DW53" s="647"/>
      <c r="DX53" s="647"/>
      <c r="DY53" s="647"/>
      <c r="DZ53" s="647"/>
      <c r="EA53" s="647"/>
      <c r="EB53" s="647"/>
      <c r="EC53" s="647"/>
      <c r="ED53" s="647"/>
      <c r="EE53" s="647"/>
      <c r="EF53" s="647"/>
      <c r="EG53" s="647"/>
      <c r="EH53" s="647"/>
      <c r="EI53" s="647"/>
      <c r="EJ53" s="647"/>
      <c r="EK53" s="647"/>
      <c r="EL53" s="647"/>
      <c r="EM53" s="647"/>
      <c r="EN53" s="647"/>
      <c r="EO53" s="647"/>
      <c r="EP53" s="647"/>
      <c r="EQ53" s="647"/>
      <c r="ER53" s="647"/>
    </row>
    <row r="54" spans="1:148" s="684" customFormat="1" ht="23.25" hidden="1" customHeight="1" x14ac:dyDescent="0.25">
      <c r="A54" s="687"/>
      <c r="B54" s="695" t="s">
        <v>41</v>
      </c>
      <c r="C54" s="685"/>
      <c r="D54" s="678" t="s">
        <v>18</v>
      </c>
      <c r="E54" s="686"/>
      <c r="F54" s="680">
        <f t="shared" si="32"/>
        <v>1762507</v>
      </c>
      <c r="G54" s="681"/>
      <c r="H54" s="681"/>
      <c r="I54" s="681"/>
      <c r="J54" s="688">
        <v>1762507</v>
      </c>
      <c r="K54" s="680">
        <f t="shared" si="33"/>
        <v>1762507</v>
      </c>
      <c r="L54" s="681"/>
      <c r="M54" s="681"/>
      <c r="N54" s="681"/>
      <c r="O54" s="706">
        <v>1762507</v>
      </c>
      <c r="P54" s="701">
        <f t="shared" si="34"/>
        <v>0</v>
      </c>
      <c r="Q54" s="702"/>
      <c r="R54" s="702"/>
      <c r="S54" s="702"/>
      <c r="T54" s="703">
        <v>0</v>
      </c>
      <c r="U54" s="704"/>
      <c r="V54" s="662"/>
      <c r="W54" s="662"/>
      <c r="X54" s="662"/>
      <c r="Y54" s="663"/>
      <c r="Z54" s="664"/>
      <c r="AA54" s="662"/>
      <c r="AB54" s="662"/>
      <c r="AC54" s="662"/>
      <c r="AD54" s="663"/>
      <c r="AE54" s="647"/>
      <c r="AF54" s="647"/>
      <c r="AG54" s="647"/>
      <c r="AH54" s="647"/>
      <c r="AI54" s="647"/>
      <c r="AJ54" s="647"/>
      <c r="AK54" s="647"/>
      <c r="AL54" s="647"/>
      <c r="AM54" s="647"/>
      <c r="AN54" s="647"/>
      <c r="AO54" s="647"/>
      <c r="AP54" s="647"/>
      <c r="AQ54" s="647"/>
      <c r="AR54" s="647"/>
      <c r="AS54" s="647"/>
      <c r="AT54" s="647"/>
      <c r="AU54" s="647"/>
      <c r="AV54" s="647"/>
      <c r="AW54" s="647"/>
      <c r="AX54" s="647"/>
      <c r="AY54" s="647"/>
      <c r="AZ54" s="647"/>
      <c r="BA54" s="647"/>
      <c r="BB54" s="647"/>
      <c r="BC54" s="647"/>
      <c r="BD54" s="647"/>
      <c r="BE54" s="647"/>
      <c r="BF54" s="647"/>
      <c r="BG54" s="647"/>
      <c r="BH54" s="647"/>
      <c r="BI54" s="647"/>
      <c r="BJ54" s="647"/>
      <c r="BK54" s="647"/>
      <c r="BL54" s="647"/>
      <c r="BM54" s="647"/>
      <c r="BN54" s="647"/>
      <c r="BO54" s="647"/>
      <c r="BP54" s="647"/>
      <c r="BQ54" s="647"/>
      <c r="BR54" s="647"/>
      <c r="BS54" s="647"/>
      <c r="BT54" s="647"/>
      <c r="BU54" s="647"/>
      <c r="BV54" s="647"/>
      <c r="BW54" s="647"/>
      <c r="BX54" s="647"/>
      <c r="BY54" s="647"/>
      <c r="BZ54" s="647"/>
      <c r="CA54" s="647"/>
      <c r="CB54" s="647"/>
      <c r="CC54" s="647"/>
      <c r="CD54" s="647"/>
      <c r="CE54" s="647"/>
      <c r="CF54" s="647"/>
      <c r="CG54" s="647"/>
      <c r="CH54" s="647"/>
      <c r="CI54" s="647"/>
      <c r="CJ54" s="647"/>
      <c r="CK54" s="647"/>
      <c r="CL54" s="647"/>
      <c r="CM54" s="647"/>
      <c r="CN54" s="647"/>
      <c r="CO54" s="647"/>
      <c r="CP54" s="647"/>
      <c r="CQ54" s="647"/>
      <c r="CR54" s="647"/>
      <c r="CS54" s="647"/>
      <c r="CT54" s="647"/>
      <c r="CU54" s="647"/>
      <c r="CV54" s="647"/>
      <c r="CW54" s="647"/>
      <c r="CX54" s="647"/>
      <c r="CY54" s="647"/>
      <c r="CZ54" s="647"/>
      <c r="DA54" s="647"/>
      <c r="DB54" s="647"/>
      <c r="DC54" s="647"/>
      <c r="DD54" s="647"/>
      <c r="DE54" s="647"/>
      <c r="DF54" s="647"/>
      <c r="DG54" s="647"/>
      <c r="DH54" s="647"/>
      <c r="DI54" s="647"/>
      <c r="DJ54" s="647"/>
      <c r="DK54" s="647"/>
      <c r="DL54" s="647"/>
      <c r="DM54" s="647"/>
      <c r="DN54" s="647"/>
      <c r="DO54" s="647"/>
      <c r="DP54" s="647"/>
      <c r="DQ54" s="647"/>
      <c r="DR54" s="647"/>
      <c r="DS54" s="647"/>
      <c r="DT54" s="647"/>
      <c r="DU54" s="647"/>
      <c r="DV54" s="647"/>
      <c r="DW54" s="647"/>
      <c r="DX54" s="647"/>
      <c r="DY54" s="647"/>
      <c r="DZ54" s="647"/>
      <c r="EA54" s="647"/>
      <c r="EB54" s="647"/>
      <c r="EC54" s="647"/>
      <c r="ED54" s="647"/>
      <c r="EE54" s="647"/>
      <c r="EF54" s="647"/>
      <c r="EG54" s="647"/>
      <c r="EH54" s="647"/>
      <c r="EI54" s="647"/>
      <c r="EJ54" s="647"/>
      <c r="EK54" s="647"/>
      <c r="EL54" s="647"/>
      <c r="EM54" s="647"/>
      <c r="EN54" s="647"/>
      <c r="EO54" s="647"/>
      <c r="EP54" s="647"/>
      <c r="EQ54" s="647"/>
      <c r="ER54" s="647"/>
    </row>
    <row r="55" spans="1:148" s="684" customFormat="1" ht="23.25" hidden="1" customHeight="1" x14ac:dyDescent="0.25">
      <c r="A55" s="687"/>
      <c r="B55" s="695" t="s">
        <v>41</v>
      </c>
      <c r="C55" s="685"/>
      <c r="D55" s="678" t="s">
        <v>18</v>
      </c>
      <c r="E55" s="686"/>
      <c r="F55" s="680">
        <f t="shared" si="32"/>
        <v>1014799</v>
      </c>
      <c r="G55" s="681"/>
      <c r="H55" s="681"/>
      <c r="I55" s="681"/>
      <c r="J55" s="688">
        <v>1014799</v>
      </c>
      <c r="K55" s="680">
        <f t="shared" si="33"/>
        <v>1014799</v>
      </c>
      <c r="L55" s="681"/>
      <c r="M55" s="681"/>
      <c r="N55" s="681"/>
      <c r="O55" s="706">
        <v>1014799</v>
      </c>
      <c r="P55" s="701">
        <f t="shared" si="34"/>
        <v>0</v>
      </c>
      <c r="Q55" s="702"/>
      <c r="R55" s="702"/>
      <c r="S55" s="702"/>
      <c r="T55" s="703">
        <v>0</v>
      </c>
      <c r="U55" s="704"/>
      <c r="V55" s="662"/>
      <c r="W55" s="662"/>
      <c r="X55" s="662"/>
      <c r="Y55" s="663"/>
      <c r="Z55" s="664"/>
      <c r="AA55" s="662"/>
      <c r="AB55" s="662"/>
      <c r="AC55" s="662"/>
      <c r="AD55" s="663"/>
      <c r="AE55" s="647"/>
      <c r="AF55" s="647"/>
      <c r="AG55" s="647"/>
      <c r="AH55" s="647"/>
      <c r="AI55" s="647"/>
      <c r="AJ55" s="647"/>
      <c r="AK55" s="647"/>
      <c r="AL55" s="647"/>
      <c r="AM55" s="647"/>
      <c r="AN55" s="647"/>
      <c r="AO55" s="647"/>
      <c r="AP55" s="647"/>
      <c r="AQ55" s="647"/>
      <c r="AR55" s="647"/>
      <c r="AS55" s="647"/>
      <c r="AT55" s="647"/>
      <c r="AU55" s="647"/>
      <c r="AV55" s="647"/>
      <c r="AW55" s="647"/>
      <c r="AX55" s="647"/>
      <c r="AY55" s="647"/>
      <c r="AZ55" s="647"/>
      <c r="BA55" s="647"/>
      <c r="BB55" s="647"/>
      <c r="BC55" s="647"/>
      <c r="BD55" s="647"/>
      <c r="BE55" s="647"/>
      <c r="BF55" s="647"/>
      <c r="BG55" s="647"/>
      <c r="BH55" s="647"/>
      <c r="BI55" s="647"/>
      <c r="BJ55" s="647"/>
      <c r="BK55" s="647"/>
      <c r="BL55" s="647"/>
      <c r="BM55" s="647"/>
      <c r="BN55" s="647"/>
      <c r="BO55" s="647"/>
      <c r="BP55" s="647"/>
      <c r="BQ55" s="647"/>
      <c r="BR55" s="647"/>
      <c r="BS55" s="647"/>
      <c r="BT55" s="647"/>
      <c r="BU55" s="647"/>
      <c r="BV55" s="647"/>
      <c r="BW55" s="647"/>
      <c r="BX55" s="647"/>
      <c r="BY55" s="647"/>
      <c r="BZ55" s="647"/>
      <c r="CA55" s="647"/>
      <c r="CB55" s="647"/>
      <c r="CC55" s="647"/>
      <c r="CD55" s="647"/>
      <c r="CE55" s="647"/>
      <c r="CF55" s="647"/>
      <c r="CG55" s="647"/>
      <c r="CH55" s="647"/>
      <c r="CI55" s="647"/>
      <c r="CJ55" s="647"/>
      <c r="CK55" s="647"/>
      <c r="CL55" s="647"/>
      <c r="CM55" s="647"/>
      <c r="CN55" s="647"/>
      <c r="CO55" s="647"/>
      <c r="CP55" s="647"/>
      <c r="CQ55" s="647"/>
      <c r="CR55" s="647"/>
      <c r="CS55" s="647"/>
      <c r="CT55" s="647"/>
      <c r="CU55" s="647"/>
      <c r="CV55" s="647"/>
      <c r="CW55" s="647"/>
      <c r="CX55" s="647"/>
      <c r="CY55" s="647"/>
      <c r="CZ55" s="647"/>
      <c r="DA55" s="647"/>
      <c r="DB55" s="647"/>
      <c r="DC55" s="647"/>
      <c r="DD55" s="647"/>
      <c r="DE55" s="647"/>
      <c r="DF55" s="647"/>
      <c r="DG55" s="647"/>
      <c r="DH55" s="647"/>
      <c r="DI55" s="647"/>
      <c r="DJ55" s="647"/>
      <c r="DK55" s="647"/>
      <c r="DL55" s="647"/>
      <c r="DM55" s="647"/>
      <c r="DN55" s="647"/>
      <c r="DO55" s="647"/>
      <c r="DP55" s="647"/>
      <c r="DQ55" s="647"/>
      <c r="DR55" s="647"/>
      <c r="DS55" s="647"/>
      <c r="DT55" s="647"/>
      <c r="DU55" s="647"/>
      <c r="DV55" s="647"/>
      <c r="DW55" s="647"/>
      <c r="DX55" s="647"/>
      <c r="DY55" s="647"/>
      <c r="DZ55" s="647"/>
      <c r="EA55" s="647"/>
      <c r="EB55" s="647"/>
      <c r="EC55" s="647"/>
      <c r="ED55" s="647"/>
      <c r="EE55" s="647"/>
      <c r="EF55" s="647"/>
      <c r="EG55" s="647"/>
      <c r="EH55" s="647"/>
      <c r="EI55" s="647"/>
      <c r="EJ55" s="647"/>
      <c r="EK55" s="647"/>
      <c r="EL55" s="647"/>
      <c r="EM55" s="647"/>
      <c r="EN55" s="647"/>
      <c r="EO55" s="647"/>
      <c r="EP55" s="647"/>
      <c r="EQ55" s="647"/>
      <c r="ER55" s="647"/>
    </row>
    <row r="56" spans="1:148" s="684" customFormat="1" ht="40.5" hidden="1" customHeight="1" thickBot="1" x14ac:dyDescent="0.3">
      <c r="A56" s="689"/>
      <c r="B56" s="690" t="s">
        <v>44</v>
      </c>
      <c r="C56" s="691"/>
      <c r="D56" s="692" t="s">
        <v>18</v>
      </c>
      <c r="E56" s="693"/>
      <c r="F56" s="694">
        <f t="shared" si="32"/>
        <v>30637814</v>
      </c>
      <c r="G56" s="681">
        <v>0</v>
      </c>
      <c r="H56" s="681">
        <v>0</v>
      </c>
      <c r="I56" s="681">
        <v>0</v>
      </c>
      <c r="J56" s="688">
        <v>30637814</v>
      </c>
      <c r="K56" s="694">
        <f t="shared" si="33"/>
        <v>30637814</v>
      </c>
      <c r="L56" s="681">
        <v>0</v>
      </c>
      <c r="M56" s="681">
        <v>0</v>
      </c>
      <c r="N56" s="681">
        <v>0</v>
      </c>
      <c r="O56" s="705">
        <v>30637814</v>
      </c>
      <c r="P56" s="701">
        <f t="shared" si="34"/>
        <v>28910861.18</v>
      </c>
      <c r="Q56" s="702">
        <v>0</v>
      </c>
      <c r="R56" s="702">
        <v>0</v>
      </c>
      <c r="S56" s="702">
        <v>0</v>
      </c>
      <c r="T56" s="703">
        <v>28910861.18</v>
      </c>
      <c r="U56" s="404">
        <f t="shared" si="35"/>
        <v>94.363328858906186</v>
      </c>
      <c r="V56" s="405">
        <v>0</v>
      </c>
      <c r="W56" s="405">
        <v>0</v>
      </c>
      <c r="X56" s="405">
        <v>0</v>
      </c>
      <c r="Y56" s="406">
        <f t="shared" si="38"/>
        <v>94.363328858906186</v>
      </c>
      <c r="Z56" s="407">
        <f t="shared" si="36"/>
        <v>94.363328858906186</v>
      </c>
      <c r="AA56" s="405">
        <v>0</v>
      </c>
      <c r="AB56" s="405">
        <v>0</v>
      </c>
      <c r="AC56" s="405">
        <v>0</v>
      </c>
      <c r="AD56" s="406">
        <f t="shared" si="37"/>
        <v>94.363328858906186</v>
      </c>
      <c r="AE56" s="647"/>
      <c r="AF56" s="647"/>
      <c r="AG56" s="647"/>
      <c r="AH56" s="647"/>
      <c r="AI56" s="647"/>
      <c r="AJ56" s="647"/>
      <c r="AK56" s="647"/>
      <c r="AL56" s="647"/>
      <c r="AM56" s="647"/>
      <c r="AN56" s="647"/>
      <c r="AO56" s="647"/>
      <c r="AP56" s="647"/>
      <c r="AQ56" s="647"/>
      <c r="AR56" s="647"/>
      <c r="AS56" s="647"/>
      <c r="AT56" s="647"/>
      <c r="AU56" s="647"/>
      <c r="AV56" s="647"/>
      <c r="AW56" s="647"/>
      <c r="AX56" s="647"/>
      <c r="AY56" s="647"/>
      <c r="AZ56" s="647"/>
      <c r="BA56" s="647"/>
      <c r="BB56" s="647"/>
      <c r="BC56" s="647"/>
      <c r="BD56" s="647"/>
      <c r="BE56" s="647"/>
      <c r="BF56" s="647"/>
      <c r="BG56" s="647"/>
      <c r="BH56" s="647"/>
      <c r="BI56" s="647"/>
      <c r="BJ56" s="647"/>
      <c r="BK56" s="647"/>
      <c r="BL56" s="647"/>
      <c r="BM56" s="647"/>
      <c r="BN56" s="647"/>
      <c r="BO56" s="647"/>
      <c r="BP56" s="647"/>
      <c r="BQ56" s="647"/>
      <c r="BR56" s="647"/>
      <c r="BS56" s="647"/>
      <c r="BT56" s="647"/>
      <c r="BU56" s="647"/>
      <c r="BV56" s="647"/>
      <c r="BW56" s="647"/>
      <c r="BX56" s="647"/>
      <c r="BY56" s="647"/>
      <c r="BZ56" s="647"/>
      <c r="CA56" s="647"/>
      <c r="CB56" s="647"/>
      <c r="CC56" s="647"/>
      <c r="CD56" s="647"/>
      <c r="CE56" s="647"/>
      <c r="CF56" s="647"/>
      <c r="CG56" s="647"/>
      <c r="CH56" s="647"/>
      <c r="CI56" s="647"/>
      <c r="CJ56" s="647"/>
      <c r="CK56" s="647"/>
      <c r="CL56" s="647"/>
      <c r="CM56" s="647"/>
      <c r="CN56" s="647"/>
      <c r="CO56" s="647"/>
      <c r="CP56" s="647"/>
      <c r="CQ56" s="647"/>
      <c r="CR56" s="647"/>
      <c r="CS56" s="647"/>
      <c r="CT56" s="647"/>
      <c r="CU56" s="647"/>
      <c r="CV56" s="647"/>
      <c r="CW56" s="647"/>
      <c r="CX56" s="647"/>
      <c r="CY56" s="647"/>
      <c r="CZ56" s="647"/>
      <c r="DA56" s="647"/>
      <c r="DB56" s="647"/>
      <c r="DC56" s="647"/>
      <c r="DD56" s="647"/>
      <c r="DE56" s="647"/>
      <c r="DF56" s="647"/>
      <c r="DG56" s="647"/>
      <c r="DH56" s="647"/>
      <c r="DI56" s="647"/>
      <c r="DJ56" s="647"/>
      <c r="DK56" s="647"/>
      <c r="DL56" s="647"/>
      <c r="DM56" s="647"/>
      <c r="DN56" s="647"/>
      <c r="DO56" s="647"/>
      <c r="DP56" s="647"/>
      <c r="DQ56" s="647"/>
      <c r="DR56" s="647"/>
      <c r="DS56" s="647"/>
      <c r="DT56" s="647"/>
      <c r="DU56" s="647"/>
      <c r="DV56" s="647"/>
      <c r="DW56" s="647"/>
      <c r="DX56" s="647"/>
      <c r="DY56" s="647"/>
      <c r="DZ56" s="647"/>
      <c r="EA56" s="647"/>
      <c r="EB56" s="647"/>
      <c r="EC56" s="647"/>
      <c r="ED56" s="647"/>
      <c r="EE56" s="647"/>
      <c r="EF56" s="647"/>
      <c r="EG56" s="647"/>
      <c r="EH56" s="647"/>
      <c r="EI56" s="647"/>
      <c r="EJ56" s="647"/>
      <c r="EK56" s="647"/>
      <c r="EL56" s="647"/>
      <c r="EM56" s="647"/>
      <c r="EN56" s="647"/>
      <c r="EO56" s="647"/>
      <c r="EP56" s="647"/>
      <c r="EQ56" s="647"/>
      <c r="ER56" s="647"/>
    </row>
    <row r="57" spans="1:148" s="380" customFormat="1" ht="25.5" hidden="1" customHeight="1" thickBot="1" x14ac:dyDescent="0.3">
      <c r="A57" s="388"/>
      <c r="B57" s="542"/>
      <c r="C57" s="543"/>
      <c r="D57" s="386" t="s">
        <v>17</v>
      </c>
      <c r="E57" s="210" t="s">
        <v>5</v>
      </c>
      <c r="F57" s="653">
        <f>F58</f>
        <v>3625143</v>
      </c>
      <c r="G57" s="654">
        <f t="shared" ref="G57:J57" si="39">G58</f>
        <v>0</v>
      </c>
      <c r="H57" s="654">
        <f t="shared" si="39"/>
        <v>0</v>
      </c>
      <c r="I57" s="654">
        <f t="shared" si="39"/>
        <v>0</v>
      </c>
      <c r="J57" s="655">
        <f t="shared" si="39"/>
        <v>3625143</v>
      </c>
      <c r="K57" s="650">
        <f>K59</f>
        <v>116516695</v>
      </c>
      <c r="L57" s="651">
        <f t="shared" ref="L57:O57" si="40">L59</f>
        <v>0</v>
      </c>
      <c r="M57" s="651">
        <f t="shared" si="40"/>
        <v>0</v>
      </c>
      <c r="N57" s="651">
        <f t="shared" si="40"/>
        <v>0</v>
      </c>
      <c r="O57" s="652">
        <f t="shared" si="40"/>
        <v>116516695</v>
      </c>
      <c r="P57" s="700">
        <f>P58</f>
        <v>0</v>
      </c>
      <c r="Q57" s="136">
        <f t="shared" ref="Q57:T57" si="41">Q58</f>
        <v>0</v>
      </c>
      <c r="R57" s="136">
        <f t="shared" si="41"/>
        <v>0</v>
      </c>
      <c r="S57" s="136">
        <f t="shared" si="41"/>
        <v>0</v>
      </c>
      <c r="T57" s="135">
        <f t="shared" si="41"/>
        <v>0</v>
      </c>
      <c r="U57" s="192">
        <f t="shared" ref="U57:U58" si="42">V57+W57+X57+Y57</f>
        <v>0</v>
      </c>
      <c r="V57" s="136">
        <v>0</v>
      </c>
      <c r="W57" s="136">
        <f>SUM(W60:W60)</f>
        <v>0</v>
      </c>
      <c r="X57" s="136">
        <v>0</v>
      </c>
      <c r="Y57" s="135">
        <v>0</v>
      </c>
      <c r="Z57" s="192">
        <f t="shared" ref="Z57:Z60" si="43">AA57+AB57+AC57+AD57</f>
        <v>0</v>
      </c>
      <c r="AA57" s="136">
        <v>0</v>
      </c>
      <c r="AB57" s="136">
        <f>SUM(AB60:AB60)</f>
        <v>0</v>
      </c>
      <c r="AC57" s="136">
        <v>0</v>
      </c>
      <c r="AD57" s="135">
        <v>0</v>
      </c>
      <c r="AE57" s="379" t="s">
        <v>82</v>
      </c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  <c r="CG57" s="381"/>
      <c r="CH57" s="381"/>
      <c r="CI57" s="381"/>
      <c r="CJ57" s="381"/>
      <c r="CK57" s="381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1"/>
      <c r="CW57" s="381"/>
      <c r="CX57" s="381"/>
      <c r="CY57" s="381"/>
      <c r="CZ57" s="381"/>
      <c r="DA57" s="381"/>
      <c r="DB57" s="381"/>
      <c r="DC57" s="381"/>
      <c r="DD57" s="381"/>
      <c r="DE57" s="381"/>
      <c r="DF57" s="381"/>
      <c r="DG57" s="381"/>
      <c r="DH57" s="381"/>
      <c r="DI57" s="381"/>
      <c r="DJ57" s="381"/>
      <c r="DK57" s="381"/>
      <c r="DL57" s="381"/>
      <c r="DM57" s="381"/>
      <c r="DN57" s="381"/>
      <c r="DO57" s="381"/>
      <c r="DP57" s="381"/>
      <c r="DQ57" s="381"/>
      <c r="DR57" s="381"/>
      <c r="DS57" s="381"/>
      <c r="DT57" s="381"/>
      <c r="DU57" s="381"/>
      <c r="DV57" s="381"/>
      <c r="DW57" s="381"/>
      <c r="DX57" s="381"/>
      <c r="DY57" s="381"/>
      <c r="DZ57" s="381"/>
      <c r="EA57" s="381"/>
      <c r="EB57" s="381"/>
      <c r="EC57" s="381"/>
      <c r="ED57" s="381"/>
      <c r="EE57" s="381"/>
      <c r="EF57" s="381"/>
      <c r="EG57" s="381"/>
      <c r="EH57" s="381"/>
      <c r="EI57" s="381"/>
      <c r="EJ57" s="381"/>
      <c r="EK57" s="381"/>
      <c r="EL57" s="381"/>
      <c r="EM57" s="381"/>
      <c r="EN57" s="381"/>
      <c r="EO57" s="381"/>
      <c r="EP57" s="381"/>
      <c r="EQ57" s="381"/>
      <c r="ER57" s="381"/>
    </row>
    <row r="58" spans="1:148" s="382" customFormat="1" ht="24.75" hidden="1" customHeight="1" thickBot="1" x14ac:dyDescent="0.3">
      <c r="A58" s="359"/>
      <c r="B58" s="128" t="s">
        <v>293</v>
      </c>
      <c r="C58" s="182"/>
      <c r="D58" s="184" t="s">
        <v>17</v>
      </c>
      <c r="E58" s="183"/>
      <c r="F58" s="656">
        <f t="shared" si="5"/>
        <v>3625143</v>
      </c>
      <c r="G58" s="657">
        <v>0</v>
      </c>
      <c r="H58" s="657">
        <v>0</v>
      </c>
      <c r="I58" s="657">
        <v>0</v>
      </c>
      <c r="J58" s="658">
        <v>3625143</v>
      </c>
      <c r="K58" s="137">
        <v>0</v>
      </c>
      <c r="L58" s="129">
        <v>0</v>
      </c>
      <c r="M58" s="129">
        <v>0</v>
      </c>
      <c r="N58" s="129">
        <v>0</v>
      </c>
      <c r="O58" s="138">
        <v>0</v>
      </c>
      <c r="P58" s="130">
        <f>Q58+R58+T58</f>
        <v>0</v>
      </c>
      <c r="Q58" s="129">
        <v>0</v>
      </c>
      <c r="R58" s="129">
        <v>0</v>
      </c>
      <c r="S58" s="129">
        <v>0</v>
      </c>
      <c r="T58" s="131">
        <v>0</v>
      </c>
      <c r="U58" s="132">
        <v>0</v>
      </c>
      <c r="V58" s="133">
        <v>0</v>
      </c>
      <c r="W58" s="133">
        <v>0</v>
      </c>
      <c r="X58" s="133">
        <v>0</v>
      </c>
      <c r="Y58" s="134">
        <v>0</v>
      </c>
      <c r="Z58" s="132">
        <v>0</v>
      </c>
      <c r="AA58" s="133">
        <v>0</v>
      </c>
      <c r="AB58" s="133">
        <v>0</v>
      </c>
      <c r="AC58" s="133">
        <v>0</v>
      </c>
      <c r="AD58" s="134">
        <v>0</v>
      </c>
      <c r="AG58" s="383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4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384"/>
      <c r="EK58" s="384"/>
      <c r="EL58" s="384"/>
      <c r="EM58" s="384"/>
      <c r="EN58" s="384"/>
      <c r="EO58" s="384"/>
      <c r="EP58" s="384"/>
      <c r="EQ58" s="384"/>
      <c r="ER58" s="384"/>
    </row>
    <row r="59" spans="1:148" s="224" customFormat="1" ht="19.5" customHeight="1" thickBot="1" x14ac:dyDescent="0.3">
      <c r="A59" s="360"/>
      <c r="B59" s="539" t="s">
        <v>87</v>
      </c>
      <c r="C59" s="540"/>
      <c r="D59" s="541"/>
      <c r="E59" s="226" t="s">
        <v>10</v>
      </c>
      <c r="F59" s="667">
        <f>F23+F24+F25</f>
        <v>120141838</v>
      </c>
      <c r="G59" s="668">
        <f>G23+G24+G25</f>
        <v>0</v>
      </c>
      <c r="H59" s="668">
        <f>H23+H24+H25</f>
        <v>0</v>
      </c>
      <c r="I59" s="668">
        <f>I23+I24+I25</f>
        <v>0</v>
      </c>
      <c r="J59" s="287">
        <f>J23+J24+J25</f>
        <v>120141838</v>
      </c>
      <c r="K59" s="667">
        <f>K23+K24+K25</f>
        <v>116516695</v>
      </c>
      <c r="L59" s="668">
        <v>0</v>
      </c>
      <c r="M59" s="668">
        <f>M23+M24+M25</f>
        <v>0</v>
      </c>
      <c r="N59" s="668">
        <f>N23+N24+N25</f>
        <v>0</v>
      </c>
      <c r="O59" s="287">
        <f>O23+O24+O25</f>
        <v>116516695</v>
      </c>
      <c r="P59" s="450">
        <f>P23+P24+P25</f>
        <v>74577747.729999989</v>
      </c>
      <c r="Q59" s="668">
        <f t="shared" ref="Q59:T59" si="44">Q23+Q24+Q25</f>
        <v>0</v>
      </c>
      <c r="R59" s="668">
        <f t="shared" si="44"/>
        <v>0</v>
      </c>
      <c r="S59" s="668">
        <f t="shared" si="44"/>
        <v>0</v>
      </c>
      <c r="T59" s="287">
        <f t="shared" si="44"/>
        <v>74577747.729999989</v>
      </c>
      <c r="U59" s="219">
        <v>0</v>
      </c>
      <c r="V59" s="221">
        <v>0</v>
      </c>
      <c r="W59" s="221">
        <v>0</v>
      </c>
      <c r="X59" s="221">
        <v>0</v>
      </c>
      <c r="Y59" s="223">
        <v>0</v>
      </c>
      <c r="Z59" s="219">
        <f>P59/F59*100</f>
        <v>62.074751786301107</v>
      </c>
      <c r="AA59" s="221">
        <v>0</v>
      </c>
      <c r="AB59" s="221">
        <v>0</v>
      </c>
      <c r="AC59" s="221">
        <v>0</v>
      </c>
      <c r="AD59" s="223">
        <f>T59/J59*100</f>
        <v>62.074751786301107</v>
      </c>
      <c r="AG59" s="13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</row>
    <row r="60" spans="1:148" s="91" customFormat="1" ht="29.25" customHeight="1" x14ac:dyDescent="0.25">
      <c r="A60" s="361" t="s">
        <v>2</v>
      </c>
      <c r="B60" s="172" t="s">
        <v>97</v>
      </c>
      <c r="C60" s="173" t="s">
        <v>80</v>
      </c>
      <c r="D60" s="574" t="s">
        <v>12</v>
      </c>
      <c r="E60" s="168" t="s">
        <v>10</v>
      </c>
      <c r="F60" s="293">
        <f t="shared" si="5"/>
        <v>103286645</v>
      </c>
      <c r="G60" s="171">
        <v>0</v>
      </c>
      <c r="H60" s="171">
        <v>0</v>
      </c>
      <c r="I60" s="171">
        <v>0</v>
      </c>
      <c r="J60" s="288">
        <v>103286645</v>
      </c>
      <c r="K60" s="749">
        <f t="shared" si="6"/>
        <v>103286645</v>
      </c>
      <c r="L60" s="145">
        <v>0</v>
      </c>
      <c r="M60" s="145">
        <v>0</v>
      </c>
      <c r="N60" s="145">
        <v>0</v>
      </c>
      <c r="O60" s="178">
        <v>103286645</v>
      </c>
      <c r="P60" s="262">
        <f t="shared" si="0"/>
        <v>78282763.140000001</v>
      </c>
      <c r="Q60" s="145">
        <v>0</v>
      </c>
      <c r="R60" s="145">
        <v>0</v>
      </c>
      <c r="S60" s="145">
        <v>0</v>
      </c>
      <c r="T60" s="178">
        <v>78282763.140000001</v>
      </c>
      <c r="U60" s="64">
        <f t="shared" ref="U60:U62" si="45">V60+W60+X60+Y60</f>
        <v>75.791757143433216</v>
      </c>
      <c r="V60" s="145">
        <v>0</v>
      </c>
      <c r="W60" s="145">
        <v>0</v>
      </c>
      <c r="X60" s="145">
        <v>0</v>
      </c>
      <c r="Y60" s="750">
        <f>T60/O60*100</f>
        <v>75.791757143433216</v>
      </c>
      <c r="Z60" s="64">
        <f t="shared" si="43"/>
        <v>75.791757143433216</v>
      </c>
      <c r="AA60" s="145">
        <v>0</v>
      </c>
      <c r="AB60" s="145">
        <v>0</v>
      </c>
      <c r="AC60" s="145">
        <v>0</v>
      </c>
      <c r="AD60" s="146">
        <f>T60/J60*100</f>
        <v>75.791757143433216</v>
      </c>
      <c r="AG60" s="50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</row>
    <row r="61" spans="1:148" s="91" customFormat="1" ht="15.75" customHeight="1" thickBot="1" x14ac:dyDescent="0.3">
      <c r="A61" s="366"/>
      <c r="B61" s="61" t="s">
        <v>0</v>
      </c>
      <c r="C61" s="43"/>
      <c r="D61" s="575"/>
      <c r="E61" s="44"/>
      <c r="F61" s="293">
        <f t="shared" ref="F61" si="46">G61+H61+J61</f>
        <v>103286645</v>
      </c>
      <c r="G61" s="171">
        <v>0</v>
      </c>
      <c r="H61" s="171">
        <v>0</v>
      </c>
      <c r="I61" s="171">
        <v>0</v>
      </c>
      <c r="J61" s="288">
        <v>103286645</v>
      </c>
      <c r="K61" s="644">
        <f t="shared" ref="K61" si="47">L61+M61+N61+O61</f>
        <v>103286645</v>
      </c>
      <c r="L61" s="66">
        <v>0</v>
      </c>
      <c r="M61" s="66">
        <v>0</v>
      </c>
      <c r="N61" s="66">
        <v>0</v>
      </c>
      <c r="O61" s="451">
        <v>103286645</v>
      </c>
      <c r="P61" s="280">
        <f t="shared" ref="P61" si="48">Q61+R61+S61+T61</f>
        <v>64894953.869999997</v>
      </c>
      <c r="Q61" s="66">
        <v>0</v>
      </c>
      <c r="R61" s="66">
        <v>0</v>
      </c>
      <c r="S61" s="66">
        <v>0</v>
      </c>
      <c r="T61" s="451">
        <v>64894953.869999997</v>
      </c>
      <c r="U61" s="645">
        <f t="shared" ref="U61" si="49">V61+W61+X61+Y61</f>
        <v>62.829956254266946</v>
      </c>
      <c r="V61" s="66">
        <v>0</v>
      </c>
      <c r="W61" s="66">
        <v>0</v>
      </c>
      <c r="X61" s="66">
        <v>0</v>
      </c>
      <c r="Y61" s="460">
        <f>T61/O61*100</f>
        <v>62.829956254266946</v>
      </c>
      <c r="Z61" s="645">
        <f t="shared" ref="Z61" si="50">AA61+AB61+AC61+AD61</f>
        <v>62.829956254266946</v>
      </c>
      <c r="AA61" s="66">
        <v>0</v>
      </c>
      <c r="AB61" s="66">
        <v>0</v>
      </c>
      <c r="AC61" s="66">
        <v>0</v>
      </c>
      <c r="AD61" s="646">
        <f>T61/J61*100</f>
        <v>62.829956254266946</v>
      </c>
      <c r="AG61" s="50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</row>
    <row r="62" spans="1:148" s="91" customFormat="1" ht="30" hidden="1" customHeight="1" x14ac:dyDescent="0.25">
      <c r="A62" s="547" t="s">
        <v>45</v>
      </c>
      <c r="B62" s="581" t="s">
        <v>47</v>
      </c>
      <c r="C62" s="633"/>
      <c r="D62" s="29" t="s">
        <v>12</v>
      </c>
      <c r="E62" s="45" t="s">
        <v>10</v>
      </c>
      <c r="F62" s="195">
        <f t="shared" ref="F62" si="51">G62+H62+J62</f>
        <v>0</v>
      </c>
      <c r="G62" s="25">
        <v>0</v>
      </c>
      <c r="H62" s="25">
        <v>0</v>
      </c>
      <c r="I62" s="25">
        <v>0</v>
      </c>
      <c r="J62" s="68">
        <v>0</v>
      </c>
      <c r="K62" s="176">
        <f t="shared" ref="K62" si="52">L62+M62+N62+O62</f>
        <v>0</v>
      </c>
      <c r="L62" s="68">
        <v>0</v>
      </c>
      <c r="M62" s="68">
        <v>0</v>
      </c>
      <c r="N62" s="68">
        <v>0</v>
      </c>
      <c r="O62" s="70">
        <v>0</v>
      </c>
      <c r="P62" s="81">
        <f t="shared" ref="P62" si="53">Q62+R62+S62+T62</f>
        <v>0</v>
      </c>
      <c r="Q62" s="68">
        <v>0</v>
      </c>
      <c r="R62" s="68">
        <v>0</v>
      </c>
      <c r="S62" s="68">
        <v>0</v>
      </c>
      <c r="T62" s="70">
        <v>0</v>
      </c>
      <c r="U62" s="81">
        <f t="shared" si="45"/>
        <v>0</v>
      </c>
      <c r="V62" s="68">
        <v>0</v>
      </c>
      <c r="W62" s="68">
        <v>0</v>
      </c>
      <c r="X62" s="68">
        <v>0</v>
      </c>
      <c r="Y62" s="70">
        <v>0</v>
      </c>
      <c r="Z62" s="81">
        <f t="shared" ref="Z62" si="54">AA62+AB62+AC62+AD62</f>
        <v>0</v>
      </c>
      <c r="AA62" s="68">
        <v>0</v>
      </c>
      <c r="AB62" s="68">
        <v>0</v>
      </c>
      <c r="AC62" s="68">
        <v>0</v>
      </c>
      <c r="AD62" s="70">
        <v>0</v>
      </c>
      <c r="AG62" s="50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</row>
    <row r="63" spans="1:148" s="91" customFormat="1" ht="27.75" hidden="1" customHeight="1" x14ac:dyDescent="0.25">
      <c r="A63" s="547"/>
      <c r="B63" s="581"/>
      <c r="C63" s="633"/>
      <c r="D63" s="29" t="s">
        <v>50</v>
      </c>
      <c r="E63" s="45" t="s">
        <v>10</v>
      </c>
      <c r="F63" s="195">
        <f t="shared" ref="F63" si="55">G63+H63+J63</f>
        <v>0</v>
      </c>
      <c r="G63" s="25">
        <v>0</v>
      </c>
      <c r="H63" s="25">
        <v>0</v>
      </c>
      <c r="I63" s="25">
        <v>0</v>
      </c>
      <c r="J63" s="68">
        <v>0</v>
      </c>
      <c r="K63" s="176">
        <f t="shared" ref="K63" si="56">L63+M63+N63+O63</f>
        <v>0</v>
      </c>
      <c r="L63" s="68">
        <v>0</v>
      </c>
      <c r="M63" s="68">
        <v>0</v>
      </c>
      <c r="N63" s="68">
        <v>0</v>
      </c>
      <c r="O63" s="70">
        <v>0</v>
      </c>
      <c r="P63" s="81">
        <f t="shared" ref="P63" si="57">Q63+R63+S63+T63</f>
        <v>0</v>
      </c>
      <c r="Q63" s="68">
        <v>0</v>
      </c>
      <c r="R63" s="68">
        <v>0</v>
      </c>
      <c r="S63" s="68">
        <v>0</v>
      </c>
      <c r="T63" s="70">
        <v>0</v>
      </c>
      <c r="U63" s="81">
        <v>0</v>
      </c>
      <c r="V63" s="68">
        <v>0</v>
      </c>
      <c r="W63" s="68">
        <v>0</v>
      </c>
      <c r="X63" s="68">
        <v>0</v>
      </c>
      <c r="Y63" s="70">
        <v>0</v>
      </c>
      <c r="Z63" s="81">
        <v>0</v>
      </c>
      <c r="AA63" s="68">
        <v>0</v>
      </c>
      <c r="AB63" s="68">
        <v>0</v>
      </c>
      <c r="AC63" s="68">
        <v>0</v>
      </c>
      <c r="AD63" s="70">
        <v>0</v>
      </c>
      <c r="AG63" s="50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</row>
    <row r="64" spans="1:148" s="91" customFormat="1" ht="54" hidden="1" customHeight="1" thickBot="1" x14ac:dyDescent="0.3">
      <c r="A64" s="362" t="s">
        <v>46</v>
      </c>
      <c r="B64" s="174" t="s">
        <v>48</v>
      </c>
      <c r="C64" s="175"/>
      <c r="D64" s="46" t="s">
        <v>12</v>
      </c>
      <c r="E64" s="47" t="s">
        <v>10</v>
      </c>
      <c r="F64" s="196">
        <f t="shared" ref="F64" si="58">G64+H64+J64</f>
        <v>0</v>
      </c>
      <c r="G64" s="39">
        <v>0</v>
      </c>
      <c r="H64" s="39">
        <v>0</v>
      </c>
      <c r="I64" s="39">
        <v>0</v>
      </c>
      <c r="J64" s="75">
        <v>0</v>
      </c>
      <c r="K64" s="197">
        <f t="shared" ref="K64" si="59">L64+M64+O64</f>
        <v>0</v>
      </c>
      <c r="L64" s="39">
        <v>0</v>
      </c>
      <c r="M64" s="39">
        <v>0</v>
      </c>
      <c r="N64" s="75">
        <v>0</v>
      </c>
      <c r="O64" s="143">
        <v>0</v>
      </c>
      <c r="P64" s="181">
        <f t="shared" ref="P64" si="60">Q64+R64+S64+T64</f>
        <v>0</v>
      </c>
      <c r="Q64" s="75">
        <v>0</v>
      </c>
      <c r="R64" s="75">
        <v>0</v>
      </c>
      <c r="S64" s="75">
        <v>0</v>
      </c>
      <c r="T64" s="143">
        <v>0</v>
      </c>
      <c r="U64" s="177">
        <v>0</v>
      </c>
      <c r="V64" s="169">
        <v>0</v>
      </c>
      <c r="W64" s="169">
        <v>0</v>
      </c>
      <c r="X64" s="169">
        <v>0</v>
      </c>
      <c r="Y64" s="170">
        <v>0</v>
      </c>
      <c r="Z64" s="177">
        <v>0</v>
      </c>
      <c r="AA64" s="169">
        <v>0</v>
      </c>
      <c r="AB64" s="169">
        <v>0</v>
      </c>
      <c r="AC64" s="169">
        <v>0</v>
      </c>
      <c r="AD64" s="170">
        <v>0</v>
      </c>
      <c r="AG64" s="50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</row>
    <row r="65" spans="1:148" s="224" customFormat="1" ht="19.5" customHeight="1" thickBot="1" x14ac:dyDescent="0.3">
      <c r="A65" s="363"/>
      <c r="B65" s="548" t="s">
        <v>90</v>
      </c>
      <c r="C65" s="549"/>
      <c r="D65" s="550"/>
      <c r="E65" s="230" t="s">
        <v>10</v>
      </c>
      <c r="F65" s="450">
        <f>F60</f>
        <v>103286645</v>
      </c>
      <c r="G65" s="228">
        <f t="shared" ref="G65:T65" si="61">G60</f>
        <v>0</v>
      </c>
      <c r="H65" s="228">
        <f t="shared" si="61"/>
        <v>0</v>
      </c>
      <c r="I65" s="228">
        <f t="shared" si="61"/>
        <v>0</v>
      </c>
      <c r="J65" s="290">
        <f t="shared" si="61"/>
        <v>103286645</v>
      </c>
      <c r="K65" s="450">
        <f>K60</f>
        <v>103286645</v>
      </c>
      <c r="L65" s="228">
        <f t="shared" si="61"/>
        <v>0</v>
      </c>
      <c r="M65" s="228">
        <f t="shared" si="61"/>
        <v>0</v>
      </c>
      <c r="N65" s="228">
        <f t="shared" si="61"/>
        <v>0</v>
      </c>
      <c r="O65" s="290">
        <f t="shared" si="61"/>
        <v>103286645</v>
      </c>
      <c r="P65" s="450">
        <f>P60</f>
        <v>78282763.140000001</v>
      </c>
      <c r="Q65" s="228">
        <f t="shared" si="61"/>
        <v>0</v>
      </c>
      <c r="R65" s="228">
        <f t="shared" si="61"/>
        <v>0</v>
      </c>
      <c r="S65" s="228">
        <f t="shared" si="61"/>
        <v>0</v>
      </c>
      <c r="T65" s="290">
        <f t="shared" si="61"/>
        <v>78282763.140000001</v>
      </c>
      <c r="U65" s="219">
        <f>V65+W65+X65+Y65</f>
        <v>75.791757143433216</v>
      </c>
      <c r="V65" s="221">
        <v>0</v>
      </c>
      <c r="W65" s="221">
        <v>0</v>
      </c>
      <c r="X65" s="221">
        <v>0</v>
      </c>
      <c r="Y65" s="223">
        <f>T65/O65*100</f>
        <v>75.791757143433216</v>
      </c>
      <c r="Z65" s="219">
        <f>P65/F65*100</f>
        <v>75.791757143433216</v>
      </c>
      <c r="AA65" s="221">
        <v>0</v>
      </c>
      <c r="AB65" s="221">
        <v>0</v>
      </c>
      <c r="AC65" s="221">
        <v>0</v>
      </c>
      <c r="AD65" s="223">
        <f>T65/J65*100</f>
        <v>75.791757143433216</v>
      </c>
      <c r="AG65" s="13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</row>
    <row r="66" spans="1:148" s="224" customFormat="1" ht="19.5" customHeight="1" thickBot="1" x14ac:dyDescent="0.3">
      <c r="A66" s="364"/>
      <c r="B66" s="536" t="s">
        <v>19</v>
      </c>
      <c r="C66" s="537"/>
      <c r="D66" s="538"/>
      <c r="E66" s="232" t="s">
        <v>10</v>
      </c>
      <c r="F66" s="283">
        <f>F22+F59+F65</f>
        <v>4047513713.4099998</v>
      </c>
      <c r="G66" s="284">
        <f>G22+G59+G65</f>
        <v>2921981790</v>
      </c>
      <c r="H66" s="284">
        <f>H22+H59+H65</f>
        <v>0</v>
      </c>
      <c r="I66" s="284">
        <f>I22+I59+I65</f>
        <v>327006166.41000003</v>
      </c>
      <c r="J66" s="287">
        <f>J22+J59+J65</f>
        <v>798525757</v>
      </c>
      <c r="K66" s="283">
        <f>K22+K59+K65</f>
        <v>4043888570.4099998</v>
      </c>
      <c r="L66" s="284">
        <f>L22+L59+L65</f>
        <v>2921981790</v>
      </c>
      <c r="M66" s="284">
        <f>M22+M59+M65</f>
        <v>0</v>
      </c>
      <c r="N66" s="284">
        <f>N22+N59+N65</f>
        <v>327006166.41000003</v>
      </c>
      <c r="O66" s="287">
        <f>O22+O59+O65</f>
        <v>794900614</v>
      </c>
      <c r="P66" s="283">
        <f>P22+P59+P65</f>
        <v>2939389639.0000005</v>
      </c>
      <c r="Q66" s="284">
        <f>Q22+Q59+Q65</f>
        <v>2151069937.0999999</v>
      </c>
      <c r="R66" s="284">
        <f>R22+R59+R65</f>
        <v>0</v>
      </c>
      <c r="S66" s="284">
        <f>S22+S59+S65</f>
        <v>225599226.09</v>
      </c>
      <c r="T66" s="287">
        <f>T22+T59+T65</f>
        <v>562720475.80999994</v>
      </c>
      <c r="U66" s="199">
        <f>P66/K66*100</f>
        <v>72.687206579037451</v>
      </c>
      <c r="V66" s="19">
        <f t="shared" ref="V66:Y66" si="62">Q66/L66*100</f>
        <v>73.616815288229432</v>
      </c>
      <c r="W66" s="104">
        <v>0</v>
      </c>
      <c r="X66" s="19">
        <f t="shared" si="62"/>
        <v>68.989288051266868</v>
      </c>
      <c r="Y66" s="20">
        <f t="shared" si="62"/>
        <v>70.791299679383556</v>
      </c>
      <c r="Z66" s="219">
        <f>P66/F66*100</f>
        <v>72.62210450977291</v>
      </c>
      <c r="AA66" s="220">
        <f>Q66/G66*100</f>
        <v>73.616815288229432</v>
      </c>
      <c r="AB66" s="221">
        <v>0</v>
      </c>
      <c r="AC66" s="220">
        <f>S66/N66*100</f>
        <v>68.989288051266868</v>
      </c>
      <c r="AD66" s="223">
        <f>T66/J66*100</f>
        <v>70.469921712243519</v>
      </c>
      <c r="AG66" s="13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</row>
    <row r="67" spans="1:148" s="86" customFormat="1" ht="25.5" customHeight="1" thickBot="1" x14ac:dyDescent="0.3">
      <c r="A67" s="622" t="s">
        <v>280</v>
      </c>
      <c r="B67" s="623"/>
      <c r="C67" s="623"/>
      <c r="D67" s="623"/>
      <c r="E67" s="623"/>
      <c r="F67" s="588"/>
      <c r="G67" s="588"/>
      <c r="H67" s="588"/>
      <c r="I67" s="588"/>
      <c r="J67" s="588"/>
      <c r="K67" s="588"/>
      <c r="L67" s="588"/>
      <c r="M67" s="588"/>
      <c r="N67" s="588"/>
      <c r="O67" s="588"/>
      <c r="P67" s="588"/>
      <c r="Q67" s="588"/>
      <c r="R67" s="588"/>
      <c r="S67" s="588"/>
      <c r="T67" s="588"/>
      <c r="U67" s="588"/>
      <c r="V67" s="588"/>
      <c r="W67" s="588"/>
      <c r="X67" s="588"/>
      <c r="Y67" s="588"/>
      <c r="Z67" s="623"/>
      <c r="AA67" s="623"/>
      <c r="AB67" s="623"/>
      <c r="AC67" s="623"/>
      <c r="AD67" s="624"/>
      <c r="AG67" s="13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</row>
    <row r="68" spans="1:148" s="224" customFormat="1" ht="29.25" customHeight="1" thickBot="1" x14ac:dyDescent="0.3">
      <c r="A68" s="365" t="s">
        <v>20</v>
      </c>
      <c r="B68" s="593" t="s">
        <v>281</v>
      </c>
      <c r="C68" s="549"/>
      <c r="D68" s="550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5"/>
      <c r="Z68" s="234"/>
      <c r="AA68" s="234"/>
      <c r="AB68" s="234"/>
      <c r="AC68" s="234"/>
      <c r="AD68" s="235"/>
      <c r="AG68" s="11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</row>
    <row r="69" spans="1:148" s="91" customFormat="1" ht="66.75" customHeight="1" x14ac:dyDescent="0.25">
      <c r="A69" s="366"/>
      <c r="B69" s="139" t="s">
        <v>269</v>
      </c>
      <c r="C69" s="43" t="s">
        <v>63</v>
      </c>
      <c r="D69" s="65" t="s">
        <v>12</v>
      </c>
      <c r="E69" s="44" t="s">
        <v>13</v>
      </c>
      <c r="F69" s="280">
        <f t="shared" ref="F69:F70" si="63">G69+H69+J69</f>
        <v>575200</v>
      </c>
      <c r="G69" s="281">
        <v>575200</v>
      </c>
      <c r="H69" s="62">
        <v>0</v>
      </c>
      <c r="I69" s="62">
        <v>0</v>
      </c>
      <c r="J69" s="63">
        <v>0</v>
      </c>
      <c r="K69" s="280">
        <f t="shared" ref="K69:K70" si="64">L69+M69+N69+O69</f>
        <v>575200</v>
      </c>
      <c r="L69" s="281">
        <v>575200</v>
      </c>
      <c r="M69" s="62">
        <v>0</v>
      </c>
      <c r="N69" s="62">
        <v>0</v>
      </c>
      <c r="O69" s="63">
        <v>0</v>
      </c>
      <c r="P69" s="280">
        <f t="shared" ref="P69:P70" si="65">Q69+R69+S69+T69</f>
        <v>548415.16</v>
      </c>
      <c r="Q69" s="281">
        <v>548415.16</v>
      </c>
      <c r="R69" s="62">
        <v>0</v>
      </c>
      <c r="S69" s="62">
        <v>0</v>
      </c>
      <c r="T69" s="140">
        <v>0</v>
      </c>
      <c r="U69" s="22">
        <f>P69/K69*100</f>
        <v>95.34338664812239</v>
      </c>
      <c r="V69" s="154">
        <f t="shared" ref="V69" si="66">Q69/L69*100</f>
        <v>95.34338664812239</v>
      </c>
      <c r="W69" s="330">
        <v>0</v>
      </c>
      <c r="X69" s="330">
        <v>0</v>
      </c>
      <c r="Y69" s="27">
        <v>0</v>
      </c>
      <c r="Z69" s="297">
        <f t="shared" ref="Z69:Z70" si="67">AA69+AB69+AC69+AD69</f>
        <v>95.34338664812239</v>
      </c>
      <c r="AA69" s="298">
        <f>Q69/G69*100</f>
        <v>95.34338664812239</v>
      </c>
      <c r="AB69" s="66">
        <f>SUM(AB70:AB71)</f>
        <v>0</v>
      </c>
      <c r="AC69" s="66">
        <v>0</v>
      </c>
      <c r="AD69" s="67">
        <v>0</v>
      </c>
      <c r="AF69" s="141"/>
      <c r="AG69" s="546">
        <v>210184305</v>
      </c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</row>
    <row r="70" spans="1:148" s="91" customFormat="1" ht="94.5" customHeight="1" thickBot="1" x14ac:dyDescent="0.3">
      <c r="A70" s="367"/>
      <c r="B70" s="34" t="s">
        <v>270</v>
      </c>
      <c r="C70" s="35" t="s">
        <v>56</v>
      </c>
      <c r="D70" s="40" t="s">
        <v>12</v>
      </c>
      <c r="E70" s="85" t="s">
        <v>13</v>
      </c>
      <c r="F70" s="294">
        <f t="shared" si="63"/>
        <v>2299000</v>
      </c>
      <c r="G70" s="295">
        <v>2299000</v>
      </c>
      <c r="H70" s="118">
        <v>0</v>
      </c>
      <c r="I70" s="118">
        <v>0</v>
      </c>
      <c r="J70" s="142">
        <v>0</v>
      </c>
      <c r="K70" s="296">
        <f t="shared" si="64"/>
        <v>2299000</v>
      </c>
      <c r="L70" s="295">
        <v>2299000</v>
      </c>
      <c r="M70" s="118">
        <v>0</v>
      </c>
      <c r="N70" s="118">
        <v>0</v>
      </c>
      <c r="O70" s="142">
        <v>0</v>
      </c>
      <c r="P70" s="296">
        <f t="shared" si="65"/>
        <v>1504861.38</v>
      </c>
      <c r="Q70" s="295">
        <v>1504861.38</v>
      </c>
      <c r="R70" s="118">
        <v>0</v>
      </c>
      <c r="S70" s="118">
        <v>0</v>
      </c>
      <c r="T70" s="117">
        <v>0</v>
      </c>
      <c r="U70" s="327">
        <f t="shared" ref="U70:U71" si="68">P70/K70*100</f>
        <v>65.457215311004774</v>
      </c>
      <c r="V70" s="328">
        <f t="shared" ref="V70:V71" si="69">Q70/L70*100</f>
        <v>65.457215311004774</v>
      </c>
      <c r="W70" s="344">
        <v>0</v>
      </c>
      <c r="X70" s="344">
        <v>0</v>
      </c>
      <c r="Y70" s="345">
        <v>0</v>
      </c>
      <c r="Z70" s="299">
        <f t="shared" si="67"/>
        <v>65.457215311004774</v>
      </c>
      <c r="AA70" s="186">
        <f>Q70/G70*100</f>
        <v>65.457215311004774</v>
      </c>
      <c r="AB70" s="75">
        <f>SUM(AB71:AB71)</f>
        <v>0</v>
      </c>
      <c r="AC70" s="75">
        <v>0</v>
      </c>
      <c r="AD70" s="143">
        <v>0</v>
      </c>
      <c r="AG70" s="546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</row>
    <row r="71" spans="1:148" s="211" customFormat="1" ht="18.75" customHeight="1" thickBot="1" x14ac:dyDescent="0.3">
      <c r="A71" s="212"/>
      <c r="B71" s="539" t="s">
        <v>21</v>
      </c>
      <c r="C71" s="540"/>
      <c r="D71" s="541"/>
      <c r="E71" s="218" t="s">
        <v>10</v>
      </c>
      <c r="F71" s="283">
        <f>F69+F70</f>
        <v>2874200</v>
      </c>
      <c r="G71" s="284">
        <f t="shared" ref="G71:J71" si="70">G69+G70</f>
        <v>2874200</v>
      </c>
      <c r="H71" s="221">
        <f t="shared" si="70"/>
        <v>0</v>
      </c>
      <c r="I71" s="221">
        <f t="shared" si="70"/>
        <v>0</v>
      </c>
      <c r="J71" s="236">
        <f t="shared" si="70"/>
        <v>0</v>
      </c>
      <c r="K71" s="283">
        <f>K69+K70</f>
        <v>2874200</v>
      </c>
      <c r="L71" s="284">
        <f t="shared" ref="L71" si="71">L69+L70</f>
        <v>2874200</v>
      </c>
      <c r="M71" s="221">
        <f t="shared" ref="M71" si="72">M69+M70</f>
        <v>0</v>
      </c>
      <c r="N71" s="221">
        <f t="shared" ref="N71" si="73">N69+N70</f>
        <v>0</v>
      </c>
      <c r="O71" s="236">
        <f t="shared" ref="O71" si="74">O69+O70</f>
        <v>0</v>
      </c>
      <c r="P71" s="283">
        <f>P69+P70</f>
        <v>2053276.54</v>
      </c>
      <c r="Q71" s="284">
        <f t="shared" ref="Q71" si="75">Q69+Q70</f>
        <v>2053276.54</v>
      </c>
      <c r="R71" s="221">
        <f t="shared" ref="R71" si="76">R69+R70</f>
        <v>0</v>
      </c>
      <c r="S71" s="221">
        <f t="shared" ref="S71" si="77">S69+S70</f>
        <v>0</v>
      </c>
      <c r="T71" s="236">
        <f t="shared" ref="T71" si="78">T69+T70</f>
        <v>0</v>
      </c>
      <c r="U71" s="199">
        <f t="shared" si="68"/>
        <v>71.438192888455916</v>
      </c>
      <c r="V71" s="19">
        <f t="shared" si="69"/>
        <v>71.438192888455916</v>
      </c>
      <c r="W71" s="104">
        <v>0</v>
      </c>
      <c r="X71" s="104">
        <v>0</v>
      </c>
      <c r="Y71" s="20">
        <v>0</v>
      </c>
      <c r="Z71" s="219">
        <f>P71/F71*100</f>
        <v>71.438192888455916</v>
      </c>
      <c r="AA71" s="220">
        <f>Q71/G71*100</f>
        <v>71.438192888455916</v>
      </c>
      <c r="AB71" s="221">
        <v>0</v>
      </c>
      <c r="AC71" s="221">
        <v>0</v>
      </c>
      <c r="AD71" s="236">
        <v>0</v>
      </c>
      <c r="AG71" s="10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39"/>
    </row>
    <row r="72" spans="1:148" s="3" customFormat="1" ht="36" customHeight="1" thickBot="1" x14ac:dyDescent="0.3">
      <c r="A72" s="622" t="s">
        <v>282</v>
      </c>
      <c r="B72" s="623"/>
      <c r="C72" s="623"/>
      <c r="D72" s="623"/>
      <c r="E72" s="623"/>
      <c r="F72" s="588"/>
      <c r="G72" s="588"/>
      <c r="H72" s="588"/>
      <c r="I72" s="588"/>
      <c r="J72" s="588"/>
      <c r="K72" s="623"/>
      <c r="L72" s="623"/>
      <c r="M72" s="623"/>
      <c r="N72" s="623"/>
      <c r="O72" s="623"/>
      <c r="P72" s="623"/>
      <c r="Q72" s="623"/>
      <c r="R72" s="623"/>
      <c r="S72" s="623"/>
      <c r="T72" s="623"/>
      <c r="U72" s="623"/>
      <c r="V72" s="623"/>
      <c r="W72" s="623"/>
      <c r="X72" s="623"/>
      <c r="Y72" s="623"/>
      <c r="Z72" s="623"/>
      <c r="AA72" s="623"/>
      <c r="AB72" s="623"/>
      <c r="AC72" s="623"/>
      <c r="AD72" s="624"/>
      <c r="AG72" s="10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</row>
    <row r="73" spans="1:148" s="89" customFormat="1" ht="22.5" customHeight="1" thickBot="1" x14ac:dyDescent="0.3">
      <c r="A73" s="368" t="s">
        <v>22</v>
      </c>
      <c r="B73" s="593" t="s">
        <v>23</v>
      </c>
      <c r="C73" s="549"/>
      <c r="D73" s="55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1"/>
      <c r="Z73" s="240"/>
      <c r="AA73" s="240"/>
      <c r="AB73" s="240"/>
      <c r="AC73" s="240"/>
      <c r="AD73" s="241"/>
      <c r="AG73" s="1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</row>
    <row r="74" spans="1:148" s="91" customFormat="1" ht="44.25" customHeight="1" x14ac:dyDescent="0.25">
      <c r="A74" s="369"/>
      <c r="B74" s="61" t="s">
        <v>75</v>
      </c>
      <c r="C74" s="43" t="s">
        <v>74</v>
      </c>
      <c r="D74" s="166" t="s">
        <v>12</v>
      </c>
      <c r="E74" s="44" t="s">
        <v>13</v>
      </c>
      <c r="F74" s="280">
        <f t="shared" ref="F74:F77" si="79">G74+H74+I74+J74</f>
        <v>22000400</v>
      </c>
      <c r="G74" s="281">
        <v>22000400</v>
      </c>
      <c r="H74" s="62">
        <v>0</v>
      </c>
      <c r="I74" s="62">
        <v>0</v>
      </c>
      <c r="J74" s="63">
        <v>0</v>
      </c>
      <c r="K74" s="280">
        <f t="shared" ref="K74:K77" si="80">L74+M74+N74+O74</f>
        <v>22000400</v>
      </c>
      <c r="L74" s="281">
        <v>22000400</v>
      </c>
      <c r="M74" s="62">
        <v>0</v>
      </c>
      <c r="N74" s="62">
        <v>0</v>
      </c>
      <c r="O74" s="63">
        <v>0</v>
      </c>
      <c r="P74" s="280">
        <f t="shared" ref="P74:P77" si="81">Q74+R74+S74+T74</f>
        <v>20619437.239999998</v>
      </c>
      <c r="Q74" s="281">
        <v>20619437.239999998</v>
      </c>
      <c r="R74" s="62">
        <v>0</v>
      </c>
      <c r="S74" s="62">
        <v>0</v>
      </c>
      <c r="T74" s="140">
        <v>0</v>
      </c>
      <c r="U74" s="22">
        <f>P74/K74*100</f>
        <v>93.723010672533221</v>
      </c>
      <c r="V74" s="154">
        <f t="shared" ref="V74:V75" si="82">Q74/L74*100</f>
        <v>93.723010672533221</v>
      </c>
      <c r="W74" s="330">
        <v>0</v>
      </c>
      <c r="X74" s="330">
        <v>0</v>
      </c>
      <c r="Y74" s="27">
        <v>0</v>
      </c>
      <c r="Z74" s="108">
        <f>P74/F74*100</f>
        <v>93.723010672533221</v>
      </c>
      <c r="AA74" s="109">
        <f>Q74/G74*100</f>
        <v>93.723010672533221</v>
      </c>
      <c r="AB74" s="66">
        <f t="shared" ref="AB74:AB75" si="83">SUM(AB75:AB77)</f>
        <v>0</v>
      </c>
      <c r="AC74" s="66">
        <v>0</v>
      </c>
      <c r="AD74" s="67">
        <v>0</v>
      </c>
      <c r="AG74" s="50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</row>
    <row r="75" spans="1:148" s="91" customFormat="1" ht="80.25" customHeight="1" x14ac:dyDescent="0.25">
      <c r="A75" s="370"/>
      <c r="B75" s="51" t="s">
        <v>271</v>
      </c>
      <c r="C75" s="52" t="s">
        <v>72</v>
      </c>
      <c r="D75" s="53" t="s">
        <v>12</v>
      </c>
      <c r="E75" s="54" t="s">
        <v>13</v>
      </c>
      <c r="F75" s="264">
        <f t="shared" si="79"/>
        <v>9826903</v>
      </c>
      <c r="G75" s="267">
        <v>9826903</v>
      </c>
      <c r="H75" s="68">
        <v>0</v>
      </c>
      <c r="I75" s="68">
        <v>0</v>
      </c>
      <c r="J75" s="69">
        <v>0</v>
      </c>
      <c r="K75" s="264">
        <f t="shared" si="80"/>
        <v>9826903</v>
      </c>
      <c r="L75" s="267">
        <v>9826903</v>
      </c>
      <c r="M75" s="68">
        <v>0</v>
      </c>
      <c r="N75" s="68">
        <v>0</v>
      </c>
      <c r="O75" s="69">
        <v>0</v>
      </c>
      <c r="P75" s="264">
        <f t="shared" si="81"/>
        <v>8210307.4699999997</v>
      </c>
      <c r="Q75" s="282">
        <v>8210307.4699999997</v>
      </c>
      <c r="R75" s="68">
        <v>0</v>
      </c>
      <c r="S75" s="68">
        <v>0</v>
      </c>
      <c r="T75" s="70">
        <v>0</v>
      </c>
      <c r="U75" s="108">
        <f>P75/K75*100</f>
        <v>83.549287807155508</v>
      </c>
      <c r="V75" s="329">
        <f t="shared" si="82"/>
        <v>83.549287807155508</v>
      </c>
      <c r="W75" s="331">
        <v>0</v>
      </c>
      <c r="X75" s="331">
        <v>0</v>
      </c>
      <c r="Y75" s="185">
        <v>0</v>
      </c>
      <c r="Z75" s="23">
        <f>P75/F75*100</f>
        <v>83.549287807155508</v>
      </c>
      <c r="AA75" s="18">
        <f>Q75/G75*100</f>
        <v>83.549287807155508</v>
      </c>
      <c r="AB75" s="68">
        <f t="shared" si="83"/>
        <v>0</v>
      </c>
      <c r="AC75" s="68">
        <v>0</v>
      </c>
      <c r="AD75" s="70">
        <v>0</v>
      </c>
      <c r="AG75" s="50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</row>
    <row r="76" spans="1:148" s="91" customFormat="1" ht="28.5" customHeight="1" x14ac:dyDescent="0.25">
      <c r="A76" s="370"/>
      <c r="B76" s="51" t="s">
        <v>71</v>
      </c>
      <c r="C76" s="52" t="s">
        <v>73</v>
      </c>
      <c r="D76" s="53" t="s">
        <v>12</v>
      </c>
      <c r="E76" s="54" t="s">
        <v>5</v>
      </c>
      <c r="F76" s="264">
        <f t="shared" si="79"/>
        <v>8814652</v>
      </c>
      <c r="G76" s="68">
        <v>0</v>
      </c>
      <c r="H76" s="68">
        <v>0</v>
      </c>
      <c r="I76" s="68">
        <v>0</v>
      </c>
      <c r="J76" s="325">
        <v>8814652</v>
      </c>
      <c r="K76" s="264">
        <f t="shared" si="80"/>
        <v>8814652</v>
      </c>
      <c r="L76" s="68">
        <v>0</v>
      </c>
      <c r="M76" s="68">
        <v>0</v>
      </c>
      <c r="N76" s="68">
        <v>0</v>
      </c>
      <c r="O76" s="325">
        <v>8814652</v>
      </c>
      <c r="P76" s="264">
        <f t="shared" si="81"/>
        <v>7915757.0899999999</v>
      </c>
      <c r="Q76" s="71">
        <v>0</v>
      </c>
      <c r="R76" s="71">
        <v>0</v>
      </c>
      <c r="S76" s="72">
        <v>0</v>
      </c>
      <c r="T76" s="49">
        <v>7915757.0899999999</v>
      </c>
      <c r="U76" s="108">
        <f t="shared" ref="U76:U77" si="84">V76+W76+X76+Y76</f>
        <v>89.802264343504419</v>
      </c>
      <c r="V76" s="25">
        <v>0</v>
      </c>
      <c r="W76" s="25">
        <v>0</v>
      </c>
      <c r="X76" s="25">
        <v>0</v>
      </c>
      <c r="Y76" s="24">
        <f t="shared" ref="Y76:Y78" si="85">T76/O76*100</f>
        <v>89.802264343504419</v>
      </c>
      <c r="Z76" s="58">
        <f>P76/F76*100</f>
        <v>89.802264343504419</v>
      </c>
      <c r="AA76" s="25">
        <v>0</v>
      </c>
      <c r="AB76" s="25">
        <v>0</v>
      </c>
      <c r="AC76" s="25">
        <v>0</v>
      </c>
      <c r="AD76" s="18">
        <f>T76/J76*100</f>
        <v>89.802264343504419</v>
      </c>
      <c r="AG76" s="50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</row>
    <row r="77" spans="1:148" s="91" customFormat="1" ht="32.25" customHeight="1" thickBot="1" x14ac:dyDescent="0.3">
      <c r="A77" s="371"/>
      <c r="B77" s="73" t="s">
        <v>76</v>
      </c>
      <c r="C77" s="74" t="s">
        <v>61</v>
      </c>
      <c r="D77" s="41" t="s">
        <v>12</v>
      </c>
      <c r="E77" s="76" t="s">
        <v>5</v>
      </c>
      <c r="F77" s="296">
        <f t="shared" si="79"/>
        <v>4211530</v>
      </c>
      <c r="G77" s="75">
        <v>0</v>
      </c>
      <c r="H77" s="75">
        <v>0</v>
      </c>
      <c r="I77" s="75">
        <v>0</v>
      </c>
      <c r="J77" s="326">
        <v>4211530</v>
      </c>
      <c r="K77" s="296">
        <f t="shared" si="80"/>
        <v>4211530</v>
      </c>
      <c r="L77" s="75">
        <v>0</v>
      </c>
      <c r="M77" s="75">
        <v>0</v>
      </c>
      <c r="N77" s="75">
        <v>0</v>
      </c>
      <c r="O77" s="326">
        <v>4211530</v>
      </c>
      <c r="P77" s="296">
        <f t="shared" si="81"/>
        <v>3518689.73</v>
      </c>
      <c r="Q77" s="167">
        <v>0</v>
      </c>
      <c r="R77" s="75">
        <v>0</v>
      </c>
      <c r="S77" s="75">
        <v>0</v>
      </c>
      <c r="T77" s="291">
        <v>3518689.73</v>
      </c>
      <c r="U77" s="108">
        <f t="shared" si="84"/>
        <v>83.548965102943583</v>
      </c>
      <c r="V77" s="25">
        <v>0</v>
      </c>
      <c r="W77" s="25">
        <v>0</v>
      </c>
      <c r="X77" s="25">
        <v>0</v>
      </c>
      <c r="Y77" s="24">
        <f t="shared" si="85"/>
        <v>83.548965102943583</v>
      </c>
      <c r="Z77" s="77">
        <f>P77/F77*100</f>
        <v>83.548965102943583</v>
      </c>
      <c r="AA77" s="42">
        <v>0</v>
      </c>
      <c r="AB77" s="42">
        <f>SUM(AB78:AB78)</f>
        <v>0</v>
      </c>
      <c r="AC77" s="42">
        <v>0</v>
      </c>
      <c r="AD77" s="78">
        <f>T77/J77*100</f>
        <v>83.548965102943583</v>
      </c>
      <c r="AG77" s="50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</row>
    <row r="78" spans="1:148" s="211" customFormat="1" ht="15.75" customHeight="1" thickBot="1" x14ac:dyDescent="0.3">
      <c r="A78" s="363"/>
      <c r="B78" s="548" t="s">
        <v>24</v>
      </c>
      <c r="C78" s="549"/>
      <c r="D78" s="585"/>
      <c r="E78" s="242" t="s">
        <v>10</v>
      </c>
      <c r="F78" s="283">
        <f>F74+F75+F76+F77</f>
        <v>44853485</v>
      </c>
      <c r="G78" s="284">
        <f t="shared" ref="G78:J78" si="86">G74+G75+G76+G77</f>
        <v>31827303</v>
      </c>
      <c r="H78" s="221">
        <f t="shared" si="86"/>
        <v>0</v>
      </c>
      <c r="I78" s="221">
        <f t="shared" si="86"/>
        <v>0</v>
      </c>
      <c r="J78" s="287">
        <f t="shared" si="86"/>
        <v>13026182</v>
      </c>
      <c r="K78" s="283">
        <f>K74+K75+K76+K77</f>
        <v>44853485</v>
      </c>
      <c r="L78" s="284">
        <f t="shared" ref="L78" si="87">L74+L75+L76+L77</f>
        <v>31827303</v>
      </c>
      <c r="M78" s="221">
        <f t="shared" ref="M78" si="88">M74+M75+M76+M77</f>
        <v>0</v>
      </c>
      <c r="N78" s="221">
        <f t="shared" ref="N78" si="89">N74+N75+N76+N77</f>
        <v>0</v>
      </c>
      <c r="O78" s="287">
        <f t="shared" ref="O78" si="90">O74+O75+O76+O77</f>
        <v>13026182</v>
      </c>
      <c r="P78" s="283">
        <f>P74+P75+P76+P77</f>
        <v>40264191.529999994</v>
      </c>
      <c r="Q78" s="284">
        <f t="shared" ref="Q78" si="91">Q74+Q75+Q76+Q77</f>
        <v>28829744.709999997</v>
      </c>
      <c r="R78" s="221">
        <f t="shared" ref="R78" si="92">R74+R75+R76+R77</f>
        <v>0</v>
      </c>
      <c r="S78" s="221">
        <f t="shared" ref="S78" si="93">S74+S75+S76+S77</f>
        <v>0</v>
      </c>
      <c r="T78" s="287">
        <f t="shared" ref="T78" si="94">T74+T75+T76+T77</f>
        <v>11434446.82</v>
      </c>
      <c r="U78" s="231">
        <f>P78/K78*100</f>
        <v>89.768256647170205</v>
      </c>
      <c r="V78" s="222">
        <f t="shared" ref="V78" si="95">Q78/L78*100</f>
        <v>90.581802391487571</v>
      </c>
      <c r="W78" s="342">
        <v>0</v>
      </c>
      <c r="X78" s="342">
        <v>0</v>
      </c>
      <c r="Y78" s="223">
        <f t="shared" si="85"/>
        <v>87.780493317228334</v>
      </c>
      <c r="Z78" s="219">
        <f>P78/F78*100</f>
        <v>89.768256647170205</v>
      </c>
      <c r="AA78" s="220">
        <f>Q78/G78*100</f>
        <v>90.581802391487571</v>
      </c>
      <c r="AB78" s="221">
        <v>0</v>
      </c>
      <c r="AC78" s="221">
        <v>0</v>
      </c>
      <c r="AD78" s="223">
        <f>T78/J78*100</f>
        <v>87.780493317228334</v>
      </c>
      <c r="AG78" s="10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39"/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</row>
    <row r="79" spans="1:148" s="3" customFormat="1" ht="29.25" customHeight="1" thickBot="1" x14ac:dyDescent="0.3">
      <c r="A79" s="586" t="s">
        <v>283</v>
      </c>
      <c r="B79" s="587"/>
      <c r="C79" s="587"/>
      <c r="D79" s="587"/>
      <c r="E79" s="588"/>
      <c r="F79" s="588"/>
      <c r="G79" s="588"/>
      <c r="H79" s="588"/>
      <c r="I79" s="588"/>
      <c r="J79" s="588"/>
      <c r="K79" s="588"/>
      <c r="L79" s="588"/>
      <c r="M79" s="588"/>
      <c r="N79" s="588"/>
      <c r="O79" s="588"/>
      <c r="P79" s="588"/>
      <c r="Q79" s="588"/>
      <c r="R79" s="588"/>
      <c r="S79" s="588"/>
      <c r="T79" s="588"/>
      <c r="U79" s="588"/>
      <c r="V79" s="588"/>
      <c r="W79" s="588"/>
      <c r="X79" s="588"/>
      <c r="Y79" s="588"/>
      <c r="Z79" s="588"/>
      <c r="AA79" s="588"/>
      <c r="AB79" s="588"/>
      <c r="AC79" s="588"/>
      <c r="AD79" s="589"/>
      <c r="AG79" s="10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</row>
    <row r="80" spans="1:148" s="89" customFormat="1" ht="20.25" customHeight="1" thickBot="1" x14ac:dyDescent="0.3">
      <c r="A80" s="372" t="s">
        <v>25</v>
      </c>
      <c r="B80" s="593" t="s">
        <v>284</v>
      </c>
      <c r="C80" s="549"/>
      <c r="D80" s="550"/>
      <c r="E80" s="243" t="s">
        <v>10</v>
      </c>
      <c r="F80" s="590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2"/>
      <c r="AG80" s="1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</row>
    <row r="81" spans="1:148" s="91" customFormat="1" ht="30.75" customHeight="1" x14ac:dyDescent="0.25">
      <c r="A81" s="373"/>
      <c r="B81" s="179" t="s">
        <v>69</v>
      </c>
      <c r="C81" s="180" t="s">
        <v>60</v>
      </c>
      <c r="D81" s="146" t="s">
        <v>12</v>
      </c>
      <c r="E81" s="144" t="s">
        <v>5</v>
      </c>
      <c r="F81" s="262">
        <f t="shared" ref="F81:F85" si="96">G81+H81+I81+J81</f>
        <v>39525400</v>
      </c>
      <c r="G81" s="145">
        <v>0</v>
      </c>
      <c r="H81" s="145">
        <v>0</v>
      </c>
      <c r="I81" s="145">
        <v>0</v>
      </c>
      <c r="J81" s="147">
        <v>39525400</v>
      </c>
      <c r="K81" s="262">
        <f t="shared" ref="K81:K85" si="97">L81+M81+N81+O81</f>
        <v>39525400</v>
      </c>
      <c r="L81" s="145">
        <v>0</v>
      </c>
      <c r="M81" s="145">
        <v>0</v>
      </c>
      <c r="N81" s="145">
        <v>0</v>
      </c>
      <c r="O81" s="147">
        <v>39525400</v>
      </c>
      <c r="P81" s="262">
        <f t="shared" ref="P81:P85" si="98">Q81+R81+S81+T81</f>
        <v>28837827.41</v>
      </c>
      <c r="Q81" s="145">
        <v>0</v>
      </c>
      <c r="R81" s="145">
        <v>0</v>
      </c>
      <c r="S81" s="145">
        <v>0</v>
      </c>
      <c r="T81" s="147">
        <v>28837827.41</v>
      </c>
      <c r="U81" s="334">
        <f>P81/K81*100</f>
        <v>72.960241793884435</v>
      </c>
      <c r="V81" s="339">
        <v>0</v>
      </c>
      <c r="W81" s="339">
        <v>0</v>
      </c>
      <c r="X81" s="339">
        <v>0</v>
      </c>
      <c r="Y81" s="335">
        <f t="shared" ref="Y81" si="99">T81/O81*100</f>
        <v>72.960241793884435</v>
      </c>
      <c r="Z81" s="64">
        <f t="shared" ref="Z81:Z85" si="100">AA81+AB81+AC81+AD81</f>
        <v>72.960241793884435</v>
      </c>
      <c r="AA81" s="145">
        <v>0</v>
      </c>
      <c r="AB81" s="145">
        <f>SUM(AB82:AB84)</f>
        <v>0</v>
      </c>
      <c r="AC81" s="26">
        <v>0</v>
      </c>
      <c r="AD81" s="146">
        <f>T81/J81*100</f>
        <v>72.960241793884435</v>
      </c>
      <c r="AG81" s="50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</row>
    <row r="82" spans="1:148" s="150" customFormat="1" ht="26.25" customHeight="1" x14ac:dyDescent="0.25">
      <c r="A82" s="533"/>
      <c r="B82" s="532" t="s">
        <v>1</v>
      </c>
      <c r="C82" s="531" t="s">
        <v>62</v>
      </c>
      <c r="D82" s="55" t="s">
        <v>12</v>
      </c>
      <c r="E82" s="148" t="s">
        <v>5</v>
      </c>
      <c r="F82" s="263">
        <f t="shared" si="96"/>
        <v>2741450</v>
      </c>
      <c r="G82" s="149">
        <v>0</v>
      </c>
      <c r="H82" s="149">
        <v>0</v>
      </c>
      <c r="I82" s="149">
        <v>0</v>
      </c>
      <c r="J82" s="48">
        <f>115000+2558450+68000</f>
        <v>2741450</v>
      </c>
      <c r="K82" s="263">
        <f t="shared" si="97"/>
        <v>2741450</v>
      </c>
      <c r="L82" s="149">
        <v>0</v>
      </c>
      <c r="M82" s="149">
        <v>0</v>
      </c>
      <c r="N82" s="149">
        <v>0</v>
      </c>
      <c r="O82" s="48">
        <f>115000+2558450+68000</f>
        <v>2741450</v>
      </c>
      <c r="P82" s="263">
        <f t="shared" si="98"/>
        <v>2684200.7799999998</v>
      </c>
      <c r="Q82" s="149">
        <v>0</v>
      </c>
      <c r="R82" s="149">
        <v>0</v>
      </c>
      <c r="S82" s="149">
        <v>0</v>
      </c>
      <c r="T82" s="48">
        <v>2684200.7799999998</v>
      </c>
      <c r="U82" s="336">
        <f t="shared" ref="U82:U87" si="101">P82/K82*100</f>
        <v>97.911717521749438</v>
      </c>
      <c r="V82" s="340">
        <v>0</v>
      </c>
      <c r="W82" s="340">
        <v>0</v>
      </c>
      <c r="X82" s="340">
        <v>0</v>
      </c>
      <c r="Y82" s="338">
        <f t="shared" ref="Y82:Y87" si="102">T82/O82*100</f>
        <v>97.911717521749438</v>
      </c>
      <c r="Z82" s="28">
        <f>P82/F82*100</f>
        <v>97.911717521749438</v>
      </c>
      <c r="AA82" s="149">
        <v>0</v>
      </c>
      <c r="AB82" s="149">
        <v>0</v>
      </c>
      <c r="AC82" s="68">
        <v>0</v>
      </c>
      <c r="AD82" s="56">
        <f>T82/J82*100</f>
        <v>97.911717521749438</v>
      </c>
      <c r="AG82" s="57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</row>
    <row r="83" spans="1:148" s="91" customFormat="1" ht="42.75" customHeight="1" x14ac:dyDescent="0.25">
      <c r="A83" s="370"/>
      <c r="B83" s="51" t="s">
        <v>78</v>
      </c>
      <c r="C83" s="52" t="s">
        <v>59</v>
      </c>
      <c r="D83" s="55" t="s">
        <v>12</v>
      </c>
      <c r="E83" s="98" t="s">
        <v>13</v>
      </c>
      <c r="F83" s="264">
        <f t="shared" si="96"/>
        <v>500000</v>
      </c>
      <c r="G83" s="267">
        <v>500000</v>
      </c>
      <c r="H83" s="68">
        <v>0</v>
      </c>
      <c r="I83" s="68">
        <v>0</v>
      </c>
      <c r="J83" s="70">
        <v>0</v>
      </c>
      <c r="K83" s="264">
        <f t="shared" si="97"/>
        <v>500000</v>
      </c>
      <c r="L83" s="267">
        <v>500000</v>
      </c>
      <c r="M83" s="68">
        <v>0</v>
      </c>
      <c r="N83" s="68">
        <v>0</v>
      </c>
      <c r="O83" s="70">
        <v>0</v>
      </c>
      <c r="P83" s="264">
        <f t="shared" si="98"/>
        <v>497752.68</v>
      </c>
      <c r="Q83" s="267">
        <v>497752.68</v>
      </c>
      <c r="R83" s="68">
        <v>0</v>
      </c>
      <c r="S83" s="68">
        <v>0</v>
      </c>
      <c r="T83" s="70">
        <v>0</v>
      </c>
      <c r="U83" s="336">
        <f t="shared" si="101"/>
        <v>99.550535999999994</v>
      </c>
      <c r="V83" s="337">
        <f t="shared" ref="V83:V87" si="103">Q83/L83*100</f>
        <v>99.550535999999994</v>
      </c>
      <c r="W83" s="340">
        <v>0</v>
      </c>
      <c r="X83" s="340">
        <v>0</v>
      </c>
      <c r="Y83" s="343">
        <v>0</v>
      </c>
      <c r="Z83" s="31">
        <f>P83/F83*100</f>
        <v>99.550535999999994</v>
      </c>
      <c r="AA83" s="53">
        <f>Q83/G83*100</f>
        <v>99.550535999999994</v>
      </c>
      <c r="AB83" s="68">
        <v>0</v>
      </c>
      <c r="AC83" s="66">
        <v>0</v>
      </c>
      <c r="AD83" s="70">
        <v>0</v>
      </c>
      <c r="AG83" s="50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</row>
    <row r="84" spans="1:148" s="91" customFormat="1" ht="27.75" customHeight="1" x14ac:dyDescent="0.25">
      <c r="A84" s="370"/>
      <c r="B84" s="51" t="s">
        <v>77</v>
      </c>
      <c r="C84" s="52" t="s">
        <v>53</v>
      </c>
      <c r="D84" s="55" t="s">
        <v>12</v>
      </c>
      <c r="E84" s="98" t="s">
        <v>13</v>
      </c>
      <c r="F84" s="264">
        <f t="shared" si="96"/>
        <v>3428269</v>
      </c>
      <c r="G84" s="267">
        <v>3428269</v>
      </c>
      <c r="H84" s="68">
        <v>0</v>
      </c>
      <c r="I84" s="68">
        <v>0</v>
      </c>
      <c r="J84" s="70">
        <v>0</v>
      </c>
      <c r="K84" s="264">
        <f t="shared" si="97"/>
        <v>3428269</v>
      </c>
      <c r="L84" s="267">
        <v>3428269</v>
      </c>
      <c r="M84" s="68">
        <v>0</v>
      </c>
      <c r="N84" s="68">
        <v>0</v>
      </c>
      <c r="O84" s="70">
        <v>0</v>
      </c>
      <c r="P84" s="264">
        <f t="shared" si="98"/>
        <v>3111079.08</v>
      </c>
      <c r="Q84" s="267">
        <v>3111079.08</v>
      </c>
      <c r="R84" s="68">
        <v>0</v>
      </c>
      <c r="S84" s="68">
        <v>0</v>
      </c>
      <c r="T84" s="70">
        <v>0</v>
      </c>
      <c r="U84" s="336">
        <f t="shared" si="101"/>
        <v>90.747811213180768</v>
      </c>
      <c r="V84" s="337">
        <f t="shared" si="103"/>
        <v>90.747811213180768</v>
      </c>
      <c r="W84" s="340">
        <v>0</v>
      </c>
      <c r="X84" s="340">
        <v>0</v>
      </c>
      <c r="Y84" s="343">
        <v>0</v>
      </c>
      <c r="Z84" s="31">
        <f>P84/F84*100</f>
        <v>90.747811213180768</v>
      </c>
      <c r="AA84" s="53">
        <f>Q84/G84*100</f>
        <v>90.747811213180768</v>
      </c>
      <c r="AB84" s="68">
        <v>0</v>
      </c>
      <c r="AC84" s="66">
        <v>0</v>
      </c>
      <c r="AD84" s="70">
        <v>0</v>
      </c>
      <c r="AG84" s="50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</row>
    <row r="85" spans="1:148" s="91" customFormat="1" ht="27" customHeight="1" x14ac:dyDescent="0.25">
      <c r="A85" s="370"/>
      <c r="B85" s="51" t="s">
        <v>272</v>
      </c>
      <c r="C85" s="52" t="s">
        <v>58</v>
      </c>
      <c r="D85" s="55" t="s">
        <v>12</v>
      </c>
      <c r="E85" s="98" t="s">
        <v>5</v>
      </c>
      <c r="F85" s="264">
        <f t="shared" si="96"/>
        <v>12896300</v>
      </c>
      <c r="G85" s="68">
        <v>0</v>
      </c>
      <c r="H85" s="68">
        <v>0</v>
      </c>
      <c r="I85" s="68">
        <v>0</v>
      </c>
      <c r="J85" s="49">
        <v>12896300</v>
      </c>
      <c r="K85" s="264">
        <f t="shared" si="97"/>
        <v>12896300</v>
      </c>
      <c r="L85" s="68">
        <v>0</v>
      </c>
      <c r="M85" s="68">
        <v>0</v>
      </c>
      <c r="N85" s="68">
        <v>0</v>
      </c>
      <c r="O85" s="49">
        <v>12896300</v>
      </c>
      <c r="P85" s="264">
        <f t="shared" si="98"/>
        <v>12254845.09</v>
      </c>
      <c r="Q85" s="68">
        <v>0</v>
      </c>
      <c r="R85" s="68">
        <v>0</v>
      </c>
      <c r="S85" s="68">
        <v>0</v>
      </c>
      <c r="T85" s="49">
        <v>12254845.09</v>
      </c>
      <c r="U85" s="336">
        <f t="shared" si="101"/>
        <v>95.026054682350747</v>
      </c>
      <c r="V85" s="340">
        <v>0</v>
      </c>
      <c r="W85" s="340">
        <v>0</v>
      </c>
      <c r="X85" s="447">
        <v>0</v>
      </c>
      <c r="Y85" s="338">
        <f t="shared" si="102"/>
        <v>95.026054682350747</v>
      </c>
      <c r="Z85" s="31">
        <f t="shared" si="100"/>
        <v>95.026054682350747</v>
      </c>
      <c r="AA85" s="68">
        <v>0</v>
      </c>
      <c r="AB85" s="68">
        <v>0</v>
      </c>
      <c r="AC85" s="66">
        <v>0</v>
      </c>
      <c r="AD85" s="55">
        <f>T85/O85*100</f>
        <v>95.026054682350747</v>
      </c>
      <c r="AG85" s="50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</row>
    <row r="86" spans="1:148" s="119" customFormat="1" ht="31.5" customHeight="1" thickBot="1" x14ac:dyDescent="0.25">
      <c r="A86" s="374"/>
      <c r="B86" s="111" t="s">
        <v>36</v>
      </c>
      <c r="C86" s="112"/>
      <c r="D86" s="751" t="s">
        <v>12</v>
      </c>
      <c r="E86" s="113"/>
      <c r="F86" s="268">
        <f>G86+H86+I86+J86</f>
        <v>368894.07</v>
      </c>
      <c r="G86" s="114">
        <v>0</v>
      </c>
      <c r="H86" s="114">
        <v>0</v>
      </c>
      <c r="I86" s="116">
        <v>368894.07</v>
      </c>
      <c r="J86" s="115">
        <v>0</v>
      </c>
      <c r="K86" s="268">
        <f>300000+10000+10644.07+43750</f>
        <v>364394.07</v>
      </c>
      <c r="L86" s="114">
        <v>0</v>
      </c>
      <c r="M86" s="114">
        <v>0</v>
      </c>
      <c r="N86" s="116">
        <v>368894.07</v>
      </c>
      <c r="O86" s="115">
        <v>0</v>
      </c>
      <c r="P86" s="265">
        <f>Q86+R86+S86+T86</f>
        <v>251584.77</v>
      </c>
      <c r="Q86" s="114">
        <v>0</v>
      </c>
      <c r="R86" s="114">
        <v>0</v>
      </c>
      <c r="S86" s="116">
        <v>251584.77</v>
      </c>
      <c r="T86" s="117">
        <v>0</v>
      </c>
      <c r="U86" s="332">
        <f t="shared" si="101"/>
        <v>69.041949557521605</v>
      </c>
      <c r="V86" s="341">
        <v>0</v>
      </c>
      <c r="W86" s="341">
        <v>0</v>
      </c>
      <c r="X86" s="328">
        <f t="shared" ref="X86:X87" si="104">S86/N86*100</f>
        <v>68.199732785078382</v>
      </c>
      <c r="Y86" s="333">
        <v>0</v>
      </c>
      <c r="Z86" s="152">
        <f t="shared" ref="Z86" si="105">AA86+AB86+AC86+AD86</f>
        <v>68.199732785078382</v>
      </c>
      <c r="AA86" s="153">
        <v>0</v>
      </c>
      <c r="AB86" s="153">
        <v>0</v>
      </c>
      <c r="AC86" s="21">
        <f>S86/N86*100</f>
        <v>68.199732785078382</v>
      </c>
      <c r="AD86" s="259">
        <f>T86/N86*100</f>
        <v>0</v>
      </c>
      <c r="AE86" s="752" t="s">
        <v>85</v>
      </c>
      <c r="AF86" s="753"/>
      <c r="AG86" s="753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</row>
    <row r="87" spans="1:148" s="3" customFormat="1" ht="18.75" customHeight="1" thickBot="1" x14ac:dyDescent="0.3">
      <c r="A87" s="363"/>
      <c r="B87" s="582" t="s">
        <v>26</v>
      </c>
      <c r="C87" s="583"/>
      <c r="D87" s="584"/>
      <c r="E87" s="448" t="s">
        <v>10</v>
      </c>
      <c r="F87" s="266">
        <f>F81+F82+F83+F84+F85+F86</f>
        <v>59460313.07</v>
      </c>
      <c r="G87" s="260">
        <f t="shared" ref="G87:T87" si="106">G81+G82+G83+G84+G85+G86</f>
        <v>3928269</v>
      </c>
      <c r="H87" s="80">
        <f t="shared" si="106"/>
        <v>0</v>
      </c>
      <c r="I87" s="260">
        <f t="shared" si="106"/>
        <v>368894.07</v>
      </c>
      <c r="J87" s="261">
        <f t="shared" si="106"/>
        <v>55163150</v>
      </c>
      <c r="K87" s="266">
        <f t="shared" si="106"/>
        <v>59455813.07</v>
      </c>
      <c r="L87" s="260">
        <f t="shared" si="106"/>
        <v>3928269</v>
      </c>
      <c r="M87" s="80">
        <f t="shared" si="106"/>
        <v>0</v>
      </c>
      <c r="N87" s="260">
        <f t="shared" si="106"/>
        <v>368894.07</v>
      </c>
      <c r="O87" s="261">
        <f t="shared" si="106"/>
        <v>55163150</v>
      </c>
      <c r="P87" s="266">
        <f t="shared" si="106"/>
        <v>47637289.81000001</v>
      </c>
      <c r="Q87" s="260">
        <f t="shared" si="106"/>
        <v>3608831.7600000002</v>
      </c>
      <c r="R87" s="80">
        <f t="shared" si="106"/>
        <v>0</v>
      </c>
      <c r="S87" s="260">
        <f t="shared" si="106"/>
        <v>251584.77</v>
      </c>
      <c r="T87" s="261">
        <f t="shared" si="106"/>
        <v>43776873.280000001</v>
      </c>
      <c r="U87" s="231">
        <f t="shared" si="101"/>
        <v>80.12217367865189</v>
      </c>
      <c r="V87" s="222">
        <f t="shared" si="103"/>
        <v>91.868244257203372</v>
      </c>
      <c r="W87" s="342">
        <v>0</v>
      </c>
      <c r="X87" s="19">
        <f t="shared" si="104"/>
        <v>68.199732785078382</v>
      </c>
      <c r="Y87" s="223">
        <f t="shared" si="102"/>
        <v>79.358907676592068</v>
      </c>
      <c r="Z87" s="219">
        <f>P87/F87*100</f>
        <v>80.116109973922832</v>
      </c>
      <c r="AA87" s="220">
        <f>Q87/G87*100</f>
        <v>91.868244257203372</v>
      </c>
      <c r="AB87" s="221">
        <v>0</v>
      </c>
      <c r="AC87" s="220">
        <f>S87/N87*100</f>
        <v>68.199732785078382</v>
      </c>
      <c r="AD87" s="223">
        <f>T87/J87*100</f>
        <v>79.358907676592068</v>
      </c>
      <c r="AG87" s="10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</row>
    <row r="88" spans="1:148" s="3" customFormat="1" ht="26.25" customHeight="1" thickBot="1" x14ac:dyDescent="0.3">
      <c r="A88" s="598" t="s">
        <v>285</v>
      </c>
      <c r="B88" s="599"/>
      <c r="C88" s="599"/>
      <c r="D88" s="599"/>
      <c r="E88" s="599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  <c r="AD88" s="600"/>
      <c r="AG88" s="10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</row>
    <row r="89" spans="1:148" s="472" customFormat="1" ht="27" customHeight="1" thickBot="1" x14ac:dyDescent="0.3">
      <c r="A89" s="467" t="s">
        <v>27</v>
      </c>
      <c r="B89" s="580" t="s">
        <v>286</v>
      </c>
      <c r="C89" s="564"/>
      <c r="D89" s="565"/>
      <c r="E89" s="468" t="s">
        <v>10</v>
      </c>
      <c r="F89" s="557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58"/>
      <c r="AD89" s="559"/>
      <c r="AE89" s="469"/>
      <c r="AF89" s="469"/>
      <c r="AG89" s="470"/>
      <c r="AH89" s="469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  <c r="BK89" s="471"/>
      <c r="BL89" s="471"/>
      <c r="BM89" s="471"/>
      <c r="BN89" s="471"/>
      <c r="BO89" s="471"/>
      <c r="BP89" s="471"/>
      <c r="BQ89" s="471"/>
      <c r="BR89" s="471"/>
      <c r="BS89" s="471"/>
      <c r="BT89" s="471"/>
      <c r="BU89" s="471"/>
      <c r="BV89" s="471"/>
      <c r="BW89" s="471"/>
      <c r="BX89" s="471"/>
      <c r="BY89" s="471"/>
      <c r="BZ89" s="471"/>
      <c r="CA89" s="471"/>
      <c r="CB89" s="471"/>
      <c r="CC89" s="471"/>
      <c r="CD89" s="471"/>
      <c r="CE89" s="471"/>
      <c r="CF89" s="471"/>
      <c r="CG89" s="471"/>
      <c r="CH89" s="471"/>
      <c r="CI89" s="471"/>
      <c r="CJ89" s="471"/>
      <c r="CK89" s="471"/>
      <c r="CL89" s="471"/>
      <c r="CM89" s="471"/>
      <c r="CN89" s="471"/>
      <c r="CO89" s="471"/>
      <c r="CP89" s="471"/>
      <c r="CQ89" s="471"/>
      <c r="CR89" s="471"/>
      <c r="CS89" s="471"/>
      <c r="CT89" s="471"/>
      <c r="CU89" s="471"/>
      <c r="CV89" s="471"/>
      <c r="CW89" s="471"/>
      <c r="CX89" s="471"/>
      <c r="CY89" s="471"/>
      <c r="CZ89" s="471"/>
      <c r="DA89" s="471"/>
      <c r="DB89" s="471"/>
      <c r="DC89" s="471"/>
      <c r="DD89" s="471"/>
      <c r="DE89" s="471"/>
      <c r="DF89" s="471"/>
      <c r="DG89" s="471"/>
      <c r="DH89" s="471"/>
      <c r="DI89" s="471"/>
      <c r="DJ89" s="471"/>
      <c r="DK89" s="471"/>
      <c r="DL89" s="471"/>
      <c r="DM89" s="471"/>
      <c r="DN89" s="471"/>
      <c r="DO89" s="471"/>
      <c r="DP89" s="471"/>
      <c r="DQ89" s="471"/>
      <c r="DR89" s="471"/>
      <c r="DS89" s="471"/>
      <c r="DT89" s="471"/>
      <c r="DU89" s="471"/>
      <c r="DV89" s="471"/>
      <c r="DW89" s="471"/>
      <c r="DX89" s="471"/>
      <c r="DY89" s="471"/>
      <c r="DZ89" s="471"/>
      <c r="EA89" s="471"/>
      <c r="EB89" s="471"/>
      <c r="EC89" s="471"/>
      <c r="ED89" s="471"/>
      <c r="EE89" s="471"/>
      <c r="EF89" s="471"/>
      <c r="EG89" s="471"/>
      <c r="EH89" s="471"/>
      <c r="EI89" s="471"/>
      <c r="EJ89" s="471"/>
      <c r="EK89" s="471"/>
      <c r="EL89" s="471"/>
      <c r="EM89" s="471"/>
      <c r="EN89" s="471"/>
      <c r="EO89" s="471"/>
      <c r="EP89" s="471"/>
      <c r="EQ89" s="471"/>
      <c r="ER89" s="471"/>
    </row>
    <row r="90" spans="1:148" s="155" customFormat="1" ht="18" customHeight="1" x14ac:dyDescent="0.25">
      <c r="A90" s="480"/>
      <c r="B90" s="481" t="s">
        <v>273</v>
      </c>
      <c r="C90" s="482" t="s">
        <v>275</v>
      </c>
      <c r="D90" s="579" t="s">
        <v>12</v>
      </c>
      <c r="E90" s="144"/>
      <c r="F90" s="454">
        <f>G90+H90+I90+J90</f>
        <v>1270367</v>
      </c>
      <c r="G90" s="171">
        <v>0</v>
      </c>
      <c r="H90" s="171">
        <v>0</v>
      </c>
      <c r="I90" s="171">
        <v>0</v>
      </c>
      <c r="J90" s="451">
        <v>1270367</v>
      </c>
      <c r="K90" s="454">
        <f>L90+M90+N90+O90</f>
        <v>1270367</v>
      </c>
      <c r="L90" s="171">
        <v>0</v>
      </c>
      <c r="M90" s="171">
        <v>0</v>
      </c>
      <c r="N90" s="171">
        <v>0</v>
      </c>
      <c r="O90" s="451">
        <v>1270367</v>
      </c>
      <c r="P90" s="454">
        <f>Q90+R90+S90+T90</f>
        <v>1063601</v>
      </c>
      <c r="Q90" s="171">
        <v>0</v>
      </c>
      <c r="R90" s="171">
        <v>0</v>
      </c>
      <c r="S90" s="171">
        <v>0</v>
      </c>
      <c r="T90" s="451">
        <v>1063601</v>
      </c>
      <c r="U90" s="457">
        <f t="shared" ref="U90:U91" si="107">P90/K90*100</f>
        <v>83.723916002226133</v>
      </c>
      <c r="V90" s="458">
        <v>0</v>
      </c>
      <c r="W90" s="458">
        <v>0</v>
      </c>
      <c r="X90" s="458">
        <v>0</v>
      </c>
      <c r="Y90" s="483">
        <f t="shared" ref="Y90:Y91" si="108">T90/O90*100</f>
        <v>83.723916002226133</v>
      </c>
      <c r="Z90" s="459">
        <f t="shared" ref="Z90:Z91" si="109">P90/F90*100</f>
        <v>83.723916002226133</v>
      </c>
      <c r="AA90" s="171">
        <v>0</v>
      </c>
      <c r="AB90" s="171">
        <v>0</v>
      </c>
      <c r="AC90" s="171">
        <v>0</v>
      </c>
      <c r="AD90" s="460">
        <f t="shared" ref="AD90:AD91" si="110">T90/J90*100</f>
        <v>83.723916002226133</v>
      </c>
      <c r="AE90" s="157"/>
      <c r="AF90" s="157"/>
      <c r="AG90" s="476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</row>
    <row r="91" spans="1:148" s="155" customFormat="1" ht="27" customHeight="1" thickBot="1" x14ac:dyDescent="0.3">
      <c r="A91" s="480"/>
      <c r="B91" s="484" t="s">
        <v>274</v>
      </c>
      <c r="C91" s="485" t="s">
        <v>143</v>
      </c>
      <c r="D91" s="579"/>
      <c r="E91" s="98"/>
      <c r="F91" s="453">
        <f>G91+H91+I91+J91</f>
        <v>56149845</v>
      </c>
      <c r="G91" s="42">
        <v>0</v>
      </c>
      <c r="H91" s="42">
        <v>0</v>
      </c>
      <c r="I91" s="42">
        <v>0</v>
      </c>
      <c r="J91" s="415">
        <v>56149845</v>
      </c>
      <c r="K91" s="453">
        <f>L91+M91+N91+O91</f>
        <v>56149845</v>
      </c>
      <c r="L91" s="42">
        <v>0</v>
      </c>
      <c r="M91" s="42">
        <v>0</v>
      </c>
      <c r="N91" s="42">
        <v>0</v>
      </c>
      <c r="O91" s="415">
        <v>56149845</v>
      </c>
      <c r="P91" s="453">
        <f>Q91+R91+S91+T91</f>
        <v>44574796.490000002</v>
      </c>
      <c r="Q91" s="42">
        <v>0</v>
      </c>
      <c r="R91" s="42">
        <v>0</v>
      </c>
      <c r="S91" s="42">
        <v>0</v>
      </c>
      <c r="T91" s="415">
        <v>44574796.490000002</v>
      </c>
      <c r="U91" s="455">
        <f t="shared" si="107"/>
        <v>79.385431055063478</v>
      </c>
      <c r="V91" s="456">
        <v>0</v>
      </c>
      <c r="W91" s="456">
        <v>0</v>
      </c>
      <c r="X91" s="456">
        <v>0</v>
      </c>
      <c r="Y91" s="486">
        <f t="shared" si="108"/>
        <v>79.385431055063478</v>
      </c>
      <c r="Z91" s="77">
        <f t="shared" si="109"/>
        <v>79.385431055063478</v>
      </c>
      <c r="AA91" s="42">
        <v>0</v>
      </c>
      <c r="AB91" s="42">
        <v>0</v>
      </c>
      <c r="AC91" s="42">
        <v>0</v>
      </c>
      <c r="AD91" s="78">
        <f t="shared" si="110"/>
        <v>79.385431055063478</v>
      </c>
      <c r="AE91" s="157"/>
      <c r="AF91" s="157"/>
      <c r="AG91" s="476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</row>
    <row r="92" spans="1:148" s="475" customFormat="1" ht="21.75" customHeight="1" thickBot="1" x14ac:dyDescent="0.3">
      <c r="A92" s="372"/>
      <c r="B92" s="576" t="s">
        <v>276</v>
      </c>
      <c r="C92" s="577"/>
      <c r="D92" s="578"/>
      <c r="E92" s="489"/>
      <c r="F92" s="490">
        <f>F90+F91</f>
        <v>57420212</v>
      </c>
      <c r="G92" s="80">
        <f t="shared" ref="G92:T92" si="111">G90+G91</f>
        <v>0</v>
      </c>
      <c r="H92" s="80">
        <f t="shared" si="111"/>
        <v>0</v>
      </c>
      <c r="I92" s="80">
        <f t="shared" si="111"/>
        <v>0</v>
      </c>
      <c r="J92" s="261">
        <f t="shared" si="111"/>
        <v>57420212</v>
      </c>
      <c r="K92" s="487">
        <f t="shared" si="111"/>
        <v>57420212</v>
      </c>
      <c r="L92" s="80">
        <f t="shared" si="111"/>
        <v>0</v>
      </c>
      <c r="M92" s="80">
        <f t="shared" si="111"/>
        <v>0</v>
      </c>
      <c r="N92" s="80">
        <f t="shared" si="111"/>
        <v>0</v>
      </c>
      <c r="O92" s="261">
        <f t="shared" si="111"/>
        <v>57420212</v>
      </c>
      <c r="P92" s="487">
        <f t="shared" si="111"/>
        <v>45638397.490000002</v>
      </c>
      <c r="Q92" s="80">
        <f t="shared" si="111"/>
        <v>0</v>
      </c>
      <c r="R92" s="80">
        <f t="shared" si="111"/>
        <v>0</v>
      </c>
      <c r="S92" s="80">
        <f t="shared" si="111"/>
        <v>0</v>
      </c>
      <c r="T92" s="261">
        <f t="shared" si="111"/>
        <v>45638397.490000002</v>
      </c>
      <c r="U92" s="449">
        <f t="shared" ref="U92" si="112">P92/K92*100</f>
        <v>79.481415864504299</v>
      </c>
      <c r="V92" s="342">
        <v>0</v>
      </c>
      <c r="W92" s="342">
        <v>0</v>
      </c>
      <c r="X92" s="342">
        <v>0</v>
      </c>
      <c r="Y92" s="222">
        <f t="shared" ref="Y92" si="113">T92/O92*100</f>
        <v>79.481415864504299</v>
      </c>
      <c r="Z92" s="488">
        <f t="shared" ref="Z92" si="114">P92/F92*100</f>
        <v>79.481415864504299</v>
      </c>
      <c r="AA92" s="80">
        <v>0</v>
      </c>
      <c r="AB92" s="80">
        <v>0</v>
      </c>
      <c r="AC92" s="80">
        <v>0</v>
      </c>
      <c r="AD92" s="20">
        <f t="shared" ref="AD92" si="115">T92/J92*100</f>
        <v>79.481415864504299</v>
      </c>
      <c r="AE92" s="473"/>
      <c r="AF92" s="473"/>
      <c r="AG92" s="474"/>
      <c r="AH92" s="473"/>
      <c r="AI92" s="473"/>
      <c r="AJ92" s="473"/>
      <c r="AK92" s="473"/>
      <c r="AL92" s="473"/>
      <c r="AM92" s="473"/>
      <c r="AN92" s="473"/>
      <c r="AO92" s="473"/>
      <c r="AP92" s="473"/>
      <c r="AQ92" s="473"/>
      <c r="AR92" s="473"/>
      <c r="AS92" s="473"/>
      <c r="AT92" s="473"/>
      <c r="AU92" s="473"/>
      <c r="AV92" s="473"/>
      <c r="AW92" s="473"/>
      <c r="AX92" s="473"/>
      <c r="AY92" s="473"/>
      <c r="AZ92" s="473"/>
      <c r="BA92" s="473"/>
      <c r="BB92" s="473"/>
      <c r="BC92" s="473"/>
      <c r="BD92" s="473"/>
      <c r="BE92" s="473"/>
      <c r="BF92" s="473"/>
      <c r="BG92" s="473"/>
      <c r="BH92" s="473"/>
      <c r="BI92" s="473"/>
      <c r="BJ92" s="473"/>
      <c r="BK92" s="473"/>
      <c r="BL92" s="473"/>
      <c r="BM92" s="473"/>
      <c r="BN92" s="473"/>
      <c r="BO92" s="473"/>
      <c r="BP92" s="473"/>
      <c r="BQ92" s="473"/>
      <c r="BR92" s="473"/>
      <c r="BS92" s="473"/>
      <c r="BT92" s="473"/>
      <c r="BU92" s="473"/>
      <c r="BV92" s="473"/>
      <c r="BW92" s="473"/>
      <c r="BX92" s="473"/>
      <c r="BY92" s="473"/>
      <c r="BZ92" s="473"/>
      <c r="CA92" s="473"/>
      <c r="CB92" s="473"/>
      <c r="CC92" s="473"/>
      <c r="CD92" s="473"/>
      <c r="CE92" s="473"/>
      <c r="CF92" s="473"/>
      <c r="CG92" s="473"/>
      <c r="CH92" s="473"/>
      <c r="CI92" s="473"/>
      <c r="CJ92" s="473"/>
      <c r="CK92" s="473"/>
      <c r="CL92" s="473"/>
      <c r="CM92" s="473"/>
      <c r="CN92" s="473"/>
      <c r="CO92" s="473"/>
      <c r="CP92" s="473"/>
      <c r="CQ92" s="473"/>
      <c r="CR92" s="473"/>
      <c r="CS92" s="473"/>
      <c r="CT92" s="473"/>
      <c r="CU92" s="473"/>
      <c r="CV92" s="473"/>
      <c r="CW92" s="473"/>
      <c r="CX92" s="473"/>
      <c r="CY92" s="473"/>
      <c r="CZ92" s="473"/>
      <c r="DA92" s="473"/>
      <c r="DB92" s="473"/>
      <c r="DC92" s="473"/>
      <c r="DD92" s="473"/>
      <c r="DE92" s="473"/>
      <c r="DF92" s="473"/>
      <c r="DG92" s="473"/>
      <c r="DH92" s="473"/>
      <c r="DI92" s="473"/>
      <c r="DJ92" s="473"/>
      <c r="DK92" s="473"/>
      <c r="DL92" s="473"/>
      <c r="DM92" s="473"/>
      <c r="DN92" s="473"/>
      <c r="DO92" s="473"/>
      <c r="DP92" s="473"/>
      <c r="DQ92" s="473"/>
      <c r="DR92" s="473"/>
      <c r="DS92" s="473"/>
      <c r="DT92" s="473"/>
      <c r="DU92" s="473"/>
      <c r="DV92" s="473"/>
      <c r="DW92" s="473"/>
      <c r="DX92" s="473"/>
      <c r="DY92" s="473"/>
      <c r="DZ92" s="473"/>
      <c r="EA92" s="473"/>
      <c r="EB92" s="473"/>
      <c r="EC92" s="473"/>
      <c r="ED92" s="473"/>
      <c r="EE92" s="473"/>
      <c r="EF92" s="473"/>
      <c r="EG92" s="473"/>
      <c r="EH92" s="473"/>
      <c r="EI92" s="473"/>
      <c r="EJ92" s="473"/>
      <c r="EK92" s="473"/>
      <c r="EL92" s="473"/>
      <c r="EM92" s="473"/>
      <c r="EN92" s="473"/>
      <c r="EO92" s="473"/>
      <c r="EP92" s="473"/>
      <c r="EQ92" s="473"/>
      <c r="ER92" s="473"/>
    </row>
    <row r="93" spans="1:148" s="461" customFormat="1" ht="18.75" customHeight="1" thickBot="1" x14ac:dyDescent="0.3">
      <c r="A93" s="491" t="s">
        <v>28</v>
      </c>
      <c r="B93" s="563" t="s">
        <v>287</v>
      </c>
      <c r="C93" s="564"/>
      <c r="D93" s="565"/>
      <c r="E93" s="468" t="s">
        <v>10</v>
      </c>
      <c r="F93" s="557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9"/>
      <c r="AE93" s="464"/>
      <c r="AF93" s="464"/>
      <c r="AG93" s="465"/>
      <c r="AH93" s="464"/>
      <c r="AI93" s="462"/>
      <c r="AJ93" s="462"/>
      <c r="AK93" s="462"/>
      <c r="AL93" s="462"/>
      <c r="AM93" s="462"/>
      <c r="AN93" s="462"/>
      <c r="AO93" s="462"/>
      <c r="AP93" s="462"/>
      <c r="AQ93" s="462"/>
      <c r="AR93" s="462"/>
      <c r="AS93" s="462"/>
      <c r="AT93" s="462"/>
      <c r="AU93" s="462"/>
      <c r="AV93" s="462"/>
      <c r="AW93" s="462"/>
      <c r="AX93" s="462"/>
      <c r="AY93" s="462"/>
      <c r="AZ93" s="462"/>
      <c r="BA93" s="462"/>
      <c r="BB93" s="462"/>
      <c r="BC93" s="462"/>
      <c r="BD93" s="462"/>
      <c r="BE93" s="462"/>
      <c r="BF93" s="462"/>
      <c r="BG93" s="462"/>
      <c r="BH93" s="462"/>
      <c r="BI93" s="462"/>
      <c r="BJ93" s="462"/>
      <c r="BK93" s="462"/>
      <c r="BL93" s="462"/>
      <c r="BM93" s="462"/>
      <c r="BN93" s="462"/>
      <c r="BO93" s="462"/>
      <c r="BP93" s="462"/>
      <c r="BQ93" s="462"/>
      <c r="BR93" s="462"/>
      <c r="BS93" s="46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62"/>
      <c r="CE93" s="462"/>
      <c r="CF93" s="462"/>
      <c r="CG93" s="462"/>
      <c r="CH93" s="462"/>
      <c r="CI93" s="462"/>
      <c r="CJ93" s="462"/>
      <c r="CK93" s="462"/>
      <c r="CL93" s="462"/>
      <c r="CM93" s="462"/>
      <c r="CN93" s="462"/>
      <c r="CO93" s="462"/>
      <c r="CP93" s="462"/>
      <c r="CQ93" s="462"/>
      <c r="CR93" s="462"/>
      <c r="CS93" s="462"/>
      <c r="CT93" s="462"/>
      <c r="CU93" s="462"/>
      <c r="CV93" s="462"/>
      <c r="CW93" s="462"/>
      <c r="CX93" s="462"/>
      <c r="CY93" s="462"/>
      <c r="CZ93" s="462"/>
      <c r="DA93" s="462"/>
      <c r="DB93" s="462"/>
      <c r="DC93" s="462"/>
      <c r="DD93" s="462"/>
      <c r="DE93" s="462"/>
      <c r="DF93" s="462"/>
      <c r="DG93" s="462"/>
      <c r="DH93" s="462"/>
      <c r="DI93" s="462"/>
      <c r="DJ93" s="462"/>
      <c r="DK93" s="462"/>
      <c r="DL93" s="462"/>
      <c r="DM93" s="462"/>
      <c r="DN93" s="462"/>
      <c r="DO93" s="462"/>
      <c r="DP93" s="462"/>
      <c r="DQ93" s="462"/>
      <c r="DR93" s="462"/>
      <c r="DS93" s="462"/>
      <c r="DT93" s="462"/>
      <c r="DU93" s="462"/>
      <c r="DV93" s="462"/>
      <c r="DW93" s="462"/>
      <c r="DX93" s="462"/>
      <c r="DY93" s="462"/>
      <c r="DZ93" s="462"/>
      <c r="EA93" s="462"/>
      <c r="EB93" s="462"/>
      <c r="EC93" s="462"/>
      <c r="ED93" s="462"/>
      <c r="EE93" s="462"/>
      <c r="EF93" s="462"/>
      <c r="EG93" s="462"/>
      <c r="EH93" s="462"/>
      <c r="EI93" s="462"/>
      <c r="EJ93" s="462"/>
      <c r="EK93" s="462"/>
      <c r="EL93" s="462"/>
      <c r="EM93" s="462"/>
      <c r="EN93" s="462"/>
      <c r="EO93" s="462"/>
      <c r="EP93" s="462"/>
      <c r="EQ93" s="462"/>
      <c r="ER93" s="462"/>
    </row>
    <row r="94" spans="1:148" s="155" customFormat="1" ht="29.25" customHeight="1" thickBot="1" x14ac:dyDescent="0.3">
      <c r="A94" s="492"/>
      <c r="B94" s="452" t="s">
        <v>69</v>
      </c>
      <c r="C94" s="485" t="s">
        <v>64</v>
      </c>
      <c r="D94" s="493" t="s">
        <v>12</v>
      </c>
      <c r="E94" s="494"/>
      <c r="F94" s="495">
        <f t="shared" ref="F94" si="116">G94+H94+I94+J94</f>
        <v>65460240</v>
      </c>
      <c r="G94" s="496">
        <v>0</v>
      </c>
      <c r="H94" s="496">
        <v>0</v>
      </c>
      <c r="I94" s="496">
        <v>0</v>
      </c>
      <c r="J94" s="497">
        <v>65460240</v>
      </c>
      <c r="K94" s="495">
        <f t="shared" ref="K94" si="117">L94+M94+N94+O94</f>
        <v>65460240</v>
      </c>
      <c r="L94" s="496">
        <v>0</v>
      </c>
      <c r="M94" s="496">
        <v>0</v>
      </c>
      <c r="N94" s="496">
        <v>0</v>
      </c>
      <c r="O94" s="497">
        <v>65460240</v>
      </c>
      <c r="P94" s="495">
        <f>Q94+R94+S94+T94</f>
        <v>50337586.549999997</v>
      </c>
      <c r="Q94" s="496">
        <v>0</v>
      </c>
      <c r="R94" s="496">
        <v>0</v>
      </c>
      <c r="S94" s="496">
        <v>0</v>
      </c>
      <c r="T94" s="497">
        <v>50337586.549999997</v>
      </c>
      <c r="U94" s="498">
        <f t="shared" ref="U94:U95" si="118">P94/K94*100</f>
        <v>76.897955995883905</v>
      </c>
      <c r="V94" s="499">
        <v>0</v>
      </c>
      <c r="W94" s="499">
        <v>0</v>
      </c>
      <c r="X94" s="499">
        <v>0</v>
      </c>
      <c r="Y94" s="500">
        <f t="shared" ref="Y94:Y95" si="119">T94/O94*100</f>
        <v>76.897955995883905</v>
      </c>
      <c r="Z94" s="501">
        <f>P94/F94*100</f>
        <v>76.897955995883905</v>
      </c>
      <c r="AA94" s="496">
        <v>0</v>
      </c>
      <c r="AB94" s="496">
        <v>0</v>
      </c>
      <c r="AC94" s="496">
        <v>0</v>
      </c>
      <c r="AD94" s="502">
        <f>T94/J94*100</f>
        <v>76.897955995883905</v>
      </c>
      <c r="AE94" s="157"/>
      <c r="AF94" s="157"/>
      <c r="AG94" s="476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</row>
    <row r="95" spans="1:148" s="479" customFormat="1" ht="16.5" customHeight="1" thickBot="1" x14ac:dyDescent="0.3">
      <c r="A95" s="365"/>
      <c r="B95" s="560" t="s">
        <v>276</v>
      </c>
      <c r="C95" s="561"/>
      <c r="D95" s="562"/>
      <c r="E95" s="503"/>
      <c r="F95" s="487">
        <f>F94</f>
        <v>65460240</v>
      </c>
      <c r="G95" s="80">
        <f t="shared" ref="G95:J95" si="120">G94</f>
        <v>0</v>
      </c>
      <c r="H95" s="80">
        <f t="shared" si="120"/>
        <v>0</v>
      </c>
      <c r="I95" s="80">
        <f t="shared" si="120"/>
        <v>0</v>
      </c>
      <c r="J95" s="261">
        <f t="shared" si="120"/>
        <v>65460240</v>
      </c>
      <c r="K95" s="487">
        <f t="shared" ref="K95:T95" si="121">K94</f>
        <v>65460240</v>
      </c>
      <c r="L95" s="104">
        <f t="shared" si="121"/>
        <v>0</v>
      </c>
      <c r="M95" s="104">
        <f t="shared" si="121"/>
        <v>0</v>
      </c>
      <c r="N95" s="754">
        <f t="shared" si="121"/>
        <v>0</v>
      </c>
      <c r="O95" s="266">
        <f t="shared" si="121"/>
        <v>65460240</v>
      </c>
      <c r="P95" s="487">
        <f t="shared" si="121"/>
        <v>50337586.549999997</v>
      </c>
      <c r="Q95" s="104">
        <f t="shared" si="121"/>
        <v>0</v>
      </c>
      <c r="R95" s="104">
        <f t="shared" si="121"/>
        <v>0</v>
      </c>
      <c r="S95" s="104">
        <f t="shared" si="121"/>
        <v>0</v>
      </c>
      <c r="T95" s="261">
        <f t="shared" si="121"/>
        <v>50337586.549999997</v>
      </c>
      <c r="U95" s="449">
        <f t="shared" si="118"/>
        <v>76.897955995883905</v>
      </c>
      <c r="V95" s="342">
        <v>0</v>
      </c>
      <c r="W95" s="342">
        <v>0</v>
      </c>
      <c r="X95" s="342">
        <v>0</v>
      </c>
      <c r="Y95" s="222">
        <f t="shared" si="119"/>
        <v>76.897955995883905</v>
      </c>
      <c r="Z95" s="488">
        <f t="shared" ref="Z95" si="122">P95/F95*100</f>
        <v>76.897955995883905</v>
      </c>
      <c r="AA95" s="80">
        <v>0</v>
      </c>
      <c r="AB95" s="80">
        <v>0</v>
      </c>
      <c r="AC95" s="80">
        <v>0</v>
      </c>
      <c r="AD95" s="20">
        <f t="shared" ref="AD95" si="123">T95/J95*100</f>
        <v>76.897955995883905</v>
      </c>
      <c r="AE95" s="477"/>
      <c r="AF95" s="477"/>
      <c r="AG95" s="478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/>
      <c r="BM95" s="477"/>
      <c r="BN95" s="477"/>
      <c r="BO95" s="477"/>
      <c r="BP95" s="477"/>
      <c r="BQ95" s="477"/>
      <c r="BR95" s="477"/>
      <c r="BS95" s="477"/>
      <c r="BT95" s="477"/>
      <c r="BU95" s="477"/>
      <c r="BV95" s="477"/>
      <c r="BW95" s="477"/>
      <c r="BX95" s="477"/>
      <c r="BY95" s="477"/>
      <c r="BZ95" s="477"/>
      <c r="CA95" s="477"/>
      <c r="CB95" s="477"/>
      <c r="CC95" s="477"/>
      <c r="CD95" s="477"/>
      <c r="CE95" s="477"/>
      <c r="CF95" s="477"/>
      <c r="CG95" s="477"/>
      <c r="CH95" s="477"/>
      <c r="CI95" s="477"/>
      <c r="CJ95" s="477"/>
      <c r="CK95" s="477"/>
      <c r="CL95" s="477"/>
      <c r="CM95" s="477"/>
      <c r="CN95" s="477"/>
      <c r="CO95" s="477"/>
      <c r="CP95" s="477"/>
      <c r="CQ95" s="477"/>
      <c r="CR95" s="477"/>
      <c r="CS95" s="477"/>
      <c r="CT95" s="477"/>
      <c r="CU95" s="477"/>
      <c r="CV95" s="477"/>
      <c r="CW95" s="477"/>
      <c r="CX95" s="477"/>
      <c r="CY95" s="477"/>
      <c r="CZ95" s="477"/>
      <c r="DA95" s="477"/>
      <c r="DB95" s="477"/>
      <c r="DC95" s="477"/>
      <c r="DD95" s="477"/>
      <c r="DE95" s="477"/>
      <c r="DF95" s="477"/>
      <c r="DG95" s="477"/>
      <c r="DH95" s="477"/>
      <c r="DI95" s="477"/>
      <c r="DJ95" s="477"/>
      <c r="DK95" s="477"/>
      <c r="DL95" s="477"/>
      <c r="DM95" s="477"/>
      <c r="DN95" s="477"/>
      <c r="DO95" s="477"/>
      <c r="DP95" s="477"/>
      <c r="DQ95" s="477"/>
      <c r="DR95" s="477"/>
      <c r="DS95" s="477"/>
      <c r="DT95" s="477"/>
      <c r="DU95" s="477"/>
      <c r="DV95" s="477"/>
      <c r="DW95" s="477"/>
      <c r="DX95" s="477"/>
      <c r="DY95" s="477"/>
      <c r="DZ95" s="477"/>
      <c r="EA95" s="477"/>
      <c r="EB95" s="477"/>
      <c r="EC95" s="477"/>
      <c r="ED95" s="477"/>
      <c r="EE95" s="477"/>
      <c r="EF95" s="477"/>
      <c r="EG95" s="477"/>
      <c r="EH95" s="477"/>
      <c r="EI95" s="477"/>
      <c r="EJ95" s="477"/>
      <c r="EK95" s="477"/>
      <c r="EL95" s="477"/>
      <c r="EM95" s="477"/>
      <c r="EN95" s="477"/>
      <c r="EO95" s="477"/>
      <c r="EP95" s="477"/>
      <c r="EQ95" s="477"/>
      <c r="ER95" s="477"/>
    </row>
    <row r="96" spans="1:148" s="155" customFormat="1" ht="19.5" hidden="1" customHeight="1" thickBot="1" x14ac:dyDescent="0.3">
      <c r="A96" s="408"/>
      <c r="B96" s="409"/>
      <c r="C96" s="410"/>
      <c r="D96" s="466" t="s">
        <v>18</v>
      </c>
      <c r="E96" s="144"/>
      <c r="F96" s="411"/>
      <c r="G96" s="344"/>
      <c r="H96" s="344"/>
      <c r="I96" s="344"/>
      <c r="J96" s="412"/>
      <c r="K96" s="413"/>
      <c r="L96" s="187"/>
      <c r="M96" s="187"/>
      <c r="N96" s="187"/>
      <c r="O96" s="414"/>
      <c r="P96" s="413"/>
      <c r="Q96" s="187"/>
      <c r="R96" s="187"/>
      <c r="S96" s="187"/>
      <c r="T96" s="415"/>
      <c r="U96" s="332"/>
      <c r="V96" s="341"/>
      <c r="W96" s="341"/>
      <c r="X96" s="341"/>
      <c r="Y96" s="333"/>
      <c r="Z96" s="463"/>
      <c r="AA96" s="416"/>
      <c r="AB96" s="416"/>
      <c r="AC96" s="416"/>
      <c r="AD96" s="417"/>
      <c r="AG96" s="156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</row>
    <row r="97" spans="1:148" s="3" customFormat="1" ht="16.5" customHeight="1" thickBot="1" x14ac:dyDescent="0.3">
      <c r="A97" s="360"/>
      <c r="B97" s="576" t="s">
        <v>29</v>
      </c>
      <c r="C97" s="577"/>
      <c r="D97" s="602"/>
      <c r="E97" s="88" t="s">
        <v>10</v>
      </c>
      <c r="F97" s="269">
        <f>F92+F95</f>
        <v>122880452</v>
      </c>
      <c r="G97" s="80">
        <f t="shared" ref="G97:T97" si="124">G92+G95</f>
        <v>0</v>
      </c>
      <c r="H97" s="80">
        <f t="shared" si="124"/>
        <v>0</v>
      </c>
      <c r="I97" s="80">
        <f t="shared" si="124"/>
        <v>0</v>
      </c>
      <c r="J97" s="261">
        <f t="shared" si="124"/>
        <v>122880452</v>
      </c>
      <c r="K97" s="269">
        <f>K92+K95</f>
        <v>122880452</v>
      </c>
      <c r="L97" s="80">
        <f t="shared" si="124"/>
        <v>0</v>
      </c>
      <c r="M97" s="80">
        <f t="shared" si="124"/>
        <v>0</v>
      </c>
      <c r="N97" s="80">
        <f t="shared" si="124"/>
        <v>0</v>
      </c>
      <c r="O97" s="261">
        <f t="shared" si="124"/>
        <v>122880452</v>
      </c>
      <c r="P97" s="269">
        <f>P92+P95</f>
        <v>95975984.039999992</v>
      </c>
      <c r="Q97" s="80">
        <f t="shared" si="124"/>
        <v>0</v>
      </c>
      <c r="R97" s="80">
        <f t="shared" si="124"/>
        <v>0</v>
      </c>
      <c r="S97" s="80">
        <f t="shared" si="124"/>
        <v>0</v>
      </c>
      <c r="T97" s="261">
        <f t="shared" si="124"/>
        <v>95975984.039999992</v>
      </c>
      <c r="U97" s="231">
        <f t="shared" ref="U97" si="125">P97/K97*100</f>
        <v>78.105168460806112</v>
      </c>
      <c r="V97" s="221">
        <v>0</v>
      </c>
      <c r="W97" s="342">
        <v>0</v>
      </c>
      <c r="X97" s="342">
        <v>0</v>
      </c>
      <c r="Y97" s="352">
        <f t="shared" ref="Y97" si="126">T97/O97*100</f>
        <v>78.105168460806112</v>
      </c>
      <c r="Z97" s="353">
        <f>P97/F97*100</f>
        <v>78.105168460806112</v>
      </c>
      <c r="AA97" s="221">
        <v>0</v>
      </c>
      <c r="AB97" s="221">
        <v>0</v>
      </c>
      <c r="AC97" s="221">
        <v>0</v>
      </c>
      <c r="AD97" s="223">
        <f>T97/J97*100</f>
        <v>78.105168460806112</v>
      </c>
      <c r="AG97" s="10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</row>
    <row r="98" spans="1:148" s="86" customFormat="1" ht="24" customHeight="1" thickBot="1" x14ac:dyDescent="0.3">
      <c r="A98" s="598" t="s">
        <v>288</v>
      </c>
      <c r="B98" s="599"/>
      <c r="C98" s="599"/>
      <c r="D98" s="599"/>
      <c r="E98" s="599"/>
      <c r="F98" s="599"/>
      <c r="G98" s="599"/>
      <c r="H98" s="599"/>
      <c r="I98" s="599"/>
      <c r="J98" s="599"/>
      <c r="K98" s="599"/>
      <c r="L98" s="599"/>
      <c r="M98" s="599"/>
      <c r="N98" s="599"/>
      <c r="O98" s="599"/>
      <c r="P98" s="599"/>
      <c r="Q98" s="599"/>
      <c r="R98" s="599"/>
      <c r="S98" s="599"/>
      <c r="T98" s="599"/>
      <c r="U98" s="599"/>
      <c r="V98" s="599"/>
      <c r="W98" s="599"/>
      <c r="X98" s="599"/>
      <c r="Y98" s="599"/>
      <c r="Z98" s="599"/>
      <c r="AA98" s="599"/>
      <c r="AB98" s="599"/>
      <c r="AC98" s="599"/>
      <c r="AD98" s="603"/>
      <c r="AG98" s="11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</row>
    <row r="99" spans="1:148" s="505" customFormat="1" ht="43.5" customHeight="1" thickBot="1" x14ac:dyDescent="0.3">
      <c r="A99" s="363" t="s">
        <v>30</v>
      </c>
      <c r="B99" s="566" t="s">
        <v>31</v>
      </c>
      <c r="C99" s="567"/>
      <c r="D99" s="568"/>
      <c r="E99" s="504" t="s">
        <v>10</v>
      </c>
      <c r="F99" s="617"/>
      <c r="G99" s="618"/>
      <c r="H99" s="618"/>
      <c r="I99" s="618"/>
      <c r="J99" s="618"/>
      <c r="K99" s="618"/>
      <c r="L99" s="618"/>
      <c r="M99" s="618"/>
      <c r="N99" s="618"/>
      <c r="O99" s="618"/>
      <c r="P99" s="618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9"/>
      <c r="AG99" s="506"/>
      <c r="AI99" s="507"/>
      <c r="AJ99" s="507"/>
      <c r="AK99" s="507"/>
      <c r="AL99" s="507"/>
      <c r="AM99" s="507"/>
      <c r="AN99" s="507"/>
      <c r="AO99" s="507"/>
      <c r="AP99" s="507"/>
      <c r="AQ99" s="507"/>
      <c r="AR99" s="507"/>
      <c r="AS99" s="507"/>
      <c r="AT99" s="507"/>
      <c r="AU99" s="507"/>
      <c r="AV99" s="507"/>
      <c r="AW99" s="507"/>
      <c r="AX99" s="507"/>
      <c r="AY99" s="507"/>
      <c r="AZ99" s="507"/>
      <c r="BA99" s="507"/>
      <c r="BB99" s="507"/>
      <c r="BC99" s="507"/>
      <c r="BD99" s="507"/>
      <c r="BE99" s="507"/>
      <c r="BF99" s="507"/>
      <c r="BG99" s="507"/>
      <c r="BH99" s="507"/>
      <c r="BI99" s="507"/>
      <c r="BJ99" s="507"/>
      <c r="BK99" s="507"/>
      <c r="BL99" s="507"/>
      <c r="BM99" s="507"/>
      <c r="BN99" s="507"/>
      <c r="BO99" s="507"/>
      <c r="BP99" s="507"/>
      <c r="BQ99" s="507"/>
      <c r="BR99" s="507"/>
      <c r="BS99" s="507"/>
      <c r="BT99" s="507"/>
      <c r="BU99" s="507"/>
      <c r="BV99" s="507"/>
      <c r="BW99" s="507"/>
      <c r="BX99" s="507"/>
      <c r="BY99" s="507"/>
      <c r="BZ99" s="507"/>
      <c r="CA99" s="507"/>
      <c r="CB99" s="507"/>
      <c r="CC99" s="507"/>
      <c r="CD99" s="507"/>
      <c r="CE99" s="507"/>
      <c r="CF99" s="507"/>
      <c r="CG99" s="507"/>
      <c r="CH99" s="507"/>
      <c r="CI99" s="507"/>
      <c r="CJ99" s="507"/>
      <c r="CK99" s="507"/>
      <c r="CL99" s="507"/>
      <c r="CM99" s="507"/>
      <c r="CN99" s="507"/>
      <c r="CO99" s="507"/>
      <c r="CP99" s="507"/>
      <c r="CQ99" s="507"/>
      <c r="CR99" s="507"/>
      <c r="CS99" s="507"/>
      <c r="CT99" s="507"/>
      <c r="CU99" s="507"/>
      <c r="CV99" s="507"/>
      <c r="CW99" s="507"/>
      <c r="CX99" s="507"/>
      <c r="CY99" s="507"/>
      <c r="CZ99" s="507"/>
      <c r="DA99" s="507"/>
      <c r="DB99" s="507"/>
      <c r="DC99" s="507"/>
      <c r="DD99" s="507"/>
      <c r="DE99" s="507"/>
      <c r="DF99" s="507"/>
      <c r="DG99" s="507"/>
      <c r="DH99" s="507"/>
      <c r="DI99" s="507"/>
      <c r="DJ99" s="507"/>
      <c r="DK99" s="507"/>
      <c r="DL99" s="507"/>
      <c r="DM99" s="507"/>
      <c r="DN99" s="507"/>
      <c r="DO99" s="507"/>
      <c r="DP99" s="507"/>
      <c r="DQ99" s="507"/>
      <c r="DR99" s="507"/>
      <c r="DS99" s="507"/>
      <c r="DT99" s="507"/>
      <c r="DU99" s="507"/>
      <c r="DV99" s="507"/>
      <c r="DW99" s="507"/>
      <c r="DX99" s="507"/>
      <c r="DY99" s="507"/>
      <c r="DZ99" s="507"/>
      <c r="EA99" s="507"/>
      <c r="EB99" s="507"/>
      <c r="EC99" s="507"/>
      <c r="ED99" s="507"/>
      <c r="EE99" s="507"/>
      <c r="EF99" s="507"/>
      <c r="EG99" s="507"/>
      <c r="EH99" s="507"/>
      <c r="EI99" s="507"/>
      <c r="EJ99" s="507"/>
      <c r="EK99" s="507"/>
      <c r="EL99" s="507"/>
      <c r="EM99" s="507"/>
      <c r="EN99" s="507"/>
      <c r="EO99" s="507"/>
      <c r="EP99" s="507"/>
      <c r="EQ99" s="507"/>
      <c r="ER99" s="507"/>
    </row>
    <row r="100" spans="1:148" s="163" customFormat="1" ht="28.5" customHeight="1" thickBot="1" x14ac:dyDescent="0.3">
      <c r="A100" s="375"/>
      <c r="B100" s="158" t="s">
        <v>0</v>
      </c>
      <c r="C100" s="159" t="s">
        <v>277</v>
      </c>
      <c r="D100" s="160" t="s">
        <v>12</v>
      </c>
      <c r="E100" s="161"/>
      <c r="F100" s="305">
        <f>G100+H100+I100+J100</f>
        <v>30000</v>
      </c>
      <c r="G100" s="274">
        <v>0</v>
      </c>
      <c r="H100" s="274">
        <v>0</v>
      </c>
      <c r="I100" s="274">
        <v>0</v>
      </c>
      <c r="J100" s="162">
        <v>30000</v>
      </c>
      <c r="K100" s="305">
        <f>L100+M100+N100+O100</f>
        <v>30000</v>
      </c>
      <c r="L100" s="274">
        <v>0</v>
      </c>
      <c r="M100" s="274">
        <v>0</v>
      </c>
      <c r="N100" s="274">
        <v>0</v>
      </c>
      <c r="O100" s="310">
        <v>30000</v>
      </c>
      <c r="P100" s="305">
        <f>Q100+R100+T100</f>
        <v>29750</v>
      </c>
      <c r="Q100" s="274">
        <v>0</v>
      </c>
      <c r="R100" s="274">
        <v>0</v>
      </c>
      <c r="S100" s="274">
        <v>0</v>
      </c>
      <c r="T100" s="162">
        <v>29750</v>
      </c>
      <c r="U100" s="346">
        <f>V100+W100+X100+Y100</f>
        <v>99.166666666666671</v>
      </c>
      <c r="V100" s="347">
        <v>0</v>
      </c>
      <c r="W100" s="347">
        <v>0</v>
      </c>
      <c r="X100" s="347">
        <v>0</v>
      </c>
      <c r="Y100" s="335">
        <f t="shared" ref="Y100" si="127">T100/O100*100</f>
        <v>99.166666666666671</v>
      </c>
      <c r="Z100" s="271">
        <f>P100/F100*100</f>
        <v>99.166666666666671</v>
      </c>
      <c r="AA100" s="272">
        <v>0</v>
      </c>
      <c r="AB100" s="272">
        <v>0</v>
      </c>
      <c r="AC100" s="272">
        <v>0</v>
      </c>
      <c r="AD100" s="273">
        <f>T100/J100*100</f>
        <v>99.166666666666671</v>
      </c>
      <c r="AG100" s="164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/>
      <c r="EL100" s="165"/>
      <c r="EM100" s="165"/>
      <c r="EN100" s="165"/>
      <c r="EO100" s="165"/>
      <c r="EP100" s="165"/>
      <c r="EQ100" s="165"/>
      <c r="ER100" s="165"/>
    </row>
    <row r="101" spans="1:148" s="214" customFormat="1" ht="15" customHeight="1" thickBot="1" x14ac:dyDescent="0.3">
      <c r="A101" s="363"/>
      <c r="B101" s="601" t="s">
        <v>32</v>
      </c>
      <c r="C101" s="601"/>
      <c r="D101" s="601"/>
      <c r="E101" s="200" t="s">
        <v>10</v>
      </c>
      <c r="F101" s="487">
        <f>F100</f>
        <v>30000</v>
      </c>
      <c r="G101" s="104">
        <f t="shared" ref="G101:J101" si="128">G100</f>
        <v>0</v>
      </c>
      <c r="H101" s="104">
        <f t="shared" si="128"/>
        <v>0</v>
      </c>
      <c r="I101" s="80">
        <f t="shared" si="128"/>
        <v>0</v>
      </c>
      <c r="J101" s="260">
        <f t="shared" si="128"/>
        <v>30000</v>
      </c>
      <c r="K101" s="487">
        <f>K100</f>
        <v>30000</v>
      </c>
      <c r="L101" s="104">
        <f t="shared" ref="L101" si="129">L100</f>
        <v>0</v>
      </c>
      <c r="M101" s="104">
        <f t="shared" ref="M101" si="130">M100</f>
        <v>0</v>
      </c>
      <c r="N101" s="80">
        <f t="shared" ref="N101" si="131">N100</f>
        <v>0</v>
      </c>
      <c r="O101" s="260">
        <f t="shared" ref="O101" si="132">O100</f>
        <v>30000</v>
      </c>
      <c r="P101" s="487">
        <f>P100</f>
        <v>29750</v>
      </c>
      <c r="Q101" s="104">
        <f t="shared" ref="Q101" si="133">Q100</f>
        <v>0</v>
      </c>
      <c r="R101" s="104">
        <f t="shared" ref="R101" si="134">R100</f>
        <v>0</v>
      </c>
      <c r="S101" s="80">
        <f t="shared" ref="S101" si="135">S100</f>
        <v>0</v>
      </c>
      <c r="T101" s="260">
        <f t="shared" ref="T101" si="136">T100</f>
        <v>29750</v>
      </c>
      <c r="U101" s="219">
        <f>V101+W101+X101+Y101</f>
        <v>99.166666666666671</v>
      </c>
      <c r="V101" s="221">
        <v>0</v>
      </c>
      <c r="W101" s="221">
        <v>0</v>
      </c>
      <c r="X101" s="221">
        <v>0</v>
      </c>
      <c r="Y101" s="316">
        <f t="shared" ref="Y101" si="137">T101/O101*100</f>
        <v>99.166666666666671</v>
      </c>
      <c r="Z101" s="227">
        <f>P101/F101*100</f>
        <v>99.166666666666671</v>
      </c>
      <c r="AA101" s="228">
        <v>0</v>
      </c>
      <c r="AB101" s="228">
        <v>0</v>
      </c>
      <c r="AC101" s="228">
        <v>0</v>
      </c>
      <c r="AD101" s="229">
        <f>T101/J101*100</f>
        <v>99.166666666666671</v>
      </c>
      <c r="AG101" s="11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</row>
    <row r="102" spans="1:148" s="3" customFormat="1" ht="25.5" customHeight="1" x14ac:dyDescent="0.25">
      <c r="A102" s="614" t="s">
        <v>33</v>
      </c>
      <c r="B102" s="615"/>
      <c r="C102" s="616"/>
      <c r="D102" s="508" t="s">
        <v>12</v>
      </c>
      <c r="E102" s="201" t="s">
        <v>10</v>
      </c>
      <c r="F102" s="269">
        <f>F95+F92+F87+F78+F71+F65+F22+F101</f>
        <v>4157470325.48</v>
      </c>
      <c r="G102" s="420">
        <f>G95+G92+G87+G78+G71+G65+G22+G101</f>
        <v>2960611562</v>
      </c>
      <c r="H102" s="420">
        <f>H95+H92+H87+H78+H71+H65+H22+H101</f>
        <v>0</v>
      </c>
      <c r="I102" s="420">
        <f>I95+I92+I87+I78+I71+I65+I22+I101</f>
        <v>327375060.48000002</v>
      </c>
      <c r="J102" s="419">
        <f>J95+J92+J87+J78+J71+J65+J22+J101</f>
        <v>869483703</v>
      </c>
      <c r="K102" s="269">
        <f>K95+K92+K87+K78+K71+K65+K22+K101</f>
        <v>4157465825.48</v>
      </c>
      <c r="L102" s="420">
        <f>L95+L92+L87+L78+L71+L65+L22+L101</f>
        <v>2960611562</v>
      </c>
      <c r="M102" s="420">
        <f>M95+M92+M87+M78+M71+M65+M22+M101</f>
        <v>0</v>
      </c>
      <c r="N102" s="420">
        <f>N95+N92+N87+N78+N71+N65+N22+N101</f>
        <v>327375060.48000002</v>
      </c>
      <c r="O102" s="419">
        <f>O95+O92+O87+O78+O71+O65+O22+O101</f>
        <v>869483703</v>
      </c>
      <c r="P102" s="269">
        <f>P95+P92+P87+P78+P71+P65+P22+P101</f>
        <v>3050772383.1900005</v>
      </c>
      <c r="Q102" s="420">
        <f>Q95+Q92+Q87+Q78+Q71+Q65+Q22+Q101</f>
        <v>2185561790.1100001</v>
      </c>
      <c r="R102" s="420">
        <f>R95+R92+R87+R78+R71+R65+R22+R101</f>
        <v>0</v>
      </c>
      <c r="S102" s="420">
        <f>S95+S92+S87+S78+S71+S65+S22+S101</f>
        <v>225850810.86000001</v>
      </c>
      <c r="T102" s="419">
        <f>T95+T92+T87+T78+T71+T65+T22+T101</f>
        <v>639359782.22000003</v>
      </c>
      <c r="U102" s="314">
        <f>P102/K102*100</f>
        <v>73.380576323505281</v>
      </c>
      <c r="V102" s="315">
        <f>Q102/L102*100</f>
        <v>73.821294835232436</v>
      </c>
      <c r="W102" s="237">
        <v>0</v>
      </c>
      <c r="X102" s="315">
        <f>S102/N102*100</f>
        <v>68.988398361456021</v>
      </c>
      <c r="Y102" s="238">
        <v>0</v>
      </c>
      <c r="Z102" s="314">
        <f>P102/F102*100</f>
        <v>73.38049689717927</v>
      </c>
      <c r="AA102" s="315">
        <f>Q102/G102*100</f>
        <v>73.821294835232436</v>
      </c>
      <c r="AB102" s="237">
        <v>0</v>
      </c>
      <c r="AC102" s="315">
        <f>S102/N102*100</f>
        <v>68.988398361456021</v>
      </c>
      <c r="AD102" s="316">
        <f>T102/J102*100</f>
        <v>73.533268077826193</v>
      </c>
      <c r="AG102" s="12"/>
      <c r="AH102" s="1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</row>
    <row r="103" spans="1:148" s="86" customFormat="1" x14ac:dyDescent="0.25">
      <c r="A103" s="569"/>
      <c r="B103" s="570"/>
      <c r="C103" s="571"/>
      <c r="D103" s="509"/>
      <c r="E103" s="202"/>
      <c r="F103" s="206"/>
      <c r="G103" s="275"/>
      <c r="H103" s="275"/>
      <c r="I103" s="275"/>
      <c r="J103" s="301"/>
      <c r="K103" s="206"/>
      <c r="L103" s="121"/>
      <c r="M103" s="275"/>
      <c r="N103" s="121"/>
      <c r="O103" s="270"/>
      <c r="P103" s="206"/>
      <c r="Q103" s="121"/>
      <c r="R103" s="121"/>
      <c r="S103" s="121"/>
      <c r="T103" s="270"/>
      <c r="U103" s="206"/>
      <c r="V103" s="121"/>
      <c r="W103" s="121"/>
      <c r="X103" s="121"/>
      <c r="Y103" s="193"/>
      <c r="Z103" s="206"/>
      <c r="AA103" s="121"/>
      <c r="AB103" s="121"/>
      <c r="AC103" s="121"/>
      <c r="AD103" s="193"/>
      <c r="AG103" s="11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</row>
    <row r="104" spans="1:148" s="3" customFormat="1" ht="20.25" customHeight="1" x14ac:dyDescent="0.25">
      <c r="A104" s="605" t="s">
        <v>33</v>
      </c>
      <c r="B104" s="606"/>
      <c r="C104" s="607"/>
      <c r="D104" s="510" t="s">
        <v>18</v>
      </c>
      <c r="E104" s="203" t="s">
        <v>10</v>
      </c>
      <c r="F104" s="306">
        <f>F24</f>
        <v>116516695</v>
      </c>
      <c r="G104" s="110">
        <f>G24</f>
        <v>0</v>
      </c>
      <c r="H104" s="110">
        <f>H24</f>
        <v>0</v>
      </c>
      <c r="I104" s="110">
        <f>I24</f>
        <v>0</v>
      </c>
      <c r="J104" s="302">
        <f>J24</f>
        <v>116516695</v>
      </c>
      <c r="K104" s="306">
        <f>K24</f>
        <v>116516695</v>
      </c>
      <c r="L104" s="110">
        <f>L24</f>
        <v>0</v>
      </c>
      <c r="M104" s="110">
        <f>M24</f>
        <v>0</v>
      </c>
      <c r="N104" s="110">
        <f>N24</f>
        <v>0</v>
      </c>
      <c r="O104" s="311">
        <f>O24</f>
        <v>116516695</v>
      </c>
      <c r="P104" s="306">
        <f>P24</f>
        <v>74577747.729999989</v>
      </c>
      <c r="Q104" s="110">
        <f>Q24</f>
        <v>0</v>
      </c>
      <c r="R104" s="110">
        <f>R24</f>
        <v>0</v>
      </c>
      <c r="S104" s="110">
        <f>S24</f>
        <v>0</v>
      </c>
      <c r="T104" s="311">
        <f>T24</f>
        <v>74577747.729999989</v>
      </c>
      <c r="U104" s="317">
        <f>P104/K104*100</f>
        <v>64.006061732183511</v>
      </c>
      <c r="V104" s="313">
        <v>0</v>
      </c>
      <c r="W104" s="313">
        <v>0</v>
      </c>
      <c r="X104" s="313">
        <v>0</v>
      </c>
      <c r="Y104" s="349">
        <f t="shared" ref="Y104" si="138">T104/O104*100</f>
        <v>64.006061732183511</v>
      </c>
      <c r="Z104" s="317">
        <f>P104/F104*100</f>
        <v>64.006061732183511</v>
      </c>
      <c r="AA104" s="313">
        <v>0</v>
      </c>
      <c r="AB104" s="313">
        <v>0</v>
      </c>
      <c r="AC104" s="313">
        <v>0</v>
      </c>
      <c r="AD104" s="318">
        <f>T104/J104*100</f>
        <v>64.006061732183511</v>
      </c>
      <c r="AG104" s="12"/>
      <c r="AH104" s="1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</row>
    <row r="105" spans="1:148" s="86" customFormat="1" ht="15.75" x14ac:dyDescent="0.25">
      <c r="A105" s="611"/>
      <c r="B105" s="612"/>
      <c r="C105" s="613"/>
      <c r="D105" s="511"/>
      <c r="E105" s="204"/>
      <c r="F105" s="307"/>
      <c r="G105" s="16"/>
      <c r="H105" s="16"/>
      <c r="I105" s="16"/>
      <c r="J105" s="303"/>
      <c r="K105" s="307"/>
      <c r="L105" s="16"/>
      <c r="M105" s="276"/>
      <c r="N105" s="16"/>
      <c r="O105" s="204"/>
      <c r="P105" s="307"/>
      <c r="Q105" s="16"/>
      <c r="R105" s="16"/>
      <c r="S105" s="16"/>
      <c r="T105" s="204"/>
      <c r="U105" s="348"/>
      <c r="V105" s="16"/>
      <c r="W105" s="16"/>
      <c r="X105" s="16"/>
      <c r="Y105" s="17"/>
      <c r="Z105" s="207"/>
      <c r="AA105" s="16"/>
      <c r="AB105" s="16"/>
      <c r="AC105" s="16"/>
      <c r="AD105" s="17"/>
      <c r="AG105" s="11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</row>
    <row r="106" spans="1:148" s="3" customFormat="1" ht="15" customHeight="1" x14ac:dyDescent="0.25">
      <c r="A106" s="605" t="s">
        <v>33</v>
      </c>
      <c r="B106" s="606"/>
      <c r="C106" s="607"/>
      <c r="D106" s="510" t="s">
        <v>49</v>
      </c>
      <c r="E106" s="203" t="s">
        <v>10</v>
      </c>
      <c r="F106" s="306">
        <f>F25</f>
        <v>3625143</v>
      </c>
      <c r="G106" s="110">
        <f>G25</f>
        <v>0</v>
      </c>
      <c r="H106" s="110">
        <f>H25</f>
        <v>0</v>
      </c>
      <c r="I106" s="110">
        <f>I25</f>
        <v>0</v>
      </c>
      <c r="J106" s="302">
        <f>J25</f>
        <v>3625143</v>
      </c>
      <c r="K106" s="278">
        <f>K25</f>
        <v>0</v>
      </c>
      <c r="L106" s="110">
        <f>L25</f>
        <v>0</v>
      </c>
      <c r="M106" s="110">
        <f>M25</f>
        <v>0</v>
      </c>
      <c r="N106" s="110">
        <f>N25</f>
        <v>0</v>
      </c>
      <c r="O106" s="279">
        <f>O25</f>
        <v>0</v>
      </c>
      <c r="P106" s="278">
        <f>P25</f>
        <v>0</v>
      </c>
      <c r="Q106" s="110">
        <f>Q25</f>
        <v>0</v>
      </c>
      <c r="R106" s="110">
        <f>R25</f>
        <v>0</v>
      </c>
      <c r="S106" s="110">
        <f>S25</f>
        <v>0</v>
      </c>
      <c r="T106" s="279">
        <f>T25</f>
        <v>0</v>
      </c>
      <c r="U106" s="319">
        <v>0</v>
      </c>
      <c r="V106" s="313">
        <v>0</v>
      </c>
      <c r="W106" s="313">
        <v>0</v>
      </c>
      <c r="X106" s="313">
        <v>0</v>
      </c>
      <c r="Y106" s="351">
        <v>0</v>
      </c>
      <c r="Z106" s="319">
        <f>P106/F106*100</f>
        <v>0</v>
      </c>
      <c r="AA106" s="313">
        <v>0</v>
      </c>
      <c r="AB106" s="313">
        <v>0</v>
      </c>
      <c r="AC106" s="313">
        <v>0</v>
      </c>
      <c r="AD106" s="320">
        <f>T106/J106*100</f>
        <v>0</v>
      </c>
      <c r="AG106" s="12"/>
      <c r="AH106" s="1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</row>
    <row r="107" spans="1:148" s="89" customFormat="1" ht="19.5" customHeight="1" thickBot="1" x14ac:dyDescent="0.3">
      <c r="A107" s="608" t="s">
        <v>88</v>
      </c>
      <c r="B107" s="609"/>
      <c r="C107" s="610"/>
      <c r="D107" s="194"/>
      <c r="E107" s="205"/>
      <c r="F107" s="308">
        <f>F102+F104+F106</f>
        <v>4277612163.48</v>
      </c>
      <c r="G107" s="309">
        <f t="shared" ref="G107:T107" si="139">G102+G104+G106</f>
        <v>2960611562</v>
      </c>
      <c r="H107" s="277">
        <f t="shared" si="139"/>
        <v>0</v>
      </c>
      <c r="I107" s="309">
        <f t="shared" si="139"/>
        <v>327375060.48000002</v>
      </c>
      <c r="J107" s="304">
        <f t="shared" si="139"/>
        <v>989625541</v>
      </c>
      <c r="K107" s="308">
        <f t="shared" si="139"/>
        <v>4273982520.48</v>
      </c>
      <c r="L107" s="309">
        <f t="shared" si="139"/>
        <v>2960611562</v>
      </c>
      <c r="M107" s="277">
        <f t="shared" si="139"/>
        <v>0</v>
      </c>
      <c r="N107" s="309">
        <f t="shared" si="139"/>
        <v>327375060.48000002</v>
      </c>
      <c r="O107" s="312">
        <f t="shared" si="139"/>
        <v>986000398</v>
      </c>
      <c r="P107" s="308">
        <f t="shared" si="139"/>
        <v>3125350130.9200006</v>
      </c>
      <c r="Q107" s="309">
        <f t="shared" si="139"/>
        <v>2185561790.1100001</v>
      </c>
      <c r="R107" s="277">
        <f t="shared" si="139"/>
        <v>0</v>
      </c>
      <c r="S107" s="309">
        <f t="shared" si="139"/>
        <v>225850810.86000001</v>
      </c>
      <c r="T107" s="312">
        <f t="shared" si="139"/>
        <v>713937529.95000005</v>
      </c>
      <c r="U107" s="321">
        <f>P107/K107*100</f>
        <v>73.125009658883684</v>
      </c>
      <c r="V107" s="350">
        <f>Q107/L107*100</f>
        <v>73.821294835232436</v>
      </c>
      <c r="W107" s="323">
        <v>0</v>
      </c>
      <c r="X107" s="530">
        <f>S107/N107*100</f>
        <v>68.988398361456021</v>
      </c>
      <c r="Y107" s="322">
        <f>O107/J107*100</f>
        <v>99.633685384035573</v>
      </c>
      <c r="Z107" s="321">
        <f>P107/F107*100</f>
        <v>73.062961565393749</v>
      </c>
      <c r="AA107" s="322">
        <f>Q107/G107*100</f>
        <v>73.821294835232436</v>
      </c>
      <c r="AB107" s="323">
        <v>0</v>
      </c>
      <c r="AC107" s="322">
        <f>S107/N107*100</f>
        <v>68.988398361456021</v>
      </c>
      <c r="AD107" s="324">
        <f>T107/J107*100</f>
        <v>72.142189178805765</v>
      </c>
      <c r="AG107" s="14"/>
      <c r="AH107" s="14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</row>
    <row r="108" spans="1:148" s="3" customFormat="1" x14ac:dyDescent="0.25">
      <c r="A108" s="376"/>
      <c r="B108" s="2"/>
      <c r="C108" s="99"/>
      <c r="D108" s="122"/>
      <c r="E108" s="4"/>
      <c r="F108" s="4"/>
      <c r="K108" s="4"/>
      <c r="P108" s="4"/>
      <c r="U108" s="4"/>
      <c r="Z108" s="4"/>
      <c r="AG108" s="10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</row>
    <row r="109" spans="1:148" s="3" customFormat="1" ht="70.5" hidden="1" customHeight="1" x14ac:dyDescent="0.3">
      <c r="A109" s="89"/>
      <c r="B109" s="1" t="s">
        <v>291</v>
      </c>
      <c r="C109" s="100"/>
      <c r="D109" s="123"/>
      <c r="E109" s="6"/>
      <c r="F109" s="93"/>
      <c r="G109" s="93"/>
      <c r="H109" s="596"/>
      <c r="I109" s="597"/>
      <c r="J109" s="604" t="s">
        <v>292</v>
      </c>
      <c r="K109" s="604"/>
      <c r="L109" s="93"/>
      <c r="M109" s="594"/>
      <c r="N109" s="595"/>
      <c r="O109" s="94"/>
      <c r="P109" s="95"/>
      <c r="AG109" s="14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</row>
    <row r="110" spans="1:148" s="3" customFormat="1" ht="69" hidden="1" customHeight="1" x14ac:dyDescent="0.3">
      <c r="A110" s="89"/>
      <c r="B110" s="5" t="s">
        <v>6</v>
      </c>
      <c r="C110" s="100"/>
      <c r="D110" s="124"/>
      <c r="E110" s="7"/>
      <c r="F110" s="7"/>
      <c r="G110" s="7"/>
      <c r="H110" s="596"/>
      <c r="I110" s="597"/>
      <c r="J110" s="604" t="s">
        <v>7</v>
      </c>
      <c r="K110" s="604"/>
      <c r="L110" s="7"/>
      <c r="M110" s="594"/>
      <c r="N110" s="595"/>
      <c r="O110" s="94"/>
      <c r="P110" s="95"/>
      <c r="AG110" s="10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</row>
    <row r="111" spans="1:148" s="3" customFormat="1" ht="21" hidden="1" customHeight="1" x14ac:dyDescent="0.25">
      <c r="A111" s="89"/>
      <c r="B111" s="105"/>
      <c r="C111" s="101"/>
      <c r="D111" s="125"/>
      <c r="E111" s="8"/>
      <c r="F111" s="9"/>
      <c r="G111" s="9"/>
      <c r="H111" s="96"/>
      <c r="I111" s="9"/>
      <c r="J111" s="9"/>
      <c r="K111" s="9"/>
      <c r="L111" s="9"/>
      <c r="M111" s="97"/>
      <c r="N111" s="9"/>
      <c r="O111" s="9"/>
      <c r="P111" s="82"/>
      <c r="AG111" s="10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</row>
    <row r="112" spans="1:148" s="3" customFormat="1" ht="34.5" hidden="1" customHeight="1" x14ac:dyDescent="0.25">
      <c r="A112" s="89"/>
      <c r="B112" s="106"/>
      <c r="C112" s="102"/>
      <c r="D112" s="126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AG112" s="10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</row>
    <row r="113" spans="1:148" s="3" customFormat="1" ht="15.75" hidden="1" customHeight="1" x14ac:dyDescent="0.25">
      <c r="A113" s="89"/>
      <c r="B113" s="208" t="s">
        <v>94</v>
      </c>
      <c r="C113" s="103"/>
      <c r="D113" s="127"/>
      <c r="AG113" s="10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</row>
    <row r="114" spans="1:148" s="3" customFormat="1" ht="15.75" hidden="1" customHeight="1" x14ac:dyDescent="0.25">
      <c r="A114" s="89"/>
      <c r="B114" s="208" t="s">
        <v>95</v>
      </c>
      <c r="C114" s="103"/>
      <c r="D114" s="127"/>
      <c r="AG114" s="10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</row>
    <row r="115" spans="1:148" s="3" customFormat="1" ht="17.25" hidden="1" customHeight="1" x14ac:dyDescent="0.25">
      <c r="A115" s="89"/>
      <c r="B115" s="209" t="s">
        <v>93</v>
      </c>
      <c r="C115" s="102"/>
      <c r="D115" s="127"/>
      <c r="AG115" s="10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</row>
    <row r="116" spans="1:148" s="3" customFormat="1" hidden="1" x14ac:dyDescent="0.25">
      <c r="A116" s="89"/>
      <c r="B116" s="198" t="s">
        <v>92</v>
      </c>
      <c r="C116" s="102"/>
      <c r="D116" s="127"/>
      <c r="AG116" s="10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</row>
    <row r="117" spans="1:148" s="3" customFormat="1" hidden="1" x14ac:dyDescent="0.25">
      <c r="A117" s="89"/>
      <c r="B117" s="106"/>
      <c r="C117" s="102"/>
      <c r="D117" s="127"/>
      <c r="K117" s="421"/>
      <c r="AG117" s="10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</row>
    <row r="118" spans="1:148" s="3" customFormat="1" x14ac:dyDescent="0.25">
      <c r="A118" s="89"/>
      <c r="B118" s="106"/>
      <c r="C118" s="102"/>
      <c r="D118" s="127"/>
      <c r="F118" s="418"/>
      <c r="K118" s="421"/>
      <c r="AG118" s="10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</row>
    <row r="119" spans="1:148" s="3" customFormat="1" x14ac:dyDescent="0.25">
      <c r="A119" s="89"/>
      <c r="B119" s="106"/>
      <c r="C119" s="102"/>
      <c r="D119" s="127"/>
      <c r="F119" s="418"/>
      <c r="K119" s="421"/>
      <c r="AG119" s="10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</row>
    <row r="120" spans="1:148" s="3" customFormat="1" x14ac:dyDescent="0.25">
      <c r="A120" s="89"/>
      <c r="B120" s="106"/>
      <c r="C120" s="102"/>
      <c r="D120" s="127"/>
      <c r="AG120" s="10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</row>
    <row r="121" spans="1:148" s="3" customFormat="1" x14ac:dyDescent="0.25">
      <c r="A121" s="89"/>
      <c r="B121" s="106"/>
      <c r="C121" s="102"/>
      <c r="D121" s="127"/>
      <c r="AG121" s="10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</row>
    <row r="122" spans="1:148" s="3" customFormat="1" x14ac:dyDescent="0.25">
      <c r="A122" s="89"/>
      <c r="B122" s="106"/>
      <c r="C122" s="102"/>
      <c r="D122" s="127"/>
      <c r="AG122" s="10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</row>
    <row r="123" spans="1:148" s="3" customFormat="1" x14ac:dyDescent="0.25">
      <c r="A123" s="89"/>
      <c r="B123" s="106"/>
      <c r="C123" s="102"/>
      <c r="D123" s="127"/>
      <c r="AG123" s="10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</row>
    <row r="124" spans="1:148" s="3" customFormat="1" x14ac:dyDescent="0.25">
      <c r="A124" s="89"/>
      <c r="B124" s="106"/>
      <c r="C124" s="102"/>
      <c r="D124" s="127"/>
      <c r="AG124" s="10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</row>
    <row r="125" spans="1:148" s="3" customFormat="1" x14ac:dyDescent="0.25">
      <c r="A125" s="89"/>
      <c r="B125" s="106"/>
      <c r="C125" s="102"/>
      <c r="D125" s="127"/>
      <c r="AG125" s="10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</row>
    <row r="126" spans="1:148" s="3" customFormat="1" x14ac:dyDescent="0.25">
      <c r="A126" s="89"/>
      <c r="B126" s="106"/>
      <c r="C126" s="102"/>
      <c r="D126" s="127"/>
      <c r="AG126" s="10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</row>
    <row r="127" spans="1:148" s="3" customFormat="1" x14ac:dyDescent="0.25">
      <c r="A127" s="89"/>
      <c r="B127" s="106"/>
      <c r="C127" s="102"/>
      <c r="D127" s="127"/>
      <c r="AG127" s="10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</row>
    <row r="128" spans="1:148" s="3" customFormat="1" x14ac:dyDescent="0.25">
      <c r="A128" s="89"/>
      <c r="B128" s="106"/>
      <c r="C128" s="102"/>
      <c r="D128" s="127"/>
      <c r="AG128" s="10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</row>
    <row r="129" spans="1:148" s="3" customFormat="1" x14ac:dyDescent="0.25">
      <c r="A129" s="89"/>
      <c r="B129" s="106"/>
      <c r="C129" s="102"/>
      <c r="D129" s="127"/>
      <c r="AG129" s="10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</row>
  </sheetData>
  <mergeCells count="63">
    <mergeCell ref="A1:AD1"/>
    <mergeCell ref="A5:AD5"/>
    <mergeCell ref="Z2:AD2"/>
    <mergeCell ref="B71:D71"/>
    <mergeCell ref="A72:AD72"/>
    <mergeCell ref="A2:A3"/>
    <mergeCell ref="D2:D3"/>
    <mergeCell ref="E2:E3"/>
    <mergeCell ref="A23:A25"/>
    <mergeCell ref="K2:O2"/>
    <mergeCell ref="P2:T2"/>
    <mergeCell ref="C62:C63"/>
    <mergeCell ref="B6:D6"/>
    <mergeCell ref="F6:AD6"/>
    <mergeCell ref="A67:AD67"/>
    <mergeCell ref="M110:N110"/>
    <mergeCell ref="H110:I110"/>
    <mergeCell ref="H109:I109"/>
    <mergeCell ref="A88:AD88"/>
    <mergeCell ref="B101:D101"/>
    <mergeCell ref="B97:D97"/>
    <mergeCell ref="A98:AD98"/>
    <mergeCell ref="J110:K110"/>
    <mergeCell ref="J109:K109"/>
    <mergeCell ref="A106:C106"/>
    <mergeCell ref="A107:C107"/>
    <mergeCell ref="A105:C105"/>
    <mergeCell ref="A102:C102"/>
    <mergeCell ref="A104:C104"/>
    <mergeCell ref="F99:AD99"/>
    <mergeCell ref="M109:N109"/>
    <mergeCell ref="B87:D87"/>
    <mergeCell ref="B78:D78"/>
    <mergeCell ref="A79:AD79"/>
    <mergeCell ref="F80:AD80"/>
    <mergeCell ref="B80:D80"/>
    <mergeCell ref="F89:AD89"/>
    <mergeCell ref="B95:D95"/>
    <mergeCell ref="B93:D93"/>
    <mergeCell ref="B99:D99"/>
    <mergeCell ref="A103:C103"/>
    <mergeCell ref="B92:D92"/>
    <mergeCell ref="D90:D91"/>
    <mergeCell ref="B89:D89"/>
    <mergeCell ref="F93:AD93"/>
    <mergeCell ref="A62:A63"/>
    <mergeCell ref="B65:D65"/>
    <mergeCell ref="U2:Y2"/>
    <mergeCell ref="F2:J2"/>
    <mergeCell ref="AE18:AF18"/>
    <mergeCell ref="AE16:AG16"/>
    <mergeCell ref="C2:C3"/>
    <mergeCell ref="D60:D61"/>
    <mergeCell ref="B62:B63"/>
    <mergeCell ref="AE86:AG86"/>
    <mergeCell ref="B22:D22"/>
    <mergeCell ref="B59:D59"/>
    <mergeCell ref="B57:C57"/>
    <mergeCell ref="B26:C26"/>
    <mergeCell ref="AG69:AG70"/>
    <mergeCell ref="B66:D66"/>
    <mergeCell ref="B73:D73"/>
    <mergeCell ref="B68:D68"/>
  </mergeCells>
  <pageMargins left="0" right="0" top="0" bottom="0" header="0.31496062992125984" footer="0.31496062992125984"/>
  <pageSetup paperSize="9" scale="40" fitToHeight="0" orientation="landscape" r:id="rId1"/>
  <rowBreaks count="1" manualBreakCount="1">
    <brk id="7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19" zoomScaleNormal="100" workbookViewId="0">
      <selection activeCell="A8" sqref="A8:G8"/>
    </sheetView>
  </sheetViews>
  <sheetFormatPr defaultRowHeight="12.75" customHeight="1" outlineLevelRow="7" x14ac:dyDescent="0.25"/>
  <cols>
    <col min="1" max="1" width="11.85546875" customWidth="1"/>
    <col min="2" max="2" width="13.140625" customWidth="1"/>
    <col min="3" max="4" width="12.85546875" customWidth="1"/>
    <col min="5" max="5" width="13" customWidth="1"/>
    <col min="6" max="6" width="13.85546875" customWidth="1"/>
    <col min="7" max="7" width="13.28515625" customWidth="1"/>
    <col min="8" max="10" width="9.140625" customWidth="1"/>
  </cols>
  <sheetData>
    <row r="1" spans="1:10" ht="15" x14ac:dyDescent="0.25">
      <c r="A1" s="640" t="s">
        <v>117</v>
      </c>
      <c r="B1" s="640"/>
      <c r="C1" s="640"/>
      <c r="D1" s="640"/>
      <c r="E1" s="640"/>
      <c r="F1" s="640"/>
      <c r="G1" s="422"/>
      <c r="H1" s="422"/>
      <c r="I1" s="422"/>
      <c r="J1" s="422"/>
    </row>
    <row r="2" spans="1:10" ht="15" x14ac:dyDescent="0.25">
      <c r="A2" s="423" t="s">
        <v>118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15" x14ac:dyDescent="0.25">
      <c r="A3" s="424"/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5" x14ac:dyDescent="0.25">
      <c r="A4" s="424" t="s">
        <v>289</v>
      </c>
      <c r="B4" s="425"/>
      <c r="C4" s="425"/>
      <c r="D4" s="425"/>
      <c r="E4" s="426"/>
      <c r="F4" s="425"/>
      <c r="G4" s="426"/>
      <c r="H4" s="426"/>
      <c r="I4" s="425"/>
      <c r="J4" s="425"/>
    </row>
    <row r="5" spans="1:10" ht="15" x14ac:dyDescent="0.25">
      <c r="A5" s="422" t="s">
        <v>290</v>
      </c>
      <c r="B5" s="422"/>
      <c r="C5" s="422"/>
      <c r="D5" s="422"/>
      <c r="E5" s="422"/>
      <c r="F5" s="422"/>
      <c r="G5" s="422"/>
      <c r="H5" s="422"/>
      <c r="I5" s="422"/>
      <c r="J5" s="422"/>
    </row>
    <row r="6" spans="1:10" ht="15" x14ac:dyDescent="0.25">
      <c r="A6" s="641"/>
      <c r="B6" s="642"/>
      <c r="C6" s="642"/>
      <c r="D6" s="642"/>
      <c r="E6" s="642"/>
      <c r="F6" s="642"/>
      <c r="G6" s="642"/>
      <c r="H6" s="642"/>
      <c r="I6" s="535"/>
      <c r="J6" s="535"/>
    </row>
    <row r="7" spans="1:10" ht="15" x14ac:dyDescent="0.25">
      <c r="A7" s="641" t="s">
        <v>120</v>
      </c>
      <c r="B7" s="642"/>
      <c r="C7" s="642"/>
      <c r="D7" s="642"/>
      <c r="E7" s="642"/>
      <c r="F7" s="642"/>
      <c r="G7" s="642"/>
    </row>
    <row r="8" spans="1:10" ht="39.6" customHeight="1" x14ac:dyDescent="0.25">
      <c r="A8" s="643" t="s">
        <v>121</v>
      </c>
      <c r="B8" s="642"/>
      <c r="C8" s="642"/>
      <c r="D8" s="642"/>
      <c r="E8" s="642"/>
      <c r="F8" s="642"/>
      <c r="G8" s="642"/>
    </row>
    <row r="9" spans="1:10" ht="15" x14ac:dyDescent="0.25">
      <c r="A9" s="641"/>
      <c r="B9" s="642"/>
      <c r="C9" s="642"/>
      <c r="D9" s="642"/>
      <c r="E9" s="642"/>
      <c r="F9" s="642"/>
      <c r="G9" s="642"/>
    </row>
    <row r="10" spans="1:10" ht="15" x14ac:dyDescent="0.25">
      <c r="A10" s="428" t="s">
        <v>122</v>
      </c>
      <c r="B10" s="428"/>
      <c r="C10" s="428"/>
      <c r="D10" s="428"/>
      <c r="E10" s="428"/>
      <c r="F10" s="428"/>
      <c r="G10" s="428"/>
      <c r="H10" s="428"/>
      <c r="I10" s="422"/>
      <c r="J10" s="422"/>
    </row>
    <row r="11" spans="1:10" ht="21" x14ac:dyDescent="0.25">
      <c r="A11" s="429" t="s">
        <v>51</v>
      </c>
      <c r="B11" s="429" t="s">
        <v>123</v>
      </c>
      <c r="C11" s="429" t="s">
        <v>124</v>
      </c>
      <c r="D11" s="429" t="s">
        <v>125</v>
      </c>
      <c r="E11" s="429" t="s">
        <v>126</v>
      </c>
      <c r="F11" s="429" t="s">
        <v>127</v>
      </c>
      <c r="G11" s="429" t="s">
        <v>128</v>
      </c>
    </row>
    <row r="12" spans="1:10" ht="15" outlineLevel="7" x14ac:dyDescent="0.25">
      <c r="A12" s="430" t="s">
        <v>66</v>
      </c>
      <c r="B12" s="431">
        <v>407532911.93000001</v>
      </c>
      <c r="C12" s="431">
        <v>124060780</v>
      </c>
      <c r="D12" s="431">
        <v>175358191</v>
      </c>
      <c r="E12" s="431">
        <v>151587313</v>
      </c>
      <c r="F12" s="431">
        <v>119384990</v>
      </c>
      <c r="G12" s="431">
        <v>570391274</v>
      </c>
    </row>
    <row r="13" spans="1:10" s="435" customFormat="1" ht="15" outlineLevel="3" x14ac:dyDescent="0.25">
      <c r="A13" s="433" t="s">
        <v>66</v>
      </c>
      <c r="B13" s="434">
        <v>407532911.93000001</v>
      </c>
      <c r="C13" s="434">
        <v>124060780</v>
      </c>
      <c r="D13" s="434">
        <v>175358191</v>
      </c>
      <c r="E13" s="434">
        <v>151587313</v>
      </c>
      <c r="F13" s="434">
        <v>119384990</v>
      </c>
      <c r="G13" s="434">
        <v>570391274</v>
      </c>
    </row>
    <row r="14" spans="1:10" ht="15" outlineLevel="7" x14ac:dyDescent="0.25">
      <c r="A14" s="430" t="s">
        <v>116</v>
      </c>
      <c r="B14" s="431">
        <v>341836</v>
      </c>
      <c r="C14" s="431">
        <v>112124</v>
      </c>
      <c r="D14" s="431">
        <v>221892</v>
      </c>
      <c r="E14" s="431">
        <v>0</v>
      </c>
      <c r="F14" s="431">
        <v>377084</v>
      </c>
      <c r="G14" s="431">
        <v>711100</v>
      </c>
    </row>
    <row r="15" spans="1:10" s="435" customFormat="1" ht="15" outlineLevel="3" x14ac:dyDescent="0.25">
      <c r="A15" s="433" t="s">
        <v>116</v>
      </c>
      <c r="B15" s="434">
        <v>341836</v>
      </c>
      <c r="C15" s="434">
        <v>112124</v>
      </c>
      <c r="D15" s="434">
        <v>221892</v>
      </c>
      <c r="E15" s="434">
        <v>0</v>
      </c>
      <c r="F15" s="434">
        <v>377084</v>
      </c>
      <c r="G15" s="434">
        <v>711100</v>
      </c>
    </row>
    <row r="16" spans="1:10" ht="15" outlineLevel="7" x14ac:dyDescent="0.25">
      <c r="A16" s="430" t="s">
        <v>57</v>
      </c>
      <c r="B16" s="431">
        <v>8514000</v>
      </c>
      <c r="C16" s="431">
        <v>2511000</v>
      </c>
      <c r="D16" s="431">
        <v>2484000</v>
      </c>
      <c r="E16" s="431">
        <v>2808000</v>
      </c>
      <c r="F16" s="431">
        <v>5697000</v>
      </c>
      <c r="G16" s="431">
        <v>13500000</v>
      </c>
    </row>
    <row r="17" spans="1:7" s="435" customFormat="1" ht="15" outlineLevel="3" x14ac:dyDescent="0.25">
      <c r="A17" s="433" t="s">
        <v>57</v>
      </c>
      <c r="B17" s="434">
        <v>8514000</v>
      </c>
      <c r="C17" s="434">
        <v>2511000</v>
      </c>
      <c r="D17" s="434">
        <v>2484000</v>
      </c>
      <c r="E17" s="434">
        <v>2808000</v>
      </c>
      <c r="F17" s="434">
        <v>5697000</v>
      </c>
      <c r="G17" s="434">
        <v>13500000</v>
      </c>
    </row>
    <row r="18" spans="1:7" ht="15" outlineLevel="7" x14ac:dyDescent="0.25">
      <c r="A18" s="430" t="s">
        <v>65</v>
      </c>
      <c r="B18" s="431">
        <v>56279617.450000003</v>
      </c>
      <c r="C18" s="431">
        <v>20525400</v>
      </c>
      <c r="D18" s="431">
        <v>31097400</v>
      </c>
      <c r="E18" s="431">
        <v>19738900</v>
      </c>
      <c r="F18" s="431">
        <v>31732100</v>
      </c>
      <c r="G18" s="431">
        <v>103093800</v>
      </c>
    </row>
    <row r="19" spans="1:7" s="435" customFormat="1" ht="15" outlineLevel="3" x14ac:dyDescent="0.25">
      <c r="A19" s="433" t="s">
        <v>65</v>
      </c>
      <c r="B19" s="434">
        <v>56279617.450000003</v>
      </c>
      <c r="C19" s="434">
        <v>20525400</v>
      </c>
      <c r="D19" s="434">
        <v>31097400</v>
      </c>
      <c r="E19" s="434">
        <v>19738900</v>
      </c>
      <c r="F19" s="434">
        <v>31732100</v>
      </c>
      <c r="G19" s="434">
        <v>103093800</v>
      </c>
    </row>
    <row r="20" spans="1:7" ht="15" outlineLevel="7" x14ac:dyDescent="0.25">
      <c r="A20" s="430" t="s">
        <v>67</v>
      </c>
      <c r="B20" s="431">
        <v>61031842.799999997</v>
      </c>
      <c r="C20" s="431">
        <v>20915129</v>
      </c>
      <c r="D20" s="431">
        <v>23135842</v>
      </c>
      <c r="E20" s="431">
        <v>11121303</v>
      </c>
      <c r="F20" s="431">
        <v>13346126</v>
      </c>
      <c r="G20" s="431">
        <v>68518400</v>
      </c>
    </row>
    <row r="21" spans="1:7" s="435" customFormat="1" ht="15" outlineLevel="3" x14ac:dyDescent="0.25">
      <c r="A21" s="433" t="s">
        <v>67</v>
      </c>
      <c r="B21" s="434">
        <v>61031842.799999997</v>
      </c>
      <c r="C21" s="434">
        <v>20915129</v>
      </c>
      <c r="D21" s="434">
        <v>23135842</v>
      </c>
      <c r="E21" s="434">
        <v>11121303</v>
      </c>
      <c r="F21" s="434">
        <v>13346126</v>
      </c>
      <c r="G21" s="434">
        <v>68518400</v>
      </c>
    </row>
    <row r="22" spans="1:7" ht="15" outlineLevel="7" x14ac:dyDescent="0.25">
      <c r="A22" s="430" t="s">
        <v>130</v>
      </c>
      <c r="B22" s="431">
        <v>635853505.21000004</v>
      </c>
      <c r="C22" s="431">
        <v>156006000</v>
      </c>
      <c r="D22" s="431">
        <v>295542524</v>
      </c>
      <c r="E22" s="431">
        <v>194066168</v>
      </c>
      <c r="F22" s="431">
        <v>211957908</v>
      </c>
      <c r="G22" s="431">
        <v>857572600</v>
      </c>
    </row>
    <row r="23" spans="1:7" s="435" customFormat="1" ht="15" outlineLevel="3" x14ac:dyDescent="0.25">
      <c r="A23" s="433" t="s">
        <v>130</v>
      </c>
      <c r="B23" s="434">
        <v>635853505.21000004</v>
      </c>
      <c r="C23" s="434">
        <v>156006000</v>
      </c>
      <c r="D23" s="434">
        <v>295542524</v>
      </c>
      <c r="E23" s="434">
        <v>194066168</v>
      </c>
      <c r="F23" s="434">
        <v>211957908</v>
      </c>
      <c r="G23" s="434">
        <v>857572600</v>
      </c>
    </row>
    <row r="24" spans="1:7" ht="15" outlineLevel="7" x14ac:dyDescent="0.25">
      <c r="A24" s="430" t="s">
        <v>131</v>
      </c>
      <c r="B24" s="431">
        <v>56843224</v>
      </c>
      <c r="C24" s="431">
        <v>12111407</v>
      </c>
      <c r="D24" s="431">
        <v>20129200</v>
      </c>
      <c r="E24" s="431">
        <v>21268980</v>
      </c>
      <c r="F24" s="431">
        <v>9874613</v>
      </c>
      <c r="G24" s="431">
        <v>63384200</v>
      </c>
    </row>
    <row r="25" spans="1:7" s="435" customFormat="1" ht="15" outlineLevel="3" x14ac:dyDescent="0.25">
      <c r="A25" s="433" t="s">
        <v>131</v>
      </c>
      <c r="B25" s="434">
        <v>56843224</v>
      </c>
      <c r="C25" s="434">
        <v>12111407</v>
      </c>
      <c r="D25" s="434">
        <v>20129200</v>
      </c>
      <c r="E25" s="434">
        <v>21268980</v>
      </c>
      <c r="F25" s="434">
        <v>9874613</v>
      </c>
      <c r="G25" s="434">
        <v>63384200</v>
      </c>
    </row>
    <row r="26" spans="1:7" ht="15" outlineLevel="7" x14ac:dyDescent="0.25">
      <c r="A26" s="430" t="s">
        <v>132</v>
      </c>
      <c r="B26" s="431">
        <v>1314010918.0699999</v>
      </c>
      <c r="C26" s="431">
        <v>307165000</v>
      </c>
      <c r="D26" s="431">
        <v>678334833</v>
      </c>
      <c r="E26" s="431">
        <v>228719702</v>
      </c>
      <c r="F26" s="431">
        <v>576468465</v>
      </c>
      <c r="G26" s="431">
        <v>1790688000</v>
      </c>
    </row>
    <row r="27" spans="1:7" s="435" customFormat="1" ht="15" outlineLevel="3" x14ac:dyDescent="0.25">
      <c r="A27" s="433" t="s">
        <v>132</v>
      </c>
      <c r="B27" s="434">
        <v>1314010918.0699999</v>
      </c>
      <c r="C27" s="434">
        <v>307165000</v>
      </c>
      <c r="D27" s="434">
        <v>678334833</v>
      </c>
      <c r="E27" s="434">
        <v>228719702</v>
      </c>
      <c r="F27" s="434">
        <v>576468465</v>
      </c>
      <c r="G27" s="434">
        <v>1790688000</v>
      </c>
    </row>
    <row r="28" spans="1:7" ht="15" outlineLevel="7" x14ac:dyDescent="0.25">
      <c r="A28" s="430" t="s">
        <v>133</v>
      </c>
      <c r="B28" s="431">
        <v>17239089.57</v>
      </c>
      <c r="C28" s="431">
        <v>4315330</v>
      </c>
      <c r="D28" s="431">
        <v>9662900</v>
      </c>
      <c r="E28" s="431">
        <v>2892500</v>
      </c>
      <c r="F28" s="431">
        <v>6981370</v>
      </c>
      <c r="G28" s="431">
        <v>23852100</v>
      </c>
    </row>
    <row r="29" spans="1:7" s="435" customFormat="1" ht="15" outlineLevel="3" x14ac:dyDescent="0.25">
      <c r="A29" s="433" t="s">
        <v>133</v>
      </c>
      <c r="B29" s="434">
        <v>17239089.57</v>
      </c>
      <c r="C29" s="434">
        <v>4315330</v>
      </c>
      <c r="D29" s="434">
        <v>9662900</v>
      </c>
      <c r="E29" s="434">
        <v>2892500</v>
      </c>
      <c r="F29" s="434">
        <v>6981370</v>
      </c>
      <c r="G29" s="434">
        <v>23852100</v>
      </c>
    </row>
    <row r="30" spans="1:7" ht="15" outlineLevel="7" x14ac:dyDescent="0.25">
      <c r="A30" s="430" t="s">
        <v>54</v>
      </c>
      <c r="B30" s="431">
        <v>0</v>
      </c>
      <c r="C30" s="431">
        <v>0</v>
      </c>
      <c r="D30" s="431">
        <v>145380</v>
      </c>
      <c r="E30" s="431">
        <v>0</v>
      </c>
      <c r="F30" s="431">
        <v>0</v>
      </c>
      <c r="G30" s="431">
        <v>145380</v>
      </c>
    </row>
    <row r="31" spans="1:7" s="435" customFormat="1" ht="15" outlineLevel="3" x14ac:dyDescent="0.25">
      <c r="A31" s="433" t="s">
        <v>54</v>
      </c>
      <c r="B31" s="434">
        <v>0</v>
      </c>
      <c r="C31" s="434">
        <v>0</v>
      </c>
      <c r="D31" s="434">
        <v>145380</v>
      </c>
      <c r="E31" s="434">
        <v>0</v>
      </c>
      <c r="F31" s="434">
        <v>0</v>
      </c>
      <c r="G31" s="434">
        <v>145380</v>
      </c>
    </row>
    <row r="32" spans="1:7" ht="15" outlineLevel="7" x14ac:dyDescent="0.25">
      <c r="A32" s="430" t="s">
        <v>55</v>
      </c>
      <c r="B32" s="431">
        <v>1297740</v>
      </c>
      <c r="C32" s="431">
        <v>0</v>
      </c>
      <c r="D32" s="431">
        <v>1150000</v>
      </c>
      <c r="E32" s="431">
        <v>150000</v>
      </c>
      <c r="F32" s="431">
        <v>0</v>
      </c>
      <c r="G32" s="431">
        <v>1300000</v>
      </c>
    </row>
    <row r="33" spans="1:7" ht="15" outlineLevel="3" x14ac:dyDescent="0.25">
      <c r="A33" s="436" t="s">
        <v>55</v>
      </c>
      <c r="B33" s="437">
        <v>1297740</v>
      </c>
      <c r="C33" s="437">
        <v>0</v>
      </c>
      <c r="D33" s="437">
        <v>1150000</v>
      </c>
      <c r="E33" s="437">
        <v>150000</v>
      </c>
      <c r="F33" s="437">
        <v>0</v>
      </c>
      <c r="G33" s="437">
        <v>1300000</v>
      </c>
    </row>
    <row r="34" spans="1:7" ht="15" outlineLevel="7" x14ac:dyDescent="0.25">
      <c r="A34" s="430" t="s">
        <v>79</v>
      </c>
      <c r="B34" s="431">
        <v>1985217.01</v>
      </c>
      <c r="C34" s="431">
        <v>417800</v>
      </c>
      <c r="D34" s="431">
        <v>1386300</v>
      </c>
      <c r="E34" s="431">
        <v>712200</v>
      </c>
      <c r="F34" s="431">
        <v>1478600</v>
      </c>
      <c r="G34" s="431">
        <v>3994900</v>
      </c>
    </row>
    <row r="35" spans="1:7" s="435" customFormat="1" ht="15" outlineLevel="3" x14ac:dyDescent="0.25">
      <c r="A35" s="433" t="s">
        <v>79</v>
      </c>
      <c r="B35" s="434">
        <v>1985217.01</v>
      </c>
      <c r="C35" s="434">
        <v>417800</v>
      </c>
      <c r="D35" s="434">
        <v>1386300</v>
      </c>
      <c r="E35" s="434">
        <v>712200</v>
      </c>
      <c r="F35" s="434">
        <v>1478600</v>
      </c>
      <c r="G35" s="434">
        <v>3994900</v>
      </c>
    </row>
    <row r="36" spans="1:7" ht="15" outlineLevel="2" x14ac:dyDescent="0.25">
      <c r="A36" s="436" t="s">
        <v>134</v>
      </c>
      <c r="B36" s="437">
        <v>2560929902.04</v>
      </c>
      <c r="C36" s="437">
        <v>648139970</v>
      </c>
      <c r="D36" s="437">
        <v>1238648462</v>
      </c>
      <c r="E36" s="437">
        <v>633065066</v>
      </c>
      <c r="F36" s="437">
        <v>977298256</v>
      </c>
      <c r="G36" s="437">
        <v>3497151754</v>
      </c>
    </row>
    <row r="37" spans="1:7" ht="15" outlineLevel="7" x14ac:dyDescent="0.25">
      <c r="A37" s="430" t="s">
        <v>80</v>
      </c>
      <c r="B37" s="431">
        <v>78282763.140000001</v>
      </c>
      <c r="C37" s="431">
        <v>29602672</v>
      </c>
      <c r="D37" s="431">
        <v>35117459</v>
      </c>
      <c r="E37" s="431">
        <v>19624463</v>
      </c>
      <c r="F37" s="431">
        <v>18942051</v>
      </c>
      <c r="G37" s="431">
        <v>103286645</v>
      </c>
    </row>
    <row r="38" spans="1:7" ht="15" outlineLevel="3" x14ac:dyDescent="0.25">
      <c r="A38" s="436" t="s">
        <v>80</v>
      </c>
      <c r="B38" s="437">
        <v>78282763.140000001</v>
      </c>
      <c r="C38" s="437">
        <v>29602672</v>
      </c>
      <c r="D38" s="437">
        <v>35117459</v>
      </c>
      <c r="E38" s="437">
        <v>19624463</v>
      </c>
      <c r="F38" s="437">
        <v>18942051</v>
      </c>
      <c r="G38" s="437">
        <v>103286645</v>
      </c>
    </row>
    <row r="39" spans="1:7" ht="15" outlineLevel="2" x14ac:dyDescent="0.25">
      <c r="A39" s="436" t="s">
        <v>135</v>
      </c>
      <c r="B39" s="437">
        <v>78282763.140000001</v>
      </c>
      <c r="C39" s="437">
        <v>29602672</v>
      </c>
      <c r="D39" s="437">
        <v>35117459</v>
      </c>
      <c r="E39" s="437">
        <v>19624463</v>
      </c>
      <c r="F39" s="437">
        <v>18942051</v>
      </c>
      <c r="G39" s="437">
        <v>103286645</v>
      </c>
    </row>
    <row r="40" spans="1:7" ht="15" outlineLevel="1" x14ac:dyDescent="0.25">
      <c r="A40" s="436" t="s">
        <v>136</v>
      </c>
      <c r="B40" s="437">
        <v>2639212665.1799998</v>
      </c>
      <c r="C40" s="437">
        <v>677742642</v>
      </c>
      <c r="D40" s="437">
        <v>1273765921</v>
      </c>
      <c r="E40" s="437">
        <v>652689529</v>
      </c>
      <c r="F40" s="437">
        <v>996240307</v>
      </c>
      <c r="G40" s="437">
        <v>3600438399</v>
      </c>
    </row>
    <row r="41" spans="1:7" ht="15" outlineLevel="7" x14ac:dyDescent="0.25">
      <c r="A41" s="430" t="s">
        <v>63</v>
      </c>
      <c r="B41" s="431">
        <v>548415.16</v>
      </c>
      <c r="C41" s="431">
        <v>0</v>
      </c>
      <c r="D41" s="431">
        <v>575200</v>
      </c>
      <c r="E41" s="431">
        <v>0</v>
      </c>
      <c r="F41" s="431">
        <v>0</v>
      </c>
      <c r="G41" s="431">
        <v>575200</v>
      </c>
    </row>
    <row r="42" spans="1:7" ht="15" outlineLevel="3" x14ac:dyDescent="0.25">
      <c r="A42" s="436" t="s">
        <v>63</v>
      </c>
      <c r="B42" s="437">
        <v>548415.16</v>
      </c>
      <c r="C42" s="437">
        <v>0</v>
      </c>
      <c r="D42" s="437">
        <v>575200</v>
      </c>
      <c r="E42" s="437">
        <v>0</v>
      </c>
      <c r="F42" s="437">
        <v>0</v>
      </c>
      <c r="G42" s="437">
        <v>575200</v>
      </c>
    </row>
    <row r="43" spans="1:7" ht="15" outlineLevel="7" x14ac:dyDescent="0.25">
      <c r="A43" s="430" t="s">
        <v>56</v>
      </c>
      <c r="B43" s="431">
        <v>1504861.38</v>
      </c>
      <c r="C43" s="431">
        <v>0</v>
      </c>
      <c r="D43" s="431">
        <v>2299000</v>
      </c>
      <c r="E43" s="431">
        <v>0</v>
      </c>
      <c r="F43" s="431">
        <v>0</v>
      </c>
      <c r="G43" s="431">
        <v>2299000</v>
      </c>
    </row>
    <row r="44" spans="1:7" ht="15" outlineLevel="3" x14ac:dyDescent="0.25">
      <c r="A44" s="436" t="s">
        <v>56</v>
      </c>
      <c r="B44" s="437">
        <v>1504861.38</v>
      </c>
      <c r="C44" s="437">
        <v>0</v>
      </c>
      <c r="D44" s="437">
        <v>2299000</v>
      </c>
      <c r="E44" s="437">
        <v>0</v>
      </c>
      <c r="F44" s="437">
        <v>0</v>
      </c>
      <c r="G44" s="437">
        <v>2299000</v>
      </c>
    </row>
    <row r="45" spans="1:7" ht="15" outlineLevel="2" x14ac:dyDescent="0.25">
      <c r="A45" s="436" t="s">
        <v>137</v>
      </c>
      <c r="B45" s="437">
        <v>2053276.54</v>
      </c>
      <c r="C45" s="437">
        <v>0</v>
      </c>
      <c r="D45" s="437">
        <v>2874200</v>
      </c>
      <c r="E45" s="437">
        <v>0</v>
      </c>
      <c r="F45" s="437">
        <v>0</v>
      </c>
      <c r="G45" s="437">
        <v>2874200</v>
      </c>
    </row>
    <row r="46" spans="1:7" ht="15" outlineLevel="1" x14ac:dyDescent="0.25">
      <c r="A46" s="436" t="s">
        <v>138</v>
      </c>
      <c r="B46" s="437">
        <v>2053276.54</v>
      </c>
      <c r="C46" s="437">
        <v>0</v>
      </c>
      <c r="D46" s="437">
        <v>2874200</v>
      </c>
      <c r="E46" s="437">
        <v>0</v>
      </c>
      <c r="F46" s="437">
        <v>0</v>
      </c>
      <c r="G46" s="437">
        <v>2874200</v>
      </c>
    </row>
    <row r="47" spans="1:7" ht="15" outlineLevel="7" x14ac:dyDescent="0.25">
      <c r="A47" s="430" t="s">
        <v>73</v>
      </c>
      <c r="B47" s="431">
        <v>7915757.0899999999</v>
      </c>
      <c r="C47" s="431">
        <v>122900</v>
      </c>
      <c r="D47" s="431">
        <v>4581446</v>
      </c>
      <c r="E47" s="431">
        <v>4040566</v>
      </c>
      <c r="F47" s="431">
        <v>69740</v>
      </c>
      <c r="G47" s="431">
        <v>8814652</v>
      </c>
    </row>
    <row r="48" spans="1:7" ht="15" outlineLevel="3" x14ac:dyDescent="0.25">
      <c r="A48" s="436" t="s">
        <v>73</v>
      </c>
      <c r="B48" s="437">
        <v>7915757.0899999999</v>
      </c>
      <c r="C48" s="437">
        <v>122900</v>
      </c>
      <c r="D48" s="437">
        <v>4581446</v>
      </c>
      <c r="E48" s="437">
        <v>4040566</v>
      </c>
      <c r="F48" s="437">
        <v>69740</v>
      </c>
      <c r="G48" s="437">
        <v>8814652</v>
      </c>
    </row>
    <row r="49" spans="1:7" ht="15" outlineLevel="7" x14ac:dyDescent="0.25">
      <c r="A49" s="430" t="s">
        <v>72</v>
      </c>
      <c r="B49" s="431">
        <v>8210307.4699999997</v>
      </c>
      <c r="C49" s="431">
        <v>0</v>
      </c>
      <c r="D49" s="431">
        <v>4103840</v>
      </c>
      <c r="E49" s="431">
        <v>4111798</v>
      </c>
      <c r="F49" s="431">
        <v>1611265</v>
      </c>
      <c r="G49" s="431">
        <v>9826903</v>
      </c>
    </row>
    <row r="50" spans="1:7" ht="15" outlineLevel="3" x14ac:dyDescent="0.25">
      <c r="A50" s="436" t="s">
        <v>72</v>
      </c>
      <c r="B50" s="437">
        <v>8210307.4699999997</v>
      </c>
      <c r="C50" s="437">
        <v>0</v>
      </c>
      <c r="D50" s="437">
        <v>4103840</v>
      </c>
      <c r="E50" s="437">
        <v>4111798</v>
      </c>
      <c r="F50" s="437">
        <v>1611265</v>
      </c>
      <c r="G50" s="437">
        <v>9826903</v>
      </c>
    </row>
    <row r="51" spans="1:7" ht="15" outlineLevel="7" x14ac:dyDescent="0.25">
      <c r="A51" s="430" t="s">
        <v>74</v>
      </c>
      <c r="B51" s="431">
        <v>20619437.239999998</v>
      </c>
      <c r="C51" s="431">
        <v>3500000</v>
      </c>
      <c r="D51" s="431">
        <v>7000000</v>
      </c>
      <c r="E51" s="431">
        <v>11000400</v>
      </c>
      <c r="F51" s="431">
        <v>500000</v>
      </c>
      <c r="G51" s="431">
        <v>22000400</v>
      </c>
    </row>
    <row r="52" spans="1:7" ht="15" outlineLevel="3" x14ac:dyDescent="0.25">
      <c r="A52" s="436" t="s">
        <v>74</v>
      </c>
      <c r="B52" s="437">
        <v>20619437.239999998</v>
      </c>
      <c r="C52" s="437">
        <v>3500000</v>
      </c>
      <c r="D52" s="437">
        <v>7000000</v>
      </c>
      <c r="E52" s="437">
        <v>11000400</v>
      </c>
      <c r="F52" s="437">
        <v>500000</v>
      </c>
      <c r="G52" s="437">
        <v>22000400</v>
      </c>
    </row>
    <row r="53" spans="1:7" ht="15" outlineLevel="7" x14ac:dyDescent="0.25">
      <c r="A53" s="430" t="s">
        <v>61</v>
      </c>
      <c r="B53" s="431">
        <v>3518689.73</v>
      </c>
      <c r="C53" s="431">
        <v>0</v>
      </c>
      <c r="D53" s="431">
        <v>1758771</v>
      </c>
      <c r="E53" s="431">
        <v>1762229</v>
      </c>
      <c r="F53" s="431">
        <v>690530</v>
      </c>
      <c r="G53" s="431">
        <v>4211530</v>
      </c>
    </row>
    <row r="54" spans="1:7" ht="15" outlineLevel="3" x14ac:dyDescent="0.25">
      <c r="A54" s="436" t="s">
        <v>61</v>
      </c>
      <c r="B54" s="437">
        <v>3518689.73</v>
      </c>
      <c r="C54" s="437">
        <v>0</v>
      </c>
      <c r="D54" s="437">
        <v>1758771</v>
      </c>
      <c r="E54" s="437">
        <v>1762229</v>
      </c>
      <c r="F54" s="437">
        <v>690530</v>
      </c>
      <c r="G54" s="437">
        <v>4211530</v>
      </c>
    </row>
    <row r="55" spans="1:7" ht="15" outlineLevel="2" x14ac:dyDescent="0.25">
      <c r="A55" s="436" t="s">
        <v>139</v>
      </c>
      <c r="B55" s="437">
        <v>40264191.530000001</v>
      </c>
      <c r="C55" s="437">
        <v>3622900</v>
      </c>
      <c r="D55" s="437">
        <v>17444057</v>
      </c>
      <c r="E55" s="437">
        <v>20914993</v>
      </c>
      <c r="F55" s="437">
        <v>2871535</v>
      </c>
      <c r="G55" s="437">
        <v>44853485</v>
      </c>
    </row>
    <row r="56" spans="1:7" ht="15" outlineLevel="1" x14ac:dyDescent="0.25">
      <c r="A56" s="436" t="s">
        <v>140</v>
      </c>
      <c r="B56" s="437">
        <v>40264191.530000001</v>
      </c>
      <c r="C56" s="437">
        <v>3622900</v>
      </c>
      <c r="D56" s="437">
        <v>17444057</v>
      </c>
      <c r="E56" s="437">
        <v>20914993</v>
      </c>
      <c r="F56" s="437">
        <v>2871535</v>
      </c>
      <c r="G56" s="437">
        <v>44853485</v>
      </c>
    </row>
    <row r="57" spans="1:7" ht="15" outlineLevel="7" x14ac:dyDescent="0.25">
      <c r="A57" s="430" t="s">
        <v>60</v>
      </c>
      <c r="B57" s="431">
        <v>28837827.41</v>
      </c>
      <c r="C57" s="431">
        <v>8312108</v>
      </c>
      <c r="D57" s="431">
        <v>11571447</v>
      </c>
      <c r="E57" s="431">
        <v>9923425</v>
      </c>
      <c r="F57" s="431">
        <v>9718420</v>
      </c>
      <c r="G57" s="431">
        <v>39525400</v>
      </c>
    </row>
    <row r="58" spans="1:7" ht="15" outlineLevel="3" x14ac:dyDescent="0.25">
      <c r="A58" s="436" t="s">
        <v>60</v>
      </c>
      <c r="B58" s="437">
        <v>28837827.41</v>
      </c>
      <c r="C58" s="437">
        <v>8312108</v>
      </c>
      <c r="D58" s="437">
        <v>11571447</v>
      </c>
      <c r="E58" s="437">
        <v>9923425</v>
      </c>
      <c r="F58" s="437">
        <v>9718420</v>
      </c>
      <c r="G58" s="437">
        <v>39525400</v>
      </c>
    </row>
    <row r="59" spans="1:7" ht="15" outlineLevel="7" x14ac:dyDescent="0.25">
      <c r="A59" s="430" t="s">
        <v>58</v>
      </c>
      <c r="B59" s="431">
        <v>12254845.09</v>
      </c>
      <c r="C59" s="431">
        <v>2438700</v>
      </c>
      <c r="D59" s="431">
        <v>5494400</v>
      </c>
      <c r="E59" s="431">
        <v>3916200</v>
      </c>
      <c r="F59" s="431">
        <v>1047000</v>
      </c>
      <c r="G59" s="431">
        <v>12896300</v>
      </c>
    </row>
    <row r="60" spans="1:7" ht="15" outlineLevel="3" x14ac:dyDescent="0.25">
      <c r="A60" s="436" t="s">
        <v>58</v>
      </c>
      <c r="B60" s="437">
        <v>12254845.09</v>
      </c>
      <c r="C60" s="437">
        <v>2438700</v>
      </c>
      <c r="D60" s="437">
        <v>5494400</v>
      </c>
      <c r="E60" s="437">
        <v>3916200</v>
      </c>
      <c r="F60" s="437">
        <v>1047000</v>
      </c>
      <c r="G60" s="437">
        <v>12896300</v>
      </c>
    </row>
    <row r="61" spans="1:7" ht="15" outlineLevel="7" x14ac:dyDescent="0.25">
      <c r="A61" s="430" t="s">
        <v>53</v>
      </c>
      <c r="B61" s="431">
        <v>3111079.08</v>
      </c>
      <c r="C61" s="431">
        <v>267500</v>
      </c>
      <c r="D61" s="431">
        <v>1187100</v>
      </c>
      <c r="E61" s="431">
        <v>1417800</v>
      </c>
      <c r="F61" s="431">
        <v>556400</v>
      </c>
      <c r="G61" s="431">
        <v>3428800</v>
      </c>
    </row>
    <row r="62" spans="1:7" ht="15" outlineLevel="3" x14ac:dyDescent="0.25">
      <c r="A62" s="436" t="s">
        <v>53</v>
      </c>
      <c r="B62" s="437">
        <v>3111079.08</v>
      </c>
      <c r="C62" s="437">
        <v>267500</v>
      </c>
      <c r="D62" s="437">
        <v>1187100</v>
      </c>
      <c r="E62" s="437">
        <v>1417800</v>
      </c>
      <c r="F62" s="437">
        <v>556400</v>
      </c>
      <c r="G62" s="437">
        <v>3428800</v>
      </c>
    </row>
    <row r="63" spans="1:7" ht="15" outlineLevel="7" x14ac:dyDescent="0.25">
      <c r="A63" s="430" t="s">
        <v>59</v>
      </c>
      <c r="B63" s="431">
        <v>497752.68</v>
      </c>
      <c r="C63" s="431">
        <v>314000</v>
      </c>
      <c r="D63" s="431">
        <v>0</v>
      </c>
      <c r="E63" s="431">
        <v>186000</v>
      </c>
      <c r="F63" s="431">
        <v>0</v>
      </c>
      <c r="G63" s="431">
        <v>500000</v>
      </c>
    </row>
    <row r="64" spans="1:7" ht="15" outlineLevel="3" x14ac:dyDescent="0.25">
      <c r="A64" s="436" t="s">
        <v>59</v>
      </c>
      <c r="B64" s="437">
        <v>497752.68</v>
      </c>
      <c r="C64" s="437">
        <v>314000</v>
      </c>
      <c r="D64" s="437">
        <v>0</v>
      </c>
      <c r="E64" s="437">
        <v>186000</v>
      </c>
      <c r="F64" s="437">
        <v>0</v>
      </c>
      <c r="G64" s="437">
        <v>500000</v>
      </c>
    </row>
    <row r="65" spans="1:7" ht="15" outlineLevel="7" x14ac:dyDescent="0.25">
      <c r="A65" s="430" t="s">
        <v>62</v>
      </c>
      <c r="B65" s="431">
        <v>2684200.7799999998</v>
      </c>
      <c r="C65" s="431">
        <v>339970</v>
      </c>
      <c r="D65" s="431">
        <v>2180470</v>
      </c>
      <c r="E65" s="431">
        <v>106530</v>
      </c>
      <c r="F65" s="431">
        <v>114480</v>
      </c>
      <c r="G65" s="431">
        <v>2741450</v>
      </c>
    </row>
    <row r="66" spans="1:7" ht="15" outlineLevel="3" x14ac:dyDescent="0.25">
      <c r="A66" s="436" t="s">
        <v>62</v>
      </c>
      <c r="B66" s="437">
        <v>2684200.7799999998</v>
      </c>
      <c r="C66" s="437">
        <v>339970</v>
      </c>
      <c r="D66" s="437">
        <v>2180470</v>
      </c>
      <c r="E66" s="437">
        <v>106530</v>
      </c>
      <c r="F66" s="437">
        <v>114480</v>
      </c>
      <c r="G66" s="437">
        <v>2741450</v>
      </c>
    </row>
    <row r="67" spans="1:7" ht="15" outlineLevel="2" x14ac:dyDescent="0.25">
      <c r="A67" s="436" t="s">
        <v>141</v>
      </c>
      <c r="B67" s="437">
        <v>47385705.039999999</v>
      </c>
      <c r="C67" s="437">
        <v>11672278</v>
      </c>
      <c r="D67" s="437">
        <v>20433417</v>
      </c>
      <c r="E67" s="437">
        <v>15549955</v>
      </c>
      <c r="F67" s="437">
        <v>11436300</v>
      </c>
      <c r="G67" s="437">
        <v>59091950</v>
      </c>
    </row>
    <row r="68" spans="1:7" ht="15" outlineLevel="1" x14ac:dyDescent="0.25">
      <c r="A68" s="436" t="s">
        <v>142</v>
      </c>
      <c r="B68" s="437">
        <v>47385705.039999999</v>
      </c>
      <c r="C68" s="437">
        <v>11672278</v>
      </c>
      <c r="D68" s="437">
        <v>20433417</v>
      </c>
      <c r="E68" s="437">
        <v>15549955</v>
      </c>
      <c r="F68" s="437">
        <v>11436300</v>
      </c>
      <c r="G68" s="437">
        <v>59091950</v>
      </c>
    </row>
    <row r="69" spans="1:7" ht="15" outlineLevel="7" x14ac:dyDescent="0.25">
      <c r="A69" s="430" t="s">
        <v>143</v>
      </c>
      <c r="B69" s="431">
        <v>44574796.490000002</v>
      </c>
      <c r="C69" s="431">
        <v>16158947</v>
      </c>
      <c r="D69" s="431">
        <v>6219090</v>
      </c>
      <c r="E69" s="431">
        <v>18657030</v>
      </c>
      <c r="F69" s="431">
        <v>15114778</v>
      </c>
      <c r="G69" s="431">
        <v>56149845</v>
      </c>
    </row>
    <row r="70" spans="1:7" ht="15" outlineLevel="3" x14ac:dyDescent="0.25">
      <c r="A70" s="436" t="s">
        <v>143</v>
      </c>
      <c r="B70" s="437">
        <v>44574796.490000002</v>
      </c>
      <c r="C70" s="437">
        <v>16158947</v>
      </c>
      <c r="D70" s="437">
        <v>6219090</v>
      </c>
      <c r="E70" s="437">
        <v>18657030</v>
      </c>
      <c r="F70" s="437">
        <v>15114778</v>
      </c>
      <c r="G70" s="437">
        <v>56149845</v>
      </c>
    </row>
    <row r="71" spans="1:7" ht="15" outlineLevel="7" x14ac:dyDescent="0.25">
      <c r="A71" s="430" t="s">
        <v>144</v>
      </c>
      <c r="B71" s="431">
        <v>1063601</v>
      </c>
      <c r="C71" s="431">
        <v>191900</v>
      </c>
      <c r="D71" s="431">
        <v>767567</v>
      </c>
      <c r="E71" s="431">
        <v>159180</v>
      </c>
      <c r="F71" s="431">
        <v>151720</v>
      </c>
      <c r="G71" s="431">
        <v>1270367</v>
      </c>
    </row>
    <row r="72" spans="1:7" ht="15" outlineLevel="3" x14ac:dyDescent="0.25">
      <c r="A72" s="436" t="s">
        <v>144</v>
      </c>
      <c r="B72" s="437">
        <v>1063601</v>
      </c>
      <c r="C72" s="437">
        <v>191900</v>
      </c>
      <c r="D72" s="437">
        <v>767567</v>
      </c>
      <c r="E72" s="437">
        <v>159180</v>
      </c>
      <c r="F72" s="437">
        <v>151720</v>
      </c>
      <c r="G72" s="437">
        <v>1270367</v>
      </c>
    </row>
    <row r="73" spans="1:7" ht="15" outlineLevel="2" x14ac:dyDescent="0.25">
      <c r="A73" s="436" t="s">
        <v>145</v>
      </c>
      <c r="B73" s="437">
        <v>45638397.490000002</v>
      </c>
      <c r="C73" s="437">
        <v>16350847</v>
      </c>
      <c r="D73" s="437">
        <v>6986657</v>
      </c>
      <c r="E73" s="437">
        <v>18816210</v>
      </c>
      <c r="F73" s="437">
        <v>15266498</v>
      </c>
      <c r="G73" s="437">
        <v>57420212</v>
      </c>
    </row>
    <row r="74" spans="1:7" ht="15" outlineLevel="1" x14ac:dyDescent="0.25">
      <c r="A74" s="436" t="s">
        <v>146</v>
      </c>
      <c r="B74" s="437">
        <v>45638397.490000002</v>
      </c>
      <c r="C74" s="437">
        <v>16350847</v>
      </c>
      <c r="D74" s="437">
        <v>6986657</v>
      </c>
      <c r="E74" s="437">
        <v>18816210</v>
      </c>
      <c r="F74" s="437">
        <v>15266498</v>
      </c>
      <c r="G74" s="437">
        <v>57420212</v>
      </c>
    </row>
    <row r="75" spans="1:7" ht="15" outlineLevel="7" x14ac:dyDescent="0.25">
      <c r="A75" s="430" t="s">
        <v>81</v>
      </c>
      <c r="B75" s="431">
        <v>29750</v>
      </c>
      <c r="C75" s="431">
        <v>0</v>
      </c>
      <c r="D75" s="431">
        <v>30000</v>
      </c>
      <c r="E75" s="431">
        <v>0</v>
      </c>
      <c r="F75" s="431">
        <v>0</v>
      </c>
      <c r="G75" s="431">
        <v>30000</v>
      </c>
    </row>
    <row r="76" spans="1:7" ht="15" outlineLevel="3" x14ac:dyDescent="0.25">
      <c r="A76" s="436" t="s">
        <v>81</v>
      </c>
      <c r="B76" s="437">
        <v>29750</v>
      </c>
      <c r="C76" s="437">
        <v>0</v>
      </c>
      <c r="D76" s="437">
        <v>30000</v>
      </c>
      <c r="E76" s="437">
        <v>0</v>
      </c>
      <c r="F76" s="437">
        <v>0</v>
      </c>
      <c r="G76" s="437">
        <v>30000</v>
      </c>
    </row>
    <row r="77" spans="1:7" ht="15" outlineLevel="2" x14ac:dyDescent="0.25">
      <c r="A77" s="436" t="s">
        <v>147</v>
      </c>
      <c r="B77" s="437">
        <v>29750</v>
      </c>
      <c r="C77" s="437">
        <v>0</v>
      </c>
      <c r="D77" s="437">
        <v>30000</v>
      </c>
      <c r="E77" s="437">
        <v>0</v>
      </c>
      <c r="F77" s="437">
        <v>0</v>
      </c>
      <c r="G77" s="437">
        <v>30000</v>
      </c>
    </row>
    <row r="78" spans="1:7" ht="15" outlineLevel="1" x14ac:dyDescent="0.25">
      <c r="A78" s="436" t="s">
        <v>148</v>
      </c>
      <c r="B78" s="437">
        <v>29750</v>
      </c>
      <c r="C78" s="437">
        <v>0</v>
      </c>
      <c r="D78" s="437">
        <v>30000</v>
      </c>
      <c r="E78" s="437">
        <v>0</v>
      </c>
      <c r="F78" s="437">
        <v>0</v>
      </c>
      <c r="G78" s="437">
        <v>30000</v>
      </c>
    </row>
    <row r="79" spans="1:7" ht="15" x14ac:dyDescent="0.25">
      <c r="A79" s="436" t="s">
        <v>149</v>
      </c>
      <c r="B79" s="437">
        <v>2774583985.7800002</v>
      </c>
      <c r="C79" s="437">
        <v>709388667</v>
      </c>
      <c r="D79" s="437">
        <v>1321534252</v>
      </c>
      <c r="E79" s="437">
        <v>707970687</v>
      </c>
      <c r="F79" s="437">
        <v>1025814640</v>
      </c>
      <c r="G79" s="437">
        <v>3764708246</v>
      </c>
    </row>
    <row r="80" spans="1:7" ht="15" outlineLevel="7" x14ac:dyDescent="0.25">
      <c r="A80" s="430" t="s">
        <v>150</v>
      </c>
      <c r="B80" s="431">
        <v>937698</v>
      </c>
      <c r="C80" s="431">
        <v>0</v>
      </c>
      <c r="D80" s="431">
        <v>1011698</v>
      </c>
      <c r="E80" s="431">
        <v>0</v>
      </c>
      <c r="F80" s="431">
        <v>0</v>
      </c>
      <c r="G80" s="431">
        <v>1011698</v>
      </c>
    </row>
    <row r="81" spans="1:7" ht="15" outlineLevel="2" x14ac:dyDescent="0.25">
      <c r="A81" s="436" t="s">
        <v>150</v>
      </c>
      <c r="B81" s="437">
        <v>937698</v>
      </c>
      <c r="C81" s="437">
        <v>0</v>
      </c>
      <c r="D81" s="437">
        <v>1011698</v>
      </c>
      <c r="E81" s="437">
        <v>0</v>
      </c>
      <c r="F81" s="437">
        <v>0</v>
      </c>
      <c r="G81" s="437">
        <v>1011698</v>
      </c>
    </row>
    <row r="82" spans="1:7" ht="15" outlineLevel="1" x14ac:dyDescent="0.25">
      <c r="A82" s="436" t="s">
        <v>151</v>
      </c>
      <c r="B82" s="437">
        <v>937698</v>
      </c>
      <c r="C82" s="437">
        <v>0</v>
      </c>
      <c r="D82" s="437">
        <v>1011698</v>
      </c>
      <c r="E82" s="437">
        <v>0</v>
      </c>
      <c r="F82" s="437">
        <v>0</v>
      </c>
      <c r="G82" s="437">
        <v>1011698</v>
      </c>
    </row>
    <row r="83" spans="1:7" ht="15" x14ac:dyDescent="0.25">
      <c r="A83" s="436" t="s">
        <v>152</v>
      </c>
      <c r="B83" s="437">
        <v>937698</v>
      </c>
      <c r="C83" s="437">
        <v>0</v>
      </c>
      <c r="D83" s="437">
        <v>1011698</v>
      </c>
      <c r="E83" s="437">
        <v>0</v>
      </c>
      <c r="F83" s="437">
        <v>0</v>
      </c>
      <c r="G83" s="437">
        <v>1011698</v>
      </c>
    </row>
    <row r="84" spans="1:7" ht="15" outlineLevel="7" x14ac:dyDescent="0.25">
      <c r="A84" s="430" t="s">
        <v>153</v>
      </c>
      <c r="B84" s="431">
        <v>254470</v>
      </c>
      <c r="C84" s="431">
        <v>66070</v>
      </c>
      <c r="D84" s="431">
        <v>71400</v>
      </c>
      <c r="E84" s="431">
        <v>125700</v>
      </c>
      <c r="F84" s="431">
        <v>36000</v>
      </c>
      <c r="G84" s="431">
        <v>299170</v>
      </c>
    </row>
    <row r="85" spans="1:7" ht="15" outlineLevel="3" x14ac:dyDescent="0.25">
      <c r="A85" s="436" t="s">
        <v>153</v>
      </c>
      <c r="B85" s="437">
        <v>254470</v>
      </c>
      <c r="C85" s="437">
        <v>66070</v>
      </c>
      <c r="D85" s="437">
        <v>71400</v>
      </c>
      <c r="E85" s="437">
        <v>125700</v>
      </c>
      <c r="F85" s="437">
        <v>36000</v>
      </c>
      <c r="G85" s="437">
        <v>299170</v>
      </c>
    </row>
    <row r="86" spans="1:7" ht="15" outlineLevel="2" x14ac:dyDescent="0.25">
      <c r="A86" s="436" t="s">
        <v>154</v>
      </c>
      <c r="B86" s="437">
        <v>254470</v>
      </c>
      <c r="C86" s="437">
        <v>66070</v>
      </c>
      <c r="D86" s="437">
        <v>71400</v>
      </c>
      <c r="E86" s="437">
        <v>125700</v>
      </c>
      <c r="F86" s="437">
        <v>36000</v>
      </c>
      <c r="G86" s="437">
        <v>299170</v>
      </c>
    </row>
    <row r="87" spans="1:7" ht="15" outlineLevel="1" x14ac:dyDescent="0.25">
      <c r="A87" s="436" t="s">
        <v>155</v>
      </c>
      <c r="B87" s="437">
        <v>254470</v>
      </c>
      <c r="C87" s="437">
        <v>66070</v>
      </c>
      <c r="D87" s="437">
        <v>71400</v>
      </c>
      <c r="E87" s="437">
        <v>125700</v>
      </c>
      <c r="F87" s="437">
        <v>36000</v>
      </c>
      <c r="G87" s="437">
        <v>299170</v>
      </c>
    </row>
    <row r="88" spans="1:7" ht="15" x14ac:dyDescent="0.25">
      <c r="A88" s="436" t="s">
        <v>156</v>
      </c>
      <c r="B88" s="437">
        <v>254470</v>
      </c>
      <c r="C88" s="437">
        <v>66070</v>
      </c>
      <c r="D88" s="437">
        <v>71400</v>
      </c>
      <c r="E88" s="437">
        <v>125700</v>
      </c>
      <c r="F88" s="437">
        <v>36000</v>
      </c>
      <c r="G88" s="437">
        <v>299170</v>
      </c>
    </row>
    <row r="89" spans="1:7" ht="15" outlineLevel="7" x14ac:dyDescent="0.25">
      <c r="A89" s="430" t="s">
        <v>157</v>
      </c>
      <c r="B89" s="431">
        <v>1554304.5</v>
      </c>
      <c r="C89" s="431">
        <v>0</v>
      </c>
      <c r="D89" s="431">
        <v>0</v>
      </c>
      <c r="E89" s="431">
        <v>1554304.5</v>
      </c>
      <c r="F89" s="431">
        <v>0</v>
      </c>
      <c r="G89" s="431">
        <v>1554304.5</v>
      </c>
    </row>
    <row r="90" spans="1:7" ht="15" outlineLevel="3" x14ac:dyDescent="0.25">
      <c r="A90" s="436" t="s">
        <v>157</v>
      </c>
      <c r="B90" s="437">
        <v>1554304.5</v>
      </c>
      <c r="C90" s="437">
        <v>0</v>
      </c>
      <c r="D90" s="437">
        <v>0</v>
      </c>
      <c r="E90" s="437">
        <v>1554304.5</v>
      </c>
      <c r="F90" s="437">
        <v>0</v>
      </c>
      <c r="G90" s="437">
        <v>1554304.5</v>
      </c>
    </row>
    <row r="91" spans="1:7" ht="15" outlineLevel="2" x14ac:dyDescent="0.25">
      <c r="A91" s="436" t="s">
        <v>158</v>
      </c>
      <c r="B91" s="437">
        <v>1554304.5</v>
      </c>
      <c r="C91" s="437">
        <v>0</v>
      </c>
      <c r="D91" s="437">
        <v>0</v>
      </c>
      <c r="E91" s="437">
        <v>1554304.5</v>
      </c>
      <c r="F91" s="437">
        <v>0</v>
      </c>
      <c r="G91" s="437">
        <v>1554304.5</v>
      </c>
    </row>
    <row r="92" spans="1:7" ht="15" outlineLevel="1" x14ac:dyDescent="0.25">
      <c r="A92" s="436" t="s">
        <v>159</v>
      </c>
      <c r="B92" s="437">
        <v>1554304.5</v>
      </c>
      <c r="C92" s="437">
        <v>0</v>
      </c>
      <c r="D92" s="437">
        <v>0</v>
      </c>
      <c r="E92" s="437">
        <v>1554304.5</v>
      </c>
      <c r="F92" s="437">
        <v>0</v>
      </c>
      <c r="G92" s="437">
        <v>1554304.5</v>
      </c>
    </row>
    <row r="93" spans="1:7" ht="15" x14ac:dyDescent="0.25">
      <c r="A93" s="436" t="s">
        <v>160</v>
      </c>
      <c r="B93" s="437">
        <v>1554304.5</v>
      </c>
      <c r="C93" s="437">
        <v>0</v>
      </c>
      <c r="D93" s="437">
        <v>0</v>
      </c>
      <c r="E93" s="437">
        <v>1554304.5</v>
      </c>
      <c r="F93" s="437">
        <v>0</v>
      </c>
      <c r="G93" s="437">
        <v>1554304.5</v>
      </c>
    </row>
    <row r="94" spans="1:7" ht="15" outlineLevel="7" x14ac:dyDescent="0.25">
      <c r="A94" s="430" t="s">
        <v>161</v>
      </c>
      <c r="B94" s="431">
        <v>10719743</v>
      </c>
      <c r="C94" s="431">
        <v>900000</v>
      </c>
      <c r="D94" s="431">
        <v>4505171</v>
      </c>
      <c r="E94" s="431">
        <v>5769478</v>
      </c>
      <c r="F94" s="431">
        <v>565056</v>
      </c>
      <c r="G94" s="431">
        <v>11739705</v>
      </c>
    </row>
    <row r="95" spans="1:7" ht="15" outlineLevel="3" x14ac:dyDescent="0.25">
      <c r="A95" s="436" t="s">
        <v>161</v>
      </c>
      <c r="B95" s="437">
        <v>10719743</v>
      </c>
      <c r="C95" s="437">
        <v>900000</v>
      </c>
      <c r="D95" s="437">
        <v>4505171</v>
      </c>
      <c r="E95" s="437">
        <v>5769478</v>
      </c>
      <c r="F95" s="437">
        <v>565056</v>
      </c>
      <c r="G95" s="437">
        <v>11739705</v>
      </c>
    </row>
    <row r="96" spans="1:7" ht="15" outlineLevel="2" x14ac:dyDescent="0.25">
      <c r="A96" s="436" t="s">
        <v>162</v>
      </c>
      <c r="B96" s="437">
        <v>10719743</v>
      </c>
      <c r="C96" s="437">
        <v>900000</v>
      </c>
      <c r="D96" s="437">
        <v>4505171</v>
      </c>
      <c r="E96" s="437">
        <v>5769478</v>
      </c>
      <c r="F96" s="437">
        <v>565056</v>
      </c>
      <c r="G96" s="437">
        <v>11739705</v>
      </c>
    </row>
    <row r="97" spans="1:7" ht="15" outlineLevel="1" x14ac:dyDescent="0.25">
      <c r="A97" s="436" t="s">
        <v>163</v>
      </c>
      <c r="B97" s="437">
        <v>10719743</v>
      </c>
      <c r="C97" s="437">
        <v>900000</v>
      </c>
      <c r="D97" s="437">
        <v>4505171</v>
      </c>
      <c r="E97" s="437">
        <v>5769478</v>
      </c>
      <c r="F97" s="437">
        <v>565056</v>
      </c>
      <c r="G97" s="437">
        <v>11739705</v>
      </c>
    </row>
    <row r="98" spans="1:7" ht="15" x14ac:dyDescent="0.25">
      <c r="A98" s="436" t="s">
        <v>164</v>
      </c>
      <c r="B98" s="437">
        <v>10719743</v>
      </c>
      <c r="C98" s="437">
        <v>900000</v>
      </c>
      <c r="D98" s="437">
        <v>4505171</v>
      </c>
      <c r="E98" s="437">
        <v>5769478</v>
      </c>
      <c r="F98" s="437">
        <v>565056</v>
      </c>
      <c r="G98" s="437">
        <v>11739705</v>
      </c>
    </row>
    <row r="99" spans="1:7" ht="15" outlineLevel="7" x14ac:dyDescent="0.25">
      <c r="A99" s="430" t="s">
        <v>165</v>
      </c>
      <c r="B99" s="431">
        <v>1785709</v>
      </c>
      <c r="C99" s="431">
        <v>0</v>
      </c>
      <c r="D99" s="431">
        <v>246354</v>
      </c>
      <c r="E99" s="431">
        <v>1571495</v>
      </c>
      <c r="F99" s="431">
        <v>3391274</v>
      </c>
      <c r="G99" s="431">
        <v>5209123</v>
      </c>
    </row>
    <row r="100" spans="1:7" ht="15" outlineLevel="3" x14ac:dyDescent="0.25">
      <c r="A100" s="436" t="s">
        <v>165</v>
      </c>
      <c r="B100" s="437">
        <v>1785709</v>
      </c>
      <c r="C100" s="437">
        <v>0</v>
      </c>
      <c r="D100" s="437">
        <v>246354</v>
      </c>
      <c r="E100" s="437">
        <v>1571495</v>
      </c>
      <c r="F100" s="437">
        <v>3391274</v>
      </c>
      <c r="G100" s="437">
        <v>5209123</v>
      </c>
    </row>
    <row r="101" spans="1:7" ht="15" outlineLevel="2" x14ac:dyDescent="0.25">
      <c r="A101" s="436" t="s">
        <v>166</v>
      </c>
      <c r="B101" s="437">
        <v>1785709</v>
      </c>
      <c r="C101" s="437">
        <v>0</v>
      </c>
      <c r="D101" s="437">
        <v>246354</v>
      </c>
      <c r="E101" s="437">
        <v>1571495</v>
      </c>
      <c r="F101" s="437">
        <v>3391274</v>
      </c>
      <c r="G101" s="437">
        <v>5209123</v>
      </c>
    </row>
    <row r="102" spans="1:7" ht="15" outlineLevel="1" x14ac:dyDescent="0.25">
      <c r="A102" s="436" t="s">
        <v>167</v>
      </c>
      <c r="B102" s="437">
        <v>1785709</v>
      </c>
      <c r="C102" s="437">
        <v>0</v>
      </c>
      <c r="D102" s="437">
        <v>246354</v>
      </c>
      <c r="E102" s="437">
        <v>1571495</v>
      </c>
      <c r="F102" s="437">
        <v>3391274</v>
      </c>
      <c r="G102" s="437">
        <v>5209123</v>
      </c>
    </row>
    <row r="103" spans="1:7" ht="15" x14ac:dyDescent="0.25">
      <c r="A103" s="436" t="s">
        <v>168</v>
      </c>
      <c r="B103" s="437">
        <v>1785709</v>
      </c>
      <c r="C103" s="437">
        <v>0</v>
      </c>
      <c r="D103" s="437">
        <v>246354</v>
      </c>
      <c r="E103" s="437">
        <v>1571495</v>
      </c>
      <c r="F103" s="437">
        <v>3391274</v>
      </c>
      <c r="G103" s="437">
        <v>5209123</v>
      </c>
    </row>
    <row r="104" spans="1:7" ht="15" outlineLevel="7" x14ac:dyDescent="0.25">
      <c r="A104" s="430" t="s">
        <v>169</v>
      </c>
      <c r="B104" s="431">
        <v>15641720.68</v>
      </c>
      <c r="C104" s="431">
        <v>716000</v>
      </c>
      <c r="D104" s="431">
        <v>6247860</v>
      </c>
      <c r="E104" s="431">
        <v>9006244</v>
      </c>
      <c r="F104" s="431">
        <v>1577219</v>
      </c>
      <c r="G104" s="431">
        <v>17547323</v>
      </c>
    </row>
    <row r="105" spans="1:7" ht="15" outlineLevel="3" x14ac:dyDescent="0.25">
      <c r="A105" s="436" t="s">
        <v>169</v>
      </c>
      <c r="B105" s="437">
        <v>15641720.68</v>
      </c>
      <c r="C105" s="437">
        <v>716000</v>
      </c>
      <c r="D105" s="437">
        <v>6247860</v>
      </c>
      <c r="E105" s="437">
        <v>9006244</v>
      </c>
      <c r="F105" s="437">
        <v>1577219</v>
      </c>
      <c r="G105" s="437">
        <v>17547323</v>
      </c>
    </row>
    <row r="106" spans="1:7" ht="15" outlineLevel="2" x14ac:dyDescent="0.25">
      <c r="A106" s="436" t="s">
        <v>170</v>
      </c>
      <c r="B106" s="437">
        <v>15641720.68</v>
      </c>
      <c r="C106" s="437">
        <v>716000</v>
      </c>
      <c r="D106" s="437">
        <v>6247860</v>
      </c>
      <c r="E106" s="437">
        <v>9006244</v>
      </c>
      <c r="F106" s="437">
        <v>1577219</v>
      </c>
      <c r="G106" s="437">
        <v>17547323</v>
      </c>
    </row>
    <row r="107" spans="1:7" ht="15" outlineLevel="1" x14ac:dyDescent="0.25">
      <c r="A107" s="436" t="s">
        <v>171</v>
      </c>
      <c r="B107" s="437">
        <v>15641720.68</v>
      </c>
      <c r="C107" s="437">
        <v>716000</v>
      </c>
      <c r="D107" s="437">
        <v>6247860</v>
      </c>
      <c r="E107" s="437">
        <v>9006244</v>
      </c>
      <c r="F107" s="437">
        <v>1577219</v>
      </c>
      <c r="G107" s="437">
        <v>17547323</v>
      </c>
    </row>
    <row r="108" spans="1:7" ht="15" x14ac:dyDescent="0.25">
      <c r="A108" s="436" t="s">
        <v>172</v>
      </c>
      <c r="B108" s="437">
        <v>15641720.68</v>
      </c>
      <c r="C108" s="437">
        <v>716000</v>
      </c>
      <c r="D108" s="437">
        <v>6247860</v>
      </c>
      <c r="E108" s="437">
        <v>9006244</v>
      </c>
      <c r="F108" s="437">
        <v>1577219</v>
      </c>
      <c r="G108" s="437">
        <v>17547323</v>
      </c>
    </row>
    <row r="109" spans="1:7" ht="15" outlineLevel="7" x14ac:dyDescent="0.25">
      <c r="A109" s="430" t="s">
        <v>173</v>
      </c>
      <c r="B109" s="431">
        <v>139000</v>
      </c>
      <c r="C109" s="431">
        <v>0</v>
      </c>
      <c r="D109" s="431">
        <v>70000</v>
      </c>
      <c r="E109" s="431">
        <v>50000</v>
      </c>
      <c r="F109" s="431">
        <v>70000</v>
      </c>
      <c r="G109" s="431">
        <v>190000</v>
      </c>
    </row>
    <row r="110" spans="1:7" ht="15" outlineLevel="3" x14ac:dyDescent="0.25">
      <c r="A110" s="436" t="s">
        <v>173</v>
      </c>
      <c r="B110" s="437">
        <v>139000</v>
      </c>
      <c r="C110" s="437">
        <v>0</v>
      </c>
      <c r="D110" s="437">
        <v>70000</v>
      </c>
      <c r="E110" s="437">
        <v>50000</v>
      </c>
      <c r="F110" s="437">
        <v>70000</v>
      </c>
      <c r="G110" s="437">
        <v>190000</v>
      </c>
    </row>
    <row r="111" spans="1:7" ht="15" outlineLevel="2" x14ac:dyDescent="0.25">
      <c r="A111" s="436" t="s">
        <v>174</v>
      </c>
      <c r="B111" s="437">
        <v>139000</v>
      </c>
      <c r="C111" s="437">
        <v>0</v>
      </c>
      <c r="D111" s="437">
        <v>70000</v>
      </c>
      <c r="E111" s="437">
        <v>50000</v>
      </c>
      <c r="F111" s="437">
        <v>70000</v>
      </c>
      <c r="G111" s="437">
        <v>190000</v>
      </c>
    </row>
    <row r="112" spans="1:7" ht="15" outlineLevel="7" x14ac:dyDescent="0.25">
      <c r="A112" s="430" t="s">
        <v>175</v>
      </c>
      <c r="B112" s="431">
        <v>70000</v>
      </c>
      <c r="C112" s="431">
        <v>20000</v>
      </c>
      <c r="D112" s="431">
        <v>40000</v>
      </c>
      <c r="E112" s="431">
        <v>10000</v>
      </c>
      <c r="F112" s="431">
        <v>0</v>
      </c>
      <c r="G112" s="431">
        <v>70000</v>
      </c>
    </row>
    <row r="113" spans="1:7" ht="15" outlineLevel="3" x14ac:dyDescent="0.25">
      <c r="A113" s="436" t="s">
        <v>175</v>
      </c>
      <c r="B113" s="437">
        <v>70000</v>
      </c>
      <c r="C113" s="437">
        <v>20000</v>
      </c>
      <c r="D113" s="437">
        <v>40000</v>
      </c>
      <c r="E113" s="437">
        <v>10000</v>
      </c>
      <c r="F113" s="437">
        <v>0</v>
      </c>
      <c r="G113" s="437">
        <v>70000</v>
      </c>
    </row>
    <row r="114" spans="1:7" ht="15" outlineLevel="2" x14ac:dyDescent="0.25">
      <c r="A114" s="436" t="s">
        <v>176</v>
      </c>
      <c r="B114" s="437">
        <v>70000</v>
      </c>
      <c r="C114" s="437">
        <v>20000</v>
      </c>
      <c r="D114" s="437">
        <v>40000</v>
      </c>
      <c r="E114" s="437">
        <v>10000</v>
      </c>
      <c r="F114" s="437">
        <v>0</v>
      </c>
      <c r="G114" s="437">
        <v>70000</v>
      </c>
    </row>
    <row r="115" spans="1:7" ht="15" outlineLevel="7" x14ac:dyDescent="0.25">
      <c r="A115" s="430" t="s">
        <v>177</v>
      </c>
      <c r="B115" s="431">
        <v>50000</v>
      </c>
      <c r="C115" s="431">
        <v>50000</v>
      </c>
      <c r="D115" s="431">
        <v>0</v>
      </c>
      <c r="E115" s="431">
        <v>0</v>
      </c>
      <c r="F115" s="431">
        <v>0</v>
      </c>
      <c r="G115" s="431">
        <v>50000</v>
      </c>
    </row>
    <row r="116" spans="1:7" ht="15" outlineLevel="3" x14ac:dyDescent="0.25">
      <c r="A116" s="436" t="s">
        <v>177</v>
      </c>
      <c r="B116" s="437">
        <v>50000</v>
      </c>
      <c r="C116" s="437">
        <v>50000</v>
      </c>
      <c r="D116" s="437">
        <v>0</v>
      </c>
      <c r="E116" s="437">
        <v>0</v>
      </c>
      <c r="F116" s="437">
        <v>0</v>
      </c>
      <c r="G116" s="437">
        <v>50000</v>
      </c>
    </row>
    <row r="117" spans="1:7" ht="15" outlineLevel="2" x14ac:dyDescent="0.25">
      <c r="A117" s="436" t="s">
        <v>178</v>
      </c>
      <c r="B117" s="437">
        <v>50000</v>
      </c>
      <c r="C117" s="437">
        <v>50000</v>
      </c>
      <c r="D117" s="437">
        <v>0</v>
      </c>
      <c r="E117" s="437">
        <v>0</v>
      </c>
      <c r="F117" s="437">
        <v>0</v>
      </c>
      <c r="G117" s="437">
        <v>50000</v>
      </c>
    </row>
    <row r="118" spans="1:7" ht="15" outlineLevel="7" x14ac:dyDescent="0.25">
      <c r="A118" s="430" t="s">
        <v>179</v>
      </c>
      <c r="B118" s="431">
        <v>0</v>
      </c>
      <c r="C118" s="431">
        <v>0</v>
      </c>
      <c r="D118" s="431">
        <v>0</v>
      </c>
      <c r="E118" s="431">
        <v>0</v>
      </c>
      <c r="F118" s="431">
        <v>50000</v>
      </c>
      <c r="G118" s="431">
        <v>50000</v>
      </c>
    </row>
    <row r="119" spans="1:7" ht="15" outlineLevel="3" x14ac:dyDescent="0.25">
      <c r="A119" s="436" t="s">
        <v>179</v>
      </c>
      <c r="B119" s="437">
        <v>0</v>
      </c>
      <c r="C119" s="437">
        <v>0</v>
      </c>
      <c r="D119" s="437">
        <v>0</v>
      </c>
      <c r="E119" s="437">
        <v>0</v>
      </c>
      <c r="F119" s="437">
        <v>50000</v>
      </c>
      <c r="G119" s="437">
        <v>50000</v>
      </c>
    </row>
    <row r="120" spans="1:7" ht="15" outlineLevel="2" x14ac:dyDescent="0.25">
      <c r="A120" s="436" t="s">
        <v>180</v>
      </c>
      <c r="B120" s="437">
        <v>0</v>
      </c>
      <c r="C120" s="437">
        <v>0</v>
      </c>
      <c r="D120" s="437">
        <v>0</v>
      </c>
      <c r="E120" s="437">
        <v>0</v>
      </c>
      <c r="F120" s="437">
        <v>50000</v>
      </c>
      <c r="G120" s="437">
        <v>50000</v>
      </c>
    </row>
    <row r="121" spans="1:7" ht="15" outlineLevel="1" x14ac:dyDescent="0.25">
      <c r="A121" s="436" t="s">
        <v>181</v>
      </c>
      <c r="B121" s="437">
        <v>259000</v>
      </c>
      <c r="C121" s="437">
        <v>70000</v>
      </c>
      <c r="D121" s="437">
        <v>110000</v>
      </c>
      <c r="E121" s="437">
        <v>60000</v>
      </c>
      <c r="F121" s="437">
        <v>120000</v>
      </c>
      <c r="G121" s="437">
        <v>360000</v>
      </c>
    </row>
    <row r="122" spans="1:7" ht="15" x14ac:dyDescent="0.25">
      <c r="A122" s="436" t="s">
        <v>182</v>
      </c>
      <c r="B122" s="437">
        <v>259000</v>
      </c>
      <c r="C122" s="437">
        <v>70000</v>
      </c>
      <c r="D122" s="437">
        <v>110000</v>
      </c>
      <c r="E122" s="437">
        <v>60000</v>
      </c>
      <c r="F122" s="437">
        <v>120000</v>
      </c>
      <c r="G122" s="437">
        <v>360000</v>
      </c>
    </row>
    <row r="123" spans="1:7" ht="15" outlineLevel="7" x14ac:dyDescent="0.25">
      <c r="A123" s="430" t="s">
        <v>183</v>
      </c>
      <c r="B123" s="431">
        <v>1042544.67</v>
      </c>
      <c r="C123" s="431">
        <v>320700</v>
      </c>
      <c r="D123" s="431">
        <v>405050</v>
      </c>
      <c r="E123" s="431">
        <v>179632</v>
      </c>
      <c r="F123" s="431">
        <v>472818</v>
      </c>
      <c r="G123" s="431">
        <v>1378200</v>
      </c>
    </row>
    <row r="124" spans="1:7" ht="15" outlineLevel="2" x14ac:dyDescent="0.25">
      <c r="A124" s="436" t="s">
        <v>183</v>
      </c>
      <c r="B124" s="437">
        <v>1042544.67</v>
      </c>
      <c r="C124" s="437">
        <v>320700</v>
      </c>
      <c r="D124" s="437">
        <v>405050</v>
      </c>
      <c r="E124" s="437">
        <v>179632</v>
      </c>
      <c r="F124" s="437">
        <v>472818</v>
      </c>
      <c r="G124" s="437">
        <v>1378200</v>
      </c>
    </row>
    <row r="125" spans="1:7" ht="15" outlineLevel="1" x14ac:dyDescent="0.25">
      <c r="A125" s="436" t="s">
        <v>184</v>
      </c>
      <c r="B125" s="437">
        <v>1042544.67</v>
      </c>
      <c r="C125" s="437">
        <v>320700</v>
      </c>
      <c r="D125" s="437">
        <v>405050</v>
      </c>
      <c r="E125" s="437">
        <v>179632</v>
      </c>
      <c r="F125" s="437">
        <v>472818</v>
      </c>
      <c r="G125" s="437">
        <v>1378200</v>
      </c>
    </row>
    <row r="126" spans="1:7" ht="15" x14ac:dyDescent="0.25">
      <c r="A126" s="436" t="s">
        <v>185</v>
      </c>
      <c r="B126" s="437">
        <v>1042544.67</v>
      </c>
      <c r="C126" s="437">
        <v>320700</v>
      </c>
      <c r="D126" s="437">
        <v>405050</v>
      </c>
      <c r="E126" s="437">
        <v>179632</v>
      </c>
      <c r="F126" s="437">
        <v>472818</v>
      </c>
      <c r="G126" s="437">
        <v>1378200</v>
      </c>
    </row>
    <row r="127" spans="1:7" ht="15" x14ac:dyDescent="0.25">
      <c r="A127" s="438" t="s">
        <v>186</v>
      </c>
      <c r="B127" s="439">
        <v>2806779175.6300001</v>
      </c>
      <c r="C127" s="439">
        <v>711461437</v>
      </c>
      <c r="D127" s="439">
        <v>1334131785</v>
      </c>
      <c r="E127" s="439">
        <v>726237540.5</v>
      </c>
      <c r="F127" s="439">
        <v>1031977007</v>
      </c>
      <c r="G127" s="439">
        <v>3803807769.5</v>
      </c>
    </row>
  </sheetData>
  <mergeCells count="5">
    <mergeCell ref="A1:F1"/>
    <mergeCell ref="A6:H6"/>
    <mergeCell ref="A7:G7"/>
    <mergeCell ref="A8:G8"/>
    <mergeCell ref="A9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85" zoomScaleNormal="85" workbookViewId="0">
      <selection activeCell="B16" sqref="B16"/>
    </sheetView>
  </sheetViews>
  <sheetFormatPr defaultRowHeight="12.75" customHeight="1" outlineLevelRow="7" x14ac:dyDescent="0.25"/>
  <cols>
    <col min="1" max="1" width="10.28515625" customWidth="1"/>
    <col min="2" max="2" width="11" customWidth="1"/>
    <col min="3" max="3" width="30.7109375" customWidth="1"/>
    <col min="4" max="4" width="10.28515625" customWidth="1"/>
    <col min="5" max="5" width="30.7109375" customWidth="1"/>
    <col min="6" max="6" width="10.28515625" customWidth="1"/>
    <col min="7" max="7" width="19" customWidth="1"/>
    <col min="8" max="14" width="15.42578125" customWidth="1"/>
    <col min="15" max="15" width="12.7109375" bestFit="1" customWidth="1"/>
    <col min="257" max="257" width="10.28515625" customWidth="1"/>
    <col min="258" max="258" width="20.7109375" customWidth="1"/>
    <col min="259" max="259" width="30.7109375" customWidth="1"/>
    <col min="260" max="260" width="10.28515625" customWidth="1"/>
    <col min="261" max="261" width="30.7109375" customWidth="1"/>
    <col min="262" max="262" width="10.28515625" customWidth="1"/>
    <col min="263" max="263" width="30.7109375" customWidth="1"/>
    <col min="264" max="270" width="15.42578125" customWidth="1"/>
    <col min="271" max="271" width="12.7109375" bestFit="1" customWidth="1"/>
    <col min="513" max="513" width="10.28515625" customWidth="1"/>
    <col min="514" max="514" width="20.7109375" customWidth="1"/>
    <col min="515" max="515" width="30.7109375" customWidth="1"/>
    <col min="516" max="516" width="10.28515625" customWidth="1"/>
    <col min="517" max="517" width="30.7109375" customWidth="1"/>
    <col min="518" max="518" width="10.28515625" customWidth="1"/>
    <col min="519" max="519" width="30.7109375" customWidth="1"/>
    <col min="520" max="526" width="15.42578125" customWidth="1"/>
    <col min="527" max="527" width="12.7109375" bestFit="1" customWidth="1"/>
    <col min="769" max="769" width="10.28515625" customWidth="1"/>
    <col min="770" max="770" width="20.7109375" customWidth="1"/>
    <col min="771" max="771" width="30.7109375" customWidth="1"/>
    <col min="772" max="772" width="10.28515625" customWidth="1"/>
    <col min="773" max="773" width="30.7109375" customWidth="1"/>
    <col min="774" max="774" width="10.28515625" customWidth="1"/>
    <col min="775" max="775" width="30.7109375" customWidth="1"/>
    <col min="776" max="782" width="15.42578125" customWidth="1"/>
    <col min="783" max="783" width="12.7109375" bestFit="1" customWidth="1"/>
    <col min="1025" max="1025" width="10.28515625" customWidth="1"/>
    <col min="1026" max="1026" width="20.7109375" customWidth="1"/>
    <col min="1027" max="1027" width="30.7109375" customWidth="1"/>
    <col min="1028" max="1028" width="10.28515625" customWidth="1"/>
    <col min="1029" max="1029" width="30.7109375" customWidth="1"/>
    <col min="1030" max="1030" width="10.28515625" customWidth="1"/>
    <col min="1031" max="1031" width="30.7109375" customWidth="1"/>
    <col min="1032" max="1038" width="15.42578125" customWidth="1"/>
    <col min="1039" max="1039" width="12.7109375" bestFit="1" customWidth="1"/>
    <col min="1281" max="1281" width="10.28515625" customWidth="1"/>
    <col min="1282" max="1282" width="20.7109375" customWidth="1"/>
    <col min="1283" max="1283" width="30.7109375" customWidth="1"/>
    <col min="1284" max="1284" width="10.28515625" customWidth="1"/>
    <col min="1285" max="1285" width="30.7109375" customWidth="1"/>
    <col min="1286" max="1286" width="10.28515625" customWidth="1"/>
    <col min="1287" max="1287" width="30.7109375" customWidth="1"/>
    <col min="1288" max="1294" width="15.42578125" customWidth="1"/>
    <col min="1295" max="1295" width="12.7109375" bestFit="1" customWidth="1"/>
    <col min="1537" max="1537" width="10.28515625" customWidth="1"/>
    <col min="1538" max="1538" width="20.7109375" customWidth="1"/>
    <col min="1539" max="1539" width="30.7109375" customWidth="1"/>
    <col min="1540" max="1540" width="10.28515625" customWidth="1"/>
    <col min="1541" max="1541" width="30.7109375" customWidth="1"/>
    <col min="1542" max="1542" width="10.28515625" customWidth="1"/>
    <col min="1543" max="1543" width="30.7109375" customWidth="1"/>
    <col min="1544" max="1550" width="15.42578125" customWidth="1"/>
    <col min="1551" max="1551" width="12.7109375" bestFit="1" customWidth="1"/>
    <col min="1793" max="1793" width="10.28515625" customWidth="1"/>
    <col min="1794" max="1794" width="20.7109375" customWidth="1"/>
    <col min="1795" max="1795" width="30.7109375" customWidth="1"/>
    <col min="1796" max="1796" width="10.28515625" customWidth="1"/>
    <col min="1797" max="1797" width="30.7109375" customWidth="1"/>
    <col min="1798" max="1798" width="10.28515625" customWidth="1"/>
    <col min="1799" max="1799" width="30.7109375" customWidth="1"/>
    <col min="1800" max="1806" width="15.42578125" customWidth="1"/>
    <col min="1807" max="1807" width="12.7109375" bestFit="1" customWidth="1"/>
    <col min="2049" max="2049" width="10.28515625" customWidth="1"/>
    <col min="2050" max="2050" width="20.7109375" customWidth="1"/>
    <col min="2051" max="2051" width="30.7109375" customWidth="1"/>
    <col min="2052" max="2052" width="10.28515625" customWidth="1"/>
    <col min="2053" max="2053" width="30.7109375" customWidth="1"/>
    <col min="2054" max="2054" width="10.28515625" customWidth="1"/>
    <col min="2055" max="2055" width="30.7109375" customWidth="1"/>
    <col min="2056" max="2062" width="15.42578125" customWidth="1"/>
    <col min="2063" max="2063" width="12.7109375" bestFit="1" customWidth="1"/>
    <col min="2305" max="2305" width="10.28515625" customWidth="1"/>
    <col min="2306" max="2306" width="20.7109375" customWidth="1"/>
    <col min="2307" max="2307" width="30.7109375" customWidth="1"/>
    <col min="2308" max="2308" width="10.28515625" customWidth="1"/>
    <col min="2309" max="2309" width="30.7109375" customWidth="1"/>
    <col min="2310" max="2310" width="10.28515625" customWidth="1"/>
    <col min="2311" max="2311" width="30.7109375" customWidth="1"/>
    <col min="2312" max="2318" width="15.42578125" customWidth="1"/>
    <col min="2319" max="2319" width="12.7109375" bestFit="1" customWidth="1"/>
    <col min="2561" max="2561" width="10.28515625" customWidth="1"/>
    <col min="2562" max="2562" width="20.7109375" customWidth="1"/>
    <col min="2563" max="2563" width="30.7109375" customWidth="1"/>
    <col min="2564" max="2564" width="10.28515625" customWidth="1"/>
    <col min="2565" max="2565" width="30.7109375" customWidth="1"/>
    <col min="2566" max="2566" width="10.28515625" customWidth="1"/>
    <col min="2567" max="2567" width="30.7109375" customWidth="1"/>
    <col min="2568" max="2574" width="15.42578125" customWidth="1"/>
    <col min="2575" max="2575" width="12.7109375" bestFit="1" customWidth="1"/>
    <col min="2817" max="2817" width="10.28515625" customWidth="1"/>
    <col min="2818" max="2818" width="20.7109375" customWidth="1"/>
    <col min="2819" max="2819" width="30.7109375" customWidth="1"/>
    <col min="2820" max="2820" width="10.28515625" customWidth="1"/>
    <col min="2821" max="2821" width="30.7109375" customWidth="1"/>
    <col min="2822" max="2822" width="10.28515625" customWidth="1"/>
    <col min="2823" max="2823" width="30.7109375" customWidth="1"/>
    <col min="2824" max="2830" width="15.42578125" customWidth="1"/>
    <col min="2831" max="2831" width="12.7109375" bestFit="1" customWidth="1"/>
    <col min="3073" max="3073" width="10.28515625" customWidth="1"/>
    <col min="3074" max="3074" width="20.7109375" customWidth="1"/>
    <col min="3075" max="3075" width="30.7109375" customWidth="1"/>
    <col min="3076" max="3076" width="10.28515625" customWidth="1"/>
    <col min="3077" max="3077" width="30.7109375" customWidth="1"/>
    <col min="3078" max="3078" width="10.28515625" customWidth="1"/>
    <col min="3079" max="3079" width="30.7109375" customWidth="1"/>
    <col min="3080" max="3086" width="15.42578125" customWidth="1"/>
    <col min="3087" max="3087" width="12.7109375" bestFit="1" customWidth="1"/>
    <col min="3329" max="3329" width="10.28515625" customWidth="1"/>
    <col min="3330" max="3330" width="20.7109375" customWidth="1"/>
    <col min="3331" max="3331" width="30.7109375" customWidth="1"/>
    <col min="3332" max="3332" width="10.28515625" customWidth="1"/>
    <col min="3333" max="3333" width="30.7109375" customWidth="1"/>
    <col min="3334" max="3334" width="10.28515625" customWidth="1"/>
    <col min="3335" max="3335" width="30.7109375" customWidth="1"/>
    <col min="3336" max="3342" width="15.42578125" customWidth="1"/>
    <col min="3343" max="3343" width="12.7109375" bestFit="1" customWidth="1"/>
    <col min="3585" max="3585" width="10.28515625" customWidth="1"/>
    <col min="3586" max="3586" width="20.7109375" customWidth="1"/>
    <col min="3587" max="3587" width="30.7109375" customWidth="1"/>
    <col min="3588" max="3588" width="10.28515625" customWidth="1"/>
    <col min="3589" max="3589" width="30.7109375" customWidth="1"/>
    <col min="3590" max="3590" width="10.28515625" customWidth="1"/>
    <col min="3591" max="3591" width="30.7109375" customWidth="1"/>
    <col min="3592" max="3598" width="15.42578125" customWidth="1"/>
    <col min="3599" max="3599" width="12.7109375" bestFit="1" customWidth="1"/>
    <col min="3841" max="3841" width="10.28515625" customWidth="1"/>
    <col min="3842" max="3842" width="20.7109375" customWidth="1"/>
    <col min="3843" max="3843" width="30.7109375" customWidth="1"/>
    <col min="3844" max="3844" width="10.28515625" customWidth="1"/>
    <col min="3845" max="3845" width="30.7109375" customWidth="1"/>
    <col min="3846" max="3846" width="10.28515625" customWidth="1"/>
    <col min="3847" max="3847" width="30.7109375" customWidth="1"/>
    <col min="3848" max="3854" width="15.42578125" customWidth="1"/>
    <col min="3855" max="3855" width="12.7109375" bestFit="1" customWidth="1"/>
    <col min="4097" max="4097" width="10.28515625" customWidth="1"/>
    <col min="4098" max="4098" width="20.7109375" customWidth="1"/>
    <col min="4099" max="4099" width="30.7109375" customWidth="1"/>
    <col min="4100" max="4100" width="10.28515625" customWidth="1"/>
    <col min="4101" max="4101" width="30.7109375" customWidth="1"/>
    <col min="4102" max="4102" width="10.28515625" customWidth="1"/>
    <col min="4103" max="4103" width="30.7109375" customWidth="1"/>
    <col min="4104" max="4110" width="15.42578125" customWidth="1"/>
    <col min="4111" max="4111" width="12.7109375" bestFit="1" customWidth="1"/>
    <col min="4353" max="4353" width="10.28515625" customWidth="1"/>
    <col min="4354" max="4354" width="20.7109375" customWidth="1"/>
    <col min="4355" max="4355" width="30.7109375" customWidth="1"/>
    <col min="4356" max="4356" width="10.28515625" customWidth="1"/>
    <col min="4357" max="4357" width="30.7109375" customWidth="1"/>
    <col min="4358" max="4358" width="10.28515625" customWidth="1"/>
    <col min="4359" max="4359" width="30.7109375" customWidth="1"/>
    <col min="4360" max="4366" width="15.42578125" customWidth="1"/>
    <col min="4367" max="4367" width="12.7109375" bestFit="1" customWidth="1"/>
    <col min="4609" max="4609" width="10.28515625" customWidth="1"/>
    <col min="4610" max="4610" width="20.7109375" customWidth="1"/>
    <col min="4611" max="4611" width="30.7109375" customWidth="1"/>
    <col min="4612" max="4612" width="10.28515625" customWidth="1"/>
    <col min="4613" max="4613" width="30.7109375" customWidth="1"/>
    <col min="4614" max="4614" width="10.28515625" customWidth="1"/>
    <col min="4615" max="4615" width="30.7109375" customWidth="1"/>
    <col min="4616" max="4622" width="15.42578125" customWidth="1"/>
    <col min="4623" max="4623" width="12.7109375" bestFit="1" customWidth="1"/>
    <col min="4865" max="4865" width="10.28515625" customWidth="1"/>
    <col min="4866" max="4866" width="20.7109375" customWidth="1"/>
    <col min="4867" max="4867" width="30.7109375" customWidth="1"/>
    <col min="4868" max="4868" width="10.28515625" customWidth="1"/>
    <col min="4869" max="4869" width="30.7109375" customWidth="1"/>
    <col min="4870" max="4870" width="10.28515625" customWidth="1"/>
    <col min="4871" max="4871" width="30.7109375" customWidth="1"/>
    <col min="4872" max="4878" width="15.42578125" customWidth="1"/>
    <col min="4879" max="4879" width="12.7109375" bestFit="1" customWidth="1"/>
    <col min="5121" max="5121" width="10.28515625" customWidth="1"/>
    <col min="5122" max="5122" width="20.7109375" customWidth="1"/>
    <col min="5123" max="5123" width="30.7109375" customWidth="1"/>
    <col min="5124" max="5124" width="10.28515625" customWidth="1"/>
    <col min="5125" max="5125" width="30.7109375" customWidth="1"/>
    <col min="5126" max="5126" width="10.28515625" customWidth="1"/>
    <col min="5127" max="5127" width="30.7109375" customWidth="1"/>
    <col min="5128" max="5134" width="15.42578125" customWidth="1"/>
    <col min="5135" max="5135" width="12.7109375" bestFit="1" customWidth="1"/>
    <col min="5377" max="5377" width="10.28515625" customWidth="1"/>
    <col min="5378" max="5378" width="20.7109375" customWidth="1"/>
    <col min="5379" max="5379" width="30.7109375" customWidth="1"/>
    <col min="5380" max="5380" width="10.28515625" customWidth="1"/>
    <col min="5381" max="5381" width="30.7109375" customWidth="1"/>
    <col min="5382" max="5382" width="10.28515625" customWidth="1"/>
    <col min="5383" max="5383" width="30.7109375" customWidth="1"/>
    <col min="5384" max="5390" width="15.42578125" customWidth="1"/>
    <col min="5391" max="5391" width="12.7109375" bestFit="1" customWidth="1"/>
    <col min="5633" max="5633" width="10.28515625" customWidth="1"/>
    <col min="5634" max="5634" width="20.7109375" customWidth="1"/>
    <col min="5635" max="5635" width="30.7109375" customWidth="1"/>
    <col min="5636" max="5636" width="10.28515625" customWidth="1"/>
    <col min="5637" max="5637" width="30.7109375" customWidth="1"/>
    <col min="5638" max="5638" width="10.28515625" customWidth="1"/>
    <col min="5639" max="5639" width="30.7109375" customWidth="1"/>
    <col min="5640" max="5646" width="15.42578125" customWidth="1"/>
    <col min="5647" max="5647" width="12.7109375" bestFit="1" customWidth="1"/>
    <col min="5889" max="5889" width="10.28515625" customWidth="1"/>
    <col min="5890" max="5890" width="20.7109375" customWidth="1"/>
    <col min="5891" max="5891" width="30.7109375" customWidth="1"/>
    <col min="5892" max="5892" width="10.28515625" customWidth="1"/>
    <col min="5893" max="5893" width="30.7109375" customWidth="1"/>
    <col min="5894" max="5894" width="10.28515625" customWidth="1"/>
    <col min="5895" max="5895" width="30.7109375" customWidth="1"/>
    <col min="5896" max="5902" width="15.42578125" customWidth="1"/>
    <col min="5903" max="5903" width="12.7109375" bestFit="1" customWidth="1"/>
    <col min="6145" max="6145" width="10.28515625" customWidth="1"/>
    <col min="6146" max="6146" width="20.7109375" customWidth="1"/>
    <col min="6147" max="6147" width="30.7109375" customWidth="1"/>
    <col min="6148" max="6148" width="10.28515625" customWidth="1"/>
    <col min="6149" max="6149" width="30.7109375" customWidth="1"/>
    <col min="6150" max="6150" width="10.28515625" customWidth="1"/>
    <col min="6151" max="6151" width="30.7109375" customWidth="1"/>
    <col min="6152" max="6158" width="15.42578125" customWidth="1"/>
    <col min="6159" max="6159" width="12.7109375" bestFit="1" customWidth="1"/>
    <col min="6401" max="6401" width="10.28515625" customWidth="1"/>
    <col min="6402" max="6402" width="20.7109375" customWidth="1"/>
    <col min="6403" max="6403" width="30.7109375" customWidth="1"/>
    <col min="6404" max="6404" width="10.28515625" customWidth="1"/>
    <col min="6405" max="6405" width="30.7109375" customWidth="1"/>
    <col min="6406" max="6406" width="10.28515625" customWidth="1"/>
    <col min="6407" max="6407" width="30.7109375" customWidth="1"/>
    <col min="6408" max="6414" width="15.42578125" customWidth="1"/>
    <col min="6415" max="6415" width="12.7109375" bestFit="1" customWidth="1"/>
    <col min="6657" max="6657" width="10.28515625" customWidth="1"/>
    <col min="6658" max="6658" width="20.7109375" customWidth="1"/>
    <col min="6659" max="6659" width="30.7109375" customWidth="1"/>
    <col min="6660" max="6660" width="10.28515625" customWidth="1"/>
    <col min="6661" max="6661" width="30.7109375" customWidth="1"/>
    <col min="6662" max="6662" width="10.28515625" customWidth="1"/>
    <col min="6663" max="6663" width="30.7109375" customWidth="1"/>
    <col min="6664" max="6670" width="15.42578125" customWidth="1"/>
    <col min="6671" max="6671" width="12.7109375" bestFit="1" customWidth="1"/>
    <col min="6913" max="6913" width="10.28515625" customWidth="1"/>
    <col min="6914" max="6914" width="20.7109375" customWidth="1"/>
    <col min="6915" max="6915" width="30.7109375" customWidth="1"/>
    <col min="6916" max="6916" width="10.28515625" customWidth="1"/>
    <col min="6917" max="6917" width="30.7109375" customWidth="1"/>
    <col min="6918" max="6918" width="10.28515625" customWidth="1"/>
    <col min="6919" max="6919" width="30.7109375" customWidth="1"/>
    <col min="6920" max="6926" width="15.42578125" customWidth="1"/>
    <col min="6927" max="6927" width="12.7109375" bestFit="1" customWidth="1"/>
    <col min="7169" max="7169" width="10.28515625" customWidth="1"/>
    <col min="7170" max="7170" width="20.7109375" customWidth="1"/>
    <col min="7171" max="7171" width="30.7109375" customWidth="1"/>
    <col min="7172" max="7172" width="10.28515625" customWidth="1"/>
    <col min="7173" max="7173" width="30.7109375" customWidth="1"/>
    <col min="7174" max="7174" width="10.28515625" customWidth="1"/>
    <col min="7175" max="7175" width="30.7109375" customWidth="1"/>
    <col min="7176" max="7182" width="15.42578125" customWidth="1"/>
    <col min="7183" max="7183" width="12.7109375" bestFit="1" customWidth="1"/>
    <col min="7425" max="7425" width="10.28515625" customWidth="1"/>
    <col min="7426" max="7426" width="20.7109375" customWidth="1"/>
    <col min="7427" max="7427" width="30.7109375" customWidth="1"/>
    <col min="7428" max="7428" width="10.28515625" customWidth="1"/>
    <col min="7429" max="7429" width="30.7109375" customWidth="1"/>
    <col min="7430" max="7430" width="10.28515625" customWidth="1"/>
    <col min="7431" max="7431" width="30.7109375" customWidth="1"/>
    <col min="7432" max="7438" width="15.42578125" customWidth="1"/>
    <col min="7439" max="7439" width="12.7109375" bestFit="1" customWidth="1"/>
    <col min="7681" max="7681" width="10.28515625" customWidth="1"/>
    <col min="7682" max="7682" width="20.7109375" customWidth="1"/>
    <col min="7683" max="7683" width="30.7109375" customWidth="1"/>
    <col min="7684" max="7684" width="10.28515625" customWidth="1"/>
    <col min="7685" max="7685" width="30.7109375" customWidth="1"/>
    <col min="7686" max="7686" width="10.28515625" customWidth="1"/>
    <col min="7687" max="7687" width="30.7109375" customWidth="1"/>
    <col min="7688" max="7694" width="15.42578125" customWidth="1"/>
    <col min="7695" max="7695" width="12.7109375" bestFit="1" customWidth="1"/>
    <col min="7937" max="7937" width="10.28515625" customWidth="1"/>
    <col min="7938" max="7938" width="20.7109375" customWidth="1"/>
    <col min="7939" max="7939" width="30.7109375" customWidth="1"/>
    <col min="7940" max="7940" width="10.28515625" customWidth="1"/>
    <col min="7941" max="7941" width="30.7109375" customWidth="1"/>
    <col min="7942" max="7942" width="10.28515625" customWidth="1"/>
    <col min="7943" max="7943" width="30.7109375" customWidth="1"/>
    <col min="7944" max="7950" width="15.42578125" customWidth="1"/>
    <col min="7951" max="7951" width="12.7109375" bestFit="1" customWidth="1"/>
    <col min="8193" max="8193" width="10.28515625" customWidth="1"/>
    <col min="8194" max="8194" width="20.7109375" customWidth="1"/>
    <col min="8195" max="8195" width="30.7109375" customWidth="1"/>
    <col min="8196" max="8196" width="10.28515625" customWidth="1"/>
    <col min="8197" max="8197" width="30.7109375" customWidth="1"/>
    <col min="8198" max="8198" width="10.28515625" customWidth="1"/>
    <col min="8199" max="8199" width="30.7109375" customWidth="1"/>
    <col min="8200" max="8206" width="15.42578125" customWidth="1"/>
    <col min="8207" max="8207" width="12.7109375" bestFit="1" customWidth="1"/>
    <col min="8449" max="8449" width="10.28515625" customWidth="1"/>
    <col min="8450" max="8450" width="20.7109375" customWidth="1"/>
    <col min="8451" max="8451" width="30.7109375" customWidth="1"/>
    <col min="8452" max="8452" width="10.28515625" customWidth="1"/>
    <col min="8453" max="8453" width="30.7109375" customWidth="1"/>
    <col min="8454" max="8454" width="10.28515625" customWidth="1"/>
    <col min="8455" max="8455" width="30.7109375" customWidth="1"/>
    <col min="8456" max="8462" width="15.42578125" customWidth="1"/>
    <col min="8463" max="8463" width="12.7109375" bestFit="1" customWidth="1"/>
    <col min="8705" max="8705" width="10.28515625" customWidth="1"/>
    <col min="8706" max="8706" width="20.7109375" customWidth="1"/>
    <col min="8707" max="8707" width="30.7109375" customWidth="1"/>
    <col min="8708" max="8708" width="10.28515625" customWidth="1"/>
    <col min="8709" max="8709" width="30.7109375" customWidth="1"/>
    <col min="8710" max="8710" width="10.28515625" customWidth="1"/>
    <col min="8711" max="8711" width="30.7109375" customWidth="1"/>
    <col min="8712" max="8718" width="15.42578125" customWidth="1"/>
    <col min="8719" max="8719" width="12.7109375" bestFit="1" customWidth="1"/>
    <col min="8961" max="8961" width="10.28515625" customWidth="1"/>
    <col min="8962" max="8962" width="20.7109375" customWidth="1"/>
    <col min="8963" max="8963" width="30.7109375" customWidth="1"/>
    <col min="8964" max="8964" width="10.28515625" customWidth="1"/>
    <col min="8965" max="8965" width="30.7109375" customWidth="1"/>
    <col min="8966" max="8966" width="10.28515625" customWidth="1"/>
    <col min="8967" max="8967" width="30.7109375" customWidth="1"/>
    <col min="8968" max="8974" width="15.42578125" customWidth="1"/>
    <col min="8975" max="8975" width="12.7109375" bestFit="1" customWidth="1"/>
    <col min="9217" max="9217" width="10.28515625" customWidth="1"/>
    <col min="9218" max="9218" width="20.7109375" customWidth="1"/>
    <col min="9219" max="9219" width="30.7109375" customWidth="1"/>
    <col min="9220" max="9220" width="10.28515625" customWidth="1"/>
    <col min="9221" max="9221" width="30.7109375" customWidth="1"/>
    <col min="9222" max="9222" width="10.28515625" customWidth="1"/>
    <col min="9223" max="9223" width="30.7109375" customWidth="1"/>
    <col min="9224" max="9230" width="15.42578125" customWidth="1"/>
    <col min="9231" max="9231" width="12.7109375" bestFit="1" customWidth="1"/>
    <col min="9473" max="9473" width="10.28515625" customWidth="1"/>
    <col min="9474" max="9474" width="20.7109375" customWidth="1"/>
    <col min="9475" max="9475" width="30.7109375" customWidth="1"/>
    <col min="9476" max="9476" width="10.28515625" customWidth="1"/>
    <col min="9477" max="9477" width="30.7109375" customWidth="1"/>
    <col min="9478" max="9478" width="10.28515625" customWidth="1"/>
    <col min="9479" max="9479" width="30.7109375" customWidth="1"/>
    <col min="9480" max="9486" width="15.42578125" customWidth="1"/>
    <col min="9487" max="9487" width="12.7109375" bestFit="1" customWidth="1"/>
    <col min="9729" max="9729" width="10.28515625" customWidth="1"/>
    <col min="9730" max="9730" width="20.7109375" customWidth="1"/>
    <col min="9731" max="9731" width="30.7109375" customWidth="1"/>
    <col min="9732" max="9732" width="10.28515625" customWidth="1"/>
    <col min="9733" max="9733" width="30.7109375" customWidth="1"/>
    <col min="9734" max="9734" width="10.28515625" customWidth="1"/>
    <col min="9735" max="9735" width="30.7109375" customWidth="1"/>
    <col min="9736" max="9742" width="15.42578125" customWidth="1"/>
    <col min="9743" max="9743" width="12.7109375" bestFit="1" customWidth="1"/>
    <col min="9985" max="9985" width="10.28515625" customWidth="1"/>
    <col min="9986" max="9986" width="20.7109375" customWidth="1"/>
    <col min="9987" max="9987" width="30.7109375" customWidth="1"/>
    <col min="9988" max="9988" width="10.28515625" customWidth="1"/>
    <col min="9989" max="9989" width="30.7109375" customWidth="1"/>
    <col min="9990" max="9990" width="10.28515625" customWidth="1"/>
    <col min="9991" max="9991" width="30.7109375" customWidth="1"/>
    <col min="9992" max="9998" width="15.42578125" customWidth="1"/>
    <col min="9999" max="9999" width="12.7109375" bestFit="1" customWidth="1"/>
    <col min="10241" max="10241" width="10.28515625" customWidth="1"/>
    <col min="10242" max="10242" width="20.7109375" customWidth="1"/>
    <col min="10243" max="10243" width="30.7109375" customWidth="1"/>
    <col min="10244" max="10244" width="10.28515625" customWidth="1"/>
    <col min="10245" max="10245" width="30.7109375" customWidth="1"/>
    <col min="10246" max="10246" width="10.28515625" customWidth="1"/>
    <col min="10247" max="10247" width="30.7109375" customWidth="1"/>
    <col min="10248" max="10254" width="15.42578125" customWidth="1"/>
    <col min="10255" max="10255" width="12.7109375" bestFit="1" customWidth="1"/>
    <col min="10497" max="10497" width="10.28515625" customWidth="1"/>
    <col min="10498" max="10498" width="20.7109375" customWidth="1"/>
    <col min="10499" max="10499" width="30.7109375" customWidth="1"/>
    <col min="10500" max="10500" width="10.28515625" customWidth="1"/>
    <col min="10501" max="10501" width="30.7109375" customWidth="1"/>
    <col min="10502" max="10502" width="10.28515625" customWidth="1"/>
    <col min="10503" max="10503" width="30.7109375" customWidth="1"/>
    <col min="10504" max="10510" width="15.42578125" customWidth="1"/>
    <col min="10511" max="10511" width="12.7109375" bestFit="1" customWidth="1"/>
    <col min="10753" max="10753" width="10.28515625" customWidth="1"/>
    <col min="10754" max="10754" width="20.7109375" customWidth="1"/>
    <col min="10755" max="10755" width="30.7109375" customWidth="1"/>
    <col min="10756" max="10756" width="10.28515625" customWidth="1"/>
    <col min="10757" max="10757" width="30.7109375" customWidth="1"/>
    <col min="10758" max="10758" width="10.28515625" customWidth="1"/>
    <col min="10759" max="10759" width="30.7109375" customWidth="1"/>
    <col min="10760" max="10766" width="15.42578125" customWidth="1"/>
    <col min="10767" max="10767" width="12.7109375" bestFit="1" customWidth="1"/>
    <col min="11009" max="11009" width="10.28515625" customWidth="1"/>
    <col min="11010" max="11010" width="20.7109375" customWidth="1"/>
    <col min="11011" max="11011" width="30.7109375" customWidth="1"/>
    <col min="11012" max="11012" width="10.28515625" customWidth="1"/>
    <col min="11013" max="11013" width="30.7109375" customWidth="1"/>
    <col min="11014" max="11014" width="10.28515625" customWidth="1"/>
    <col min="11015" max="11015" width="30.7109375" customWidth="1"/>
    <col min="11016" max="11022" width="15.42578125" customWidth="1"/>
    <col min="11023" max="11023" width="12.7109375" bestFit="1" customWidth="1"/>
    <col min="11265" max="11265" width="10.28515625" customWidth="1"/>
    <col min="11266" max="11266" width="20.7109375" customWidth="1"/>
    <col min="11267" max="11267" width="30.7109375" customWidth="1"/>
    <col min="11268" max="11268" width="10.28515625" customWidth="1"/>
    <col min="11269" max="11269" width="30.7109375" customWidth="1"/>
    <col min="11270" max="11270" width="10.28515625" customWidth="1"/>
    <col min="11271" max="11271" width="30.7109375" customWidth="1"/>
    <col min="11272" max="11278" width="15.42578125" customWidth="1"/>
    <col min="11279" max="11279" width="12.7109375" bestFit="1" customWidth="1"/>
    <col min="11521" max="11521" width="10.28515625" customWidth="1"/>
    <col min="11522" max="11522" width="20.7109375" customWidth="1"/>
    <col min="11523" max="11523" width="30.7109375" customWidth="1"/>
    <col min="11524" max="11524" width="10.28515625" customWidth="1"/>
    <col min="11525" max="11525" width="30.7109375" customWidth="1"/>
    <col min="11526" max="11526" width="10.28515625" customWidth="1"/>
    <col min="11527" max="11527" width="30.7109375" customWidth="1"/>
    <col min="11528" max="11534" width="15.42578125" customWidth="1"/>
    <col min="11535" max="11535" width="12.7109375" bestFit="1" customWidth="1"/>
    <col min="11777" max="11777" width="10.28515625" customWidth="1"/>
    <col min="11778" max="11778" width="20.7109375" customWidth="1"/>
    <col min="11779" max="11779" width="30.7109375" customWidth="1"/>
    <col min="11780" max="11780" width="10.28515625" customWidth="1"/>
    <col min="11781" max="11781" width="30.7109375" customWidth="1"/>
    <col min="11782" max="11782" width="10.28515625" customWidth="1"/>
    <col min="11783" max="11783" width="30.7109375" customWidth="1"/>
    <col min="11784" max="11790" width="15.42578125" customWidth="1"/>
    <col min="11791" max="11791" width="12.7109375" bestFit="1" customWidth="1"/>
    <col min="12033" max="12033" width="10.28515625" customWidth="1"/>
    <col min="12034" max="12034" width="20.7109375" customWidth="1"/>
    <col min="12035" max="12035" width="30.7109375" customWidth="1"/>
    <col min="12036" max="12036" width="10.28515625" customWidth="1"/>
    <col min="12037" max="12037" width="30.7109375" customWidth="1"/>
    <col min="12038" max="12038" width="10.28515625" customWidth="1"/>
    <col min="12039" max="12039" width="30.7109375" customWidth="1"/>
    <col min="12040" max="12046" width="15.42578125" customWidth="1"/>
    <col min="12047" max="12047" width="12.7109375" bestFit="1" customWidth="1"/>
    <col min="12289" max="12289" width="10.28515625" customWidth="1"/>
    <col min="12290" max="12290" width="20.7109375" customWidth="1"/>
    <col min="12291" max="12291" width="30.7109375" customWidth="1"/>
    <col min="12292" max="12292" width="10.28515625" customWidth="1"/>
    <col min="12293" max="12293" width="30.7109375" customWidth="1"/>
    <col min="12294" max="12294" width="10.28515625" customWidth="1"/>
    <col min="12295" max="12295" width="30.7109375" customWidth="1"/>
    <col min="12296" max="12302" width="15.42578125" customWidth="1"/>
    <col min="12303" max="12303" width="12.7109375" bestFit="1" customWidth="1"/>
    <col min="12545" max="12545" width="10.28515625" customWidth="1"/>
    <col min="12546" max="12546" width="20.7109375" customWidth="1"/>
    <col min="12547" max="12547" width="30.7109375" customWidth="1"/>
    <col min="12548" max="12548" width="10.28515625" customWidth="1"/>
    <col min="12549" max="12549" width="30.7109375" customWidth="1"/>
    <col min="12550" max="12550" width="10.28515625" customWidth="1"/>
    <col min="12551" max="12551" width="30.7109375" customWidth="1"/>
    <col min="12552" max="12558" width="15.42578125" customWidth="1"/>
    <col min="12559" max="12559" width="12.7109375" bestFit="1" customWidth="1"/>
    <col min="12801" max="12801" width="10.28515625" customWidth="1"/>
    <col min="12802" max="12802" width="20.7109375" customWidth="1"/>
    <col min="12803" max="12803" width="30.7109375" customWidth="1"/>
    <col min="12804" max="12804" width="10.28515625" customWidth="1"/>
    <col min="12805" max="12805" width="30.7109375" customWidth="1"/>
    <col min="12806" max="12806" width="10.28515625" customWidth="1"/>
    <col min="12807" max="12807" width="30.7109375" customWidth="1"/>
    <col min="12808" max="12814" width="15.42578125" customWidth="1"/>
    <col min="12815" max="12815" width="12.7109375" bestFit="1" customWidth="1"/>
    <col min="13057" max="13057" width="10.28515625" customWidth="1"/>
    <col min="13058" max="13058" width="20.7109375" customWidth="1"/>
    <col min="13059" max="13059" width="30.7109375" customWidth="1"/>
    <col min="13060" max="13060" width="10.28515625" customWidth="1"/>
    <col min="13061" max="13061" width="30.7109375" customWidth="1"/>
    <col min="13062" max="13062" width="10.28515625" customWidth="1"/>
    <col min="13063" max="13063" width="30.7109375" customWidth="1"/>
    <col min="13064" max="13070" width="15.42578125" customWidth="1"/>
    <col min="13071" max="13071" width="12.7109375" bestFit="1" customWidth="1"/>
    <col min="13313" max="13313" width="10.28515625" customWidth="1"/>
    <col min="13314" max="13314" width="20.7109375" customWidth="1"/>
    <col min="13315" max="13315" width="30.7109375" customWidth="1"/>
    <col min="13316" max="13316" width="10.28515625" customWidth="1"/>
    <col min="13317" max="13317" width="30.7109375" customWidth="1"/>
    <col min="13318" max="13318" width="10.28515625" customWidth="1"/>
    <col min="13319" max="13319" width="30.7109375" customWidth="1"/>
    <col min="13320" max="13326" width="15.42578125" customWidth="1"/>
    <col min="13327" max="13327" width="12.7109375" bestFit="1" customWidth="1"/>
    <col min="13569" max="13569" width="10.28515625" customWidth="1"/>
    <col min="13570" max="13570" width="20.7109375" customWidth="1"/>
    <col min="13571" max="13571" width="30.7109375" customWidth="1"/>
    <col min="13572" max="13572" width="10.28515625" customWidth="1"/>
    <col min="13573" max="13573" width="30.7109375" customWidth="1"/>
    <col min="13574" max="13574" width="10.28515625" customWidth="1"/>
    <col min="13575" max="13575" width="30.7109375" customWidth="1"/>
    <col min="13576" max="13582" width="15.42578125" customWidth="1"/>
    <col min="13583" max="13583" width="12.7109375" bestFit="1" customWidth="1"/>
    <col min="13825" max="13825" width="10.28515625" customWidth="1"/>
    <col min="13826" max="13826" width="20.7109375" customWidth="1"/>
    <col min="13827" max="13827" width="30.7109375" customWidth="1"/>
    <col min="13828" max="13828" width="10.28515625" customWidth="1"/>
    <col min="13829" max="13829" width="30.7109375" customWidth="1"/>
    <col min="13830" max="13830" width="10.28515625" customWidth="1"/>
    <col min="13831" max="13831" width="30.7109375" customWidth="1"/>
    <col min="13832" max="13838" width="15.42578125" customWidth="1"/>
    <col min="13839" max="13839" width="12.7109375" bestFit="1" customWidth="1"/>
    <col min="14081" max="14081" width="10.28515625" customWidth="1"/>
    <col min="14082" max="14082" width="20.7109375" customWidth="1"/>
    <col min="14083" max="14083" width="30.7109375" customWidth="1"/>
    <col min="14084" max="14084" width="10.28515625" customWidth="1"/>
    <col min="14085" max="14085" width="30.7109375" customWidth="1"/>
    <col min="14086" max="14086" width="10.28515625" customWidth="1"/>
    <col min="14087" max="14087" width="30.7109375" customWidth="1"/>
    <col min="14088" max="14094" width="15.42578125" customWidth="1"/>
    <col min="14095" max="14095" width="12.7109375" bestFit="1" customWidth="1"/>
    <col min="14337" max="14337" width="10.28515625" customWidth="1"/>
    <col min="14338" max="14338" width="20.7109375" customWidth="1"/>
    <col min="14339" max="14339" width="30.7109375" customWidth="1"/>
    <col min="14340" max="14340" width="10.28515625" customWidth="1"/>
    <col min="14341" max="14341" width="30.7109375" customWidth="1"/>
    <col min="14342" max="14342" width="10.28515625" customWidth="1"/>
    <col min="14343" max="14343" width="30.7109375" customWidth="1"/>
    <col min="14344" max="14350" width="15.42578125" customWidth="1"/>
    <col min="14351" max="14351" width="12.7109375" bestFit="1" customWidth="1"/>
    <col min="14593" max="14593" width="10.28515625" customWidth="1"/>
    <col min="14594" max="14594" width="20.7109375" customWidth="1"/>
    <col min="14595" max="14595" width="30.7109375" customWidth="1"/>
    <col min="14596" max="14596" width="10.28515625" customWidth="1"/>
    <col min="14597" max="14597" width="30.7109375" customWidth="1"/>
    <col min="14598" max="14598" width="10.28515625" customWidth="1"/>
    <col min="14599" max="14599" width="30.7109375" customWidth="1"/>
    <col min="14600" max="14606" width="15.42578125" customWidth="1"/>
    <col min="14607" max="14607" width="12.7109375" bestFit="1" customWidth="1"/>
    <col min="14849" max="14849" width="10.28515625" customWidth="1"/>
    <col min="14850" max="14850" width="20.7109375" customWidth="1"/>
    <col min="14851" max="14851" width="30.7109375" customWidth="1"/>
    <col min="14852" max="14852" width="10.28515625" customWidth="1"/>
    <col min="14853" max="14853" width="30.7109375" customWidth="1"/>
    <col min="14854" max="14854" width="10.28515625" customWidth="1"/>
    <col min="14855" max="14855" width="30.7109375" customWidth="1"/>
    <col min="14856" max="14862" width="15.42578125" customWidth="1"/>
    <col min="14863" max="14863" width="12.7109375" bestFit="1" customWidth="1"/>
    <col min="15105" max="15105" width="10.28515625" customWidth="1"/>
    <col min="15106" max="15106" width="20.7109375" customWidth="1"/>
    <col min="15107" max="15107" width="30.7109375" customWidth="1"/>
    <col min="15108" max="15108" width="10.28515625" customWidth="1"/>
    <col min="15109" max="15109" width="30.7109375" customWidth="1"/>
    <col min="15110" max="15110" width="10.28515625" customWidth="1"/>
    <col min="15111" max="15111" width="30.7109375" customWidth="1"/>
    <col min="15112" max="15118" width="15.42578125" customWidth="1"/>
    <col min="15119" max="15119" width="12.7109375" bestFit="1" customWidth="1"/>
    <col min="15361" max="15361" width="10.28515625" customWidth="1"/>
    <col min="15362" max="15362" width="20.7109375" customWidth="1"/>
    <col min="15363" max="15363" width="30.7109375" customWidth="1"/>
    <col min="15364" max="15364" width="10.28515625" customWidth="1"/>
    <col min="15365" max="15365" width="30.7109375" customWidth="1"/>
    <col min="15366" max="15366" width="10.28515625" customWidth="1"/>
    <col min="15367" max="15367" width="30.7109375" customWidth="1"/>
    <col min="15368" max="15374" width="15.42578125" customWidth="1"/>
    <col min="15375" max="15375" width="12.7109375" bestFit="1" customWidth="1"/>
    <col min="15617" max="15617" width="10.28515625" customWidth="1"/>
    <col min="15618" max="15618" width="20.7109375" customWidth="1"/>
    <col min="15619" max="15619" width="30.7109375" customWidth="1"/>
    <col min="15620" max="15620" width="10.28515625" customWidth="1"/>
    <col min="15621" max="15621" width="30.7109375" customWidth="1"/>
    <col min="15622" max="15622" width="10.28515625" customWidth="1"/>
    <col min="15623" max="15623" width="30.7109375" customWidth="1"/>
    <col min="15624" max="15630" width="15.42578125" customWidth="1"/>
    <col min="15631" max="15631" width="12.7109375" bestFit="1" customWidth="1"/>
    <col min="15873" max="15873" width="10.28515625" customWidth="1"/>
    <col min="15874" max="15874" width="20.7109375" customWidth="1"/>
    <col min="15875" max="15875" width="30.7109375" customWidth="1"/>
    <col min="15876" max="15876" width="10.28515625" customWidth="1"/>
    <col min="15877" max="15877" width="30.7109375" customWidth="1"/>
    <col min="15878" max="15878" width="10.28515625" customWidth="1"/>
    <col min="15879" max="15879" width="30.7109375" customWidth="1"/>
    <col min="15880" max="15886" width="15.42578125" customWidth="1"/>
    <col min="15887" max="15887" width="12.7109375" bestFit="1" customWidth="1"/>
    <col min="16129" max="16129" width="10.28515625" customWidth="1"/>
    <col min="16130" max="16130" width="20.7109375" customWidth="1"/>
    <col min="16131" max="16131" width="30.7109375" customWidth="1"/>
    <col min="16132" max="16132" width="10.28515625" customWidth="1"/>
    <col min="16133" max="16133" width="30.7109375" customWidth="1"/>
    <col min="16134" max="16134" width="10.28515625" customWidth="1"/>
    <col min="16135" max="16135" width="30.7109375" customWidth="1"/>
    <col min="16136" max="16142" width="15.42578125" customWidth="1"/>
    <col min="16143" max="16143" width="12.7109375" bestFit="1" customWidth="1"/>
  </cols>
  <sheetData>
    <row r="1" spans="1:14" ht="15" x14ac:dyDescent="0.25">
      <c r="A1" s="640" t="s">
        <v>117</v>
      </c>
      <c r="B1" s="640"/>
      <c r="C1" s="640"/>
      <c r="D1" s="640"/>
      <c r="E1" s="640"/>
      <c r="F1" s="640"/>
      <c r="G1" s="422"/>
      <c r="H1" s="422"/>
      <c r="I1" s="422"/>
      <c r="J1" s="422"/>
    </row>
    <row r="2" spans="1:14" ht="15" x14ac:dyDescent="0.25">
      <c r="A2" s="423" t="s">
        <v>118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4" ht="15" x14ac:dyDescent="0.25">
      <c r="A3" s="424"/>
      <c r="B3" s="425"/>
      <c r="C3" s="425"/>
      <c r="D3" s="425"/>
      <c r="E3" s="425"/>
      <c r="F3" s="425"/>
      <c r="G3" s="425"/>
      <c r="H3" s="425"/>
      <c r="I3" s="425"/>
      <c r="J3" s="425"/>
    </row>
    <row r="4" spans="1:14" ht="15" x14ac:dyDescent="0.25">
      <c r="A4" s="424" t="s">
        <v>119</v>
      </c>
      <c r="B4" s="425"/>
      <c r="C4" s="425"/>
      <c r="D4" s="425"/>
      <c r="E4" s="426"/>
      <c r="F4" s="425"/>
      <c r="G4" s="426"/>
      <c r="H4" s="426"/>
      <c r="I4" s="425"/>
      <c r="J4" s="425"/>
    </row>
    <row r="5" spans="1:14" ht="15" x14ac:dyDescent="0.25">
      <c r="A5" s="422" t="s">
        <v>187</v>
      </c>
      <c r="B5" s="422"/>
      <c r="C5" s="422"/>
      <c r="D5" s="422"/>
      <c r="E5" s="422"/>
      <c r="F5" s="422"/>
      <c r="G5" s="422"/>
      <c r="H5" s="422"/>
      <c r="I5" s="422"/>
      <c r="J5" s="422"/>
    </row>
    <row r="6" spans="1:14" ht="15" x14ac:dyDescent="0.25">
      <c r="A6" s="641"/>
      <c r="B6" s="642"/>
      <c r="C6" s="642"/>
      <c r="D6" s="642"/>
      <c r="E6" s="642"/>
      <c r="F6" s="642"/>
      <c r="G6" s="642"/>
      <c r="H6" s="642"/>
      <c r="I6" s="427"/>
      <c r="J6" s="427"/>
    </row>
    <row r="7" spans="1:14" ht="15" x14ac:dyDescent="0.25">
      <c r="A7" s="641" t="s">
        <v>120</v>
      </c>
      <c r="B7" s="642"/>
      <c r="C7" s="642"/>
      <c r="D7" s="642"/>
      <c r="E7" s="642"/>
      <c r="F7" s="642"/>
      <c r="G7" s="642"/>
    </row>
    <row r="8" spans="1:14" ht="15" x14ac:dyDescent="0.25">
      <c r="A8" s="641" t="s">
        <v>188</v>
      </c>
      <c r="B8" s="642"/>
      <c r="C8" s="642"/>
      <c r="D8" s="642"/>
      <c r="E8" s="642"/>
      <c r="F8" s="642"/>
      <c r="G8" s="642"/>
    </row>
    <row r="9" spans="1:14" ht="15" x14ac:dyDescent="0.25">
      <c r="A9" s="641"/>
      <c r="B9" s="642"/>
      <c r="C9" s="642"/>
      <c r="D9" s="642"/>
      <c r="E9" s="642"/>
      <c r="F9" s="642"/>
      <c r="G9" s="642"/>
    </row>
    <row r="10" spans="1:14" ht="15" x14ac:dyDescent="0.25">
      <c r="A10" s="428" t="s">
        <v>122</v>
      </c>
      <c r="B10" s="428"/>
      <c r="C10" s="428"/>
      <c r="D10" s="428"/>
      <c r="E10" s="428"/>
      <c r="F10" s="428"/>
      <c r="G10" s="428"/>
      <c r="H10" s="428"/>
      <c r="I10" s="422"/>
      <c r="J10" s="422"/>
    </row>
    <row r="11" spans="1:14" ht="21" x14ac:dyDescent="0.25">
      <c r="A11" s="429" t="s">
        <v>52</v>
      </c>
      <c r="B11" s="429" t="s">
        <v>51</v>
      </c>
      <c r="C11" s="429" t="s">
        <v>189</v>
      </c>
      <c r="D11" s="429" t="s">
        <v>190</v>
      </c>
      <c r="E11" s="429" t="s">
        <v>191</v>
      </c>
      <c r="F11" s="429" t="s">
        <v>192</v>
      </c>
      <c r="G11" s="429" t="s">
        <v>193</v>
      </c>
      <c r="H11" s="429" t="s">
        <v>123</v>
      </c>
      <c r="I11" s="429" t="s">
        <v>124</v>
      </c>
      <c r="J11" s="429" t="s">
        <v>125</v>
      </c>
      <c r="K11" s="429" t="s">
        <v>126</v>
      </c>
      <c r="L11" s="429" t="s">
        <v>127</v>
      </c>
      <c r="M11" s="429" t="s">
        <v>128</v>
      </c>
      <c r="N11" s="429" t="s">
        <v>129</v>
      </c>
    </row>
    <row r="12" spans="1:14" ht="33.75" outlineLevel="7" x14ac:dyDescent="0.25">
      <c r="A12" s="430" t="s">
        <v>194</v>
      </c>
      <c r="B12" s="430" t="s">
        <v>64</v>
      </c>
      <c r="C12" s="440" t="s">
        <v>69</v>
      </c>
      <c r="D12" s="430" t="s">
        <v>195</v>
      </c>
      <c r="E12" s="440" t="s">
        <v>196</v>
      </c>
      <c r="F12" s="430" t="s">
        <v>197</v>
      </c>
      <c r="G12" s="440" t="s">
        <v>198</v>
      </c>
      <c r="H12" s="431">
        <v>31692935.210000001</v>
      </c>
      <c r="I12" s="431">
        <v>13500400</v>
      </c>
      <c r="J12" s="431">
        <v>16029000</v>
      </c>
      <c r="K12" s="431">
        <v>7398000</v>
      </c>
      <c r="L12" s="431">
        <v>7301000</v>
      </c>
      <c r="M12" s="431">
        <v>44228400</v>
      </c>
      <c r="N12" s="431">
        <v>5234464.79</v>
      </c>
    </row>
    <row r="13" spans="1:14" ht="33.75" outlineLevel="7" x14ac:dyDescent="0.25">
      <c r="A13" s="430" t="s">
        <v>194</v>
      </c>
      <c r="B13" s="430" t="s">
        <v>64</v>
      </c>
      <c r="C13" s="440" t="s">
        <v>69</v>
      </c>
      <c r="D13" s="430" t="s">
        <v>199</v>
      </c>
      <c r="E13" s="440" t="s">
        <v>200</v>
      </c>
      <c r="F13" s="430" t="s">
        <v>197</v>
      </c>
      <c r="G13" s="440" t="s">
        <v>198</v>
      </c>
      <c r="H13" s="431">
        <v>182732.19</v>
      </c>
      <c r="I13" s="431">
        <v>61330</v>
      </c>
      <c r="J13" s="431">
        <v>100000</v>
      </c>
      <c r="K13" s="431">
        <v>122670</v>
      </c>
      <c r="L13" s="431">
        <v>0</v>
      </c>
      <c r="M13" s="431">
        <v>284000</v>
      </c>
      <c r="N13" s="431">
        <v>101267.81</v>
      </c>
    </row>
    <row r="14" spans="1:14" ht="33.75" outlineLevel="7" x14ac:dyDescent="0.25">
      <c r="A14" s="430" t="s">
        <v>194</v>
      </c>
      <c r="B14" s="430" t="s">
        <v>64</v>
      </c>
      <c r="C14" s="440" t="s">
        <v>69</v>
      </c>
      <c r="D14" s="430" t="s">
        <v>201</v>
      </c>
      <c r="E14" s="440" t="s">
        <v>202</v>
      </c>
      <c r="F14" s="430" t="s">
        <v>197</v>
      </c>
      <c r="G14" s="440" t="s">
        <v>198</v>
      </c>
      <c r="H14" s="431">
        <v>9299766.7100000009</v>
      </c>
      <c r="I14" s="431">
        <v>4127000</v>
      </c>
      <c r="J14" s="431">
        <v>4841000</v>
      </c>
      <c r="K14" s="431">
        <v>2214000</v>
      </c>
      <c r="L14" s="431">
        <v>2241000</v>
      </c>
      <c r="M14" s="431">
        <v>13423000</v>
      </c>
      <c r="N14" s="431">
        <v>1882233.29</v>
      </c>
    </row>
    <row r="15" spans="1:14" ht="33.75" outlineLevel="7" x14ac:dyDescent="0.25">
      <c r="A15" s="430" t="s">
        <v>194</v>
      </c>
      <c r="B15" s="430" t="s">
        <v>64</v>
      </c>
      <c r="C15" s="440" t="s">
        <v>69</v>
      </c>
      <c r="D15" s="430" t="s">
        <v>203</v>
      </c>
      <c r="E15" s="440" t="s">
        <v>204</v>
      </c>
      <c r="F15" s="430" t="s">
        <v>197</v>
      </c>
      <c r="G15" s="440" t="s">
        <v>198</v>
      </c>
      <c r="H15" s="431">
        <v>146530.16</v>
      </c>
      <c r="I15" s="431">
        <v>33502</v>
      </c>
      <c r="J15" s="431">
        <v>193960</v>
      </c>
      <c r="K15" s="431">
        <v>337998</v>
      </c>
      <c r="L15" s="431">
        <v>0</v>
      </c>
      <c r="M15" s="431">
        <v>565460</v>
      </c>
      <c r="N15" s="431">
        <v>418929.84</v>
      </c>
    </row>
    <row r="16" spans="1:14" ht="78.75" outlineLevel="7" x14ac:dyDescent="0.25">
      <c r="A16" s="430" t="s">
        <v>194</v>
      </c>
      <c r="B16" s="430" t="s">
        <v>64</v>
      </c>
      <c r="C16" s="440" t="s">
        <v>69</v>
      </c>
      <c r="D16" s="430" t="s">
        <v>205</v>
      </c>
      <c r="E16" s="440" t="s">
        <v>206</v>
      </c>
      <c r="F16" s="430" t="s">
        <v>197</v>
      </c>
      <c r="G16" s="440" t="s">
        <v>198</v>
      </c>
      <c r="H16" s="431">
        <v>1036812.22</v>
      </c>
      <c r="I16" s="431">
        <v>300000</v>
      </c>
      <c r="J16" s="431">
        <v>800000</v>
      </c>
      <c r="K16" s="431">
        <v>736000</v>
      </c>
      <c r="L16" s="431">
        <v>0</v>
      </c>
      <c r="M16" s="431">
        <v>1836000</v>
      </c>
      <c r="N16" s="431">
        <v>799187.78</v>
      </c>
    </row>
    <row r="17" spans="1:14" ht="33.75" outlineLevel="7" x14ac:dyDescent="0.25">
      <c r="A17" s="430" t="s">
        <v>194</v>
      </c>
      <c r="B17" s="430" t="s">
        <v>64</v>
      </c>
      <c r="C17" s="440" t="s">
        <v>69</v>
      </c>
      <c r="D17" s="430" t="s">
        <v>207</v>
      </c>
      <c r="E17" s="440" t="s">
        <v>208</v>
      </c>
      <c r="F17" s="430" t="s">
        <v>197</v>
      </c>
      <c r="G17" s="440" t="s">
        <v>198</v>
      </c>
      <c r="H17" s="431">
        <v>228921.28</v>
      </c>
      <c r="I17" s="431">
        <v>76296</v>
      </c>
      <c r="J17" s="431">
        <v>130000</v>
      </c>
      <c r="K17" s="431">
        <v>130000</v>
      </c>
      <c r="L17" s="431">
        <v>129000</v>
      </c>
      <c r="M17" s="431">
        <v>465296</v>
      </c>
      <c r="N17" s="431">
        <v>107374.72</v>
      </c>
    </row>
    <row r="18" spans="1:14" ht="33.75" outlineLevel="7" x14ac:dyDescent="0.25">
      <c r="A18" s="430" t="s">
        <v>194</v>
      </c>
      <c r="B18" s="430" t="s">
        <v>64</v>
      </c>
      <c r="C18" s="440" t="s">
        <v>69</v>
      </c>
      <c r="D18" s="430" t="s">
        <v>209</v>
      </c>
      <c r="E18" s="440" t="s">
        <v>210</v>
      </c>
      <c r="F18" s="430" t="s">
        <v>197</v>
      </c>
      <c r="G18" s="440" t="s">
        <v>198</v>
      </c>
      <c r="H18" s="431">
        <v>273769.86</v>
      </c>
      <c r="I18" s="431">
        <v>200000</v>
      </c>
      <c r="J18" s="431">
        <v>92000</v>
      </c>
      <c r="K18" s="431">
        <v>15000</v>
      </c>
      <c r="L18" s="431">
        <v>160000</v>
      </c>
      <c r="M18" s="431">
        <v>467000</v>
      </c>
      <c r="N18" s="431">
        <v>33230.14</v>
      </c>
    </row>
    <row r="19" spans="1:14" ht="33.75" outlineLevel="7" x14ac:dyDescent="0.25">
      <c r="A19" s="430" t="s">
        <v>194</v>
      </c>
      <c r="B19" s="430" t="s">
        <v>64</v>
      </c>
      <c r="C19" s="440" t="s">
        <v>69</v>
      </c>
      <c r="D19" s="430" t="s">
        <v>211</v>
      </c>
      <c r="E19" s="440" t="s">
        <v>212</v>
      </c>
      <c r="F19" s="430" t="s">
        <v>197</v>
      </c>
      <c r="G19" s="440" t="s">
        <v>198</v>
      </c>
      <c r="H19" s="431">
        <v>404824.73</v>
      </c>
      <c r="I19" s="431">
        <v>150000</v>
      </c>
      <c r="J19" s="431">
        <v>113000</v>
      </c>
      <c r="K19" s="431">
        <v>164000</v>
      </c>
      <c r="L19" s="431">
        <v>71000</v>
      </c>
      <c r="M19" s="431">
        <v>498000</v>
      </c>
      <c r="N19" s="431">
        <v>22175.27</v>
      </c>
    </row>
    <row r="20" spans="1:14" ht="33.75" outlineLevel="7" x14ac:dyDescent="0.25">
      <c r="A20" s="430" t="s">
        <v>194</v>
      </c>
      <c r="B20" s="430" t="s">
        <v>64</v>
      </c>
      <c r="C20" s="440" t="s">
        <v>69</v>
      </c>
      <c r="D20" s="430" t="s">
        <v>213</v>
      </c>
      <c r="E20" s="440" t="s">
        <v>214</v>
      </c>
      <c r="F20" s="430" t="s">
        <v>197</v>
      </c>
      <c r="G20" s="440" t="s">
        <v>198</v>
      </c>
      <c r="H20" s="431">
        <v>20242.3</v>
      </c>
      <c r="I20" s="431">
        <v>9000</v>
      </c>
      <c r="J20" s="431">
        <v>9000</v>
      </c>
      <c r="K20" s="431">
        <v>9000</v>
      </c>
      <c r="L20" s="431">
        <v>1000</v>
      </c>
      <c r="M20" s="431">
        <v>28000</v>
      </c>
      <c r="N20" s="431">
        <v>6757.7</v>
      </c>
    </row>
    <row r="21" spans="1:14" ht="33.75" outlineLevel="7" x14ac:dyDescent="0.25">
      <c r="A21" s="430" t="s">
        <v>194</v>
      </c>
      <c r="B21" s="430" t="s">
        <v>64</v>
      </c>
      <c r="C21" s="440" t="s">
        <v>69</v>
      </c>
      <c r="D21" s="430" t="s">
        <v>215</v>
      </c>
      <c r="E21" s="440" t="s">
        <v>216</v>
      </c>
      <c r="F21" s="430" t="s">
        <v>197</v>
      </c>
      <c r="G21" s="440" t="s">
        <v>198</v>
      </c>
      <c r="H21" s="431">
        <v>69060.47</v>
      </c>
      <c r="I21" s="431">
        <v>20000</v>
      </c>
      <c r="J21" s="431">
        <v>46000</v>
      </c>
      <c r="K21" s="431">
        <v>12000</v>
      </c>
      <c r="L21" s="431">
        <v>12000</v>
      </c>
      <c r="M21" s="431">
        <v>90000</v>
      </c>
      <c r="N21" s="431">
        <v>8939.5300000000007</v>
      </c>
    </row>
    <row r="22" spans="1:14" ht="33.75" outlineLevel="7" x14ac:dyDescent="0.25">
      <c r="A22" s="430" t="s">
        <v>194</v>
      </c>
      <c r="B22" s="430" t="s">
        <v>64</v>
      </c>
      <c r="C22" s="440" t="s">
        <v>69</v>
      </c>
      <c r="D22" s="430" t="s">
        <v>217</v>
      </c>
      <c r="E22" s="440" t="s">
        <v>218</v>
      </c>
      <c r="F22" s="430" t="s">
        <v>197</v>
      </c>
      <c r="G22" s="440" t="s">
        <v>198</v>
      </c>
      <c r="H22" s="431">
        <v>102313.37</v>
      </c>
      <c r="I22" s="431">
        <v>133000</v>
      </c>
      <c r="J22" s="431">
        <v>5000</v>
      </c>
      <c r="K22" s="431">
        <v>3000</v>
      </c>
      <c r="L22" s="431">
        <v>3000</v>
      </c>
      <c r="M22" s="431">
        <v>144000</v>
      </c>
      <c r="N22" s="431">
        <v>38686.629999999997</v>
      </c>
    </row>
    <row r="23" spans="1:14" ht="33.75" outlineLevel="7" x14ac:dyDescent="0.25">
      <c r="A23" s="430" t="s">
        <v>194</v>
      </c>
      <c r="B23" s="430" t="s">
        <v>64</v>
      </c>
      <c r="C23" s="440" t="s">
        <v>69</v>
      </c>
      <c r="D23" s="430" t="s">
        <v>219</v>
      </c>
      <c r="E23" s="440" t="s">
        <v>220</v>
      </c>
      <c r="F23" s="430" t="s">
        <v>197</v>
      </c>
      <c r="G23" s="440" t="s">
        <v>198</v>
      </c>
      <c r="H23" s="431">
        <v>149883.07999999999</v>
      </c>
      <c r="I23" s="431">
        <v>35000</v>
      </c>
      <c r="J23" s="431">
        <v>75000</v>
      </c>
      <c r="K23" s="431">
        <v>65000</v>
      </c>
      <c r="L23" s="431">
        <v>51000</v>
      </c>
      <c r="M23" s="431">
        <v>226000</v>
      </c>
      <c r="N23" s="431">
        <v>25116.92</v>
      </c>
    </row>
    <row r="24" spans="1:14" ht="33.75" outlineLevel="7" x14ac:dyDescent="0.25">
      <c r="A24" s="430" t="s">
        <v>194</v>
      </c>
      <c r="B24" s="430" t="s">
        <v>64</v>
      </c>
      <c r="C24" s="440" t="s">
        <v>69</v>
      </c>
      <c r="D24" s="430" t="s">
        <v>221</v>
      </c>
      <c r="E24" s="440" t="s">
        <v>222</v>
      </c>
      <c r="F24" s="430" t="s">
        <v>197</v>
      </c>
      <c r="G24" s="440" t="s">
        <v>198</v>
      </c>
      <c r="H24" s="431">
        <v>255242.08</v>
      </c>
      <c r="I24" s="431">
        <v>106004</v>
      </c>
      <c r="J24" s="431">
        <v>111700</v>
      </c>
      <c r="K24" s="431">
        <v>67800</v>
      </c>
      <c r="L24" s="431">
        <v>10300</v>
      </c>
      <c r="M24" s="431">
        <v>295804</v>
      </c>
      <c r="N24" s="431">
        <v>30261.919999999998</v>
      </c>
    </row>
    <row r="25" spans="1:14" ht="33.75" outlineLevel="7" x14ac:dyDescent="0.25">
      <c r="A25" s="430" t="s">
        <v>194</v>
      </c>
      <c r="B25" s="430" t="s">
        <v>64</v>
      </c>
      <c r="C25" s="440" t="s">
        <v>69</v>
      </c>
      <c r="D25" s="430" t="s">
        <v>223</v>
      </c>
      <c r="E25" s="440" t="s">
        <v>224</v>
      </c>
      <c r="F25" s="430" t="s">
        <v>197</v>
      </c>
      <c r="G25" s="440" t="s">
        <v>198</v>
      </c>
      <c r="H25" s="431">
        <v>485394.25</v>
      </c>
      <c r="I25" s="431">
        <v>209500</v>
      </c>
      <c r="J25" s="431">
        <v>172800</v>
      </c>
      <c r="K25" s="431">
        <v>172800</v>
      </c>
      <c r="L25" s="431">
        <v>170510</v>
      </c>
      <c r="M25" s="431">
        <v>725610</v>
      </c>
      <c r="N25" s="431">
        <v>69705.75</v>
      </c>
    </row>
    <row r="26" spans="1:14" ht="33.75" outlineLevel="7" x14ac:dyDescent="0.25">
      <c r="A26" s="430" t="s">
        <v>194</v>
      </c>
      <c r="B26" s="430" t="s">
        <v>64</v>
      </c>
      <c r="C26" s="440" t="s">
        <v>69</v>
      </c>
      <c r="D26" s="430" t="s">
        <v>225</v>
      </c>
      <c r="E26" s="440" t="s">
        <v>226</v>
      </c>
      <c r="F26" s="430" t="s">
        <v>197</v>
      </c>
      <c r="G26" s="440" t="s">
        <v>198</v>
      </c>
      <c r="H26" s="431">
        <v>485180.35</v>
      </c>
      <c r="I26" s="431">
        <v>283000</v>
      </c>
      <c r="J26" s="431">
        <v>235000</v>
      </c>
      <c r="K26" s="431">
        <v>235000</v>
      </c>
      <c r="L26" s="431">
        <v>143000</v>
      </c>
      <c r="M26" s="431">
        <v>896000</v>
      </c>
      <c r="N26" s="431">
        <v>267819.65000000002</v>
      </c>
    </row>
    <row r="27" spans="1:14" ht="56.25" outlineLevel="7" x14ac:dyDescent="0.25">
      <c r="A27" s="430" t="s">
        <v>194</v>
      </c>
      <c r="B27" s="430" t="s">
        <v>64</v>
      </c>
      <c r="C27" s="440" t="s">
        <v>69</v>
      </c>
      <c r="D27" s="430" t="s">
        <v>227</v>
      </c>
      <c r="E27" s="440" t="s">
        <v>228</v>
      </c>
      <c r="F27" s="430" t="s">
        <v>197</v>
      </c>
      <c r="G27" s="440" t="s">
        <v>198</v>
      </c>
      <c r="H27" s="431">
        <v>13893.4</v>
      </c>
      <c r="I27" s="431">
        <v>6000</v>
      </c>
      <c r="J27" s="431">
        <v>6000</v>
      </c>
      <c r="K27" s="431">
        <v>6000</v>
      </c>
      <c r="L27" s="431">
        <v>6000</v>
      </c>
      <c r="M27" s="431">
        <v>24000</v>
      </c>
      <c r="N27" s="431">
        <v>4106.6000000000004</v>
      </c>
    </row>
    <row r="28" spans="1:14" ht="33.75" outlineLevel="7" x14ac:dyDescent="0.25">
      <c r="A28" s="430" t="s">
        <v>194</v>
      </c>
      <c r="B28" s="430" t="s">
        <v>64</v>
      </c>
      <c r="C28" s="440" t="s">
        <v>69</v>
      </c>
      <c r="D28" s="430" t="s">
        <v>229</v>
      </c>
      <c r="E28" s="440" t="s">
        <v>230</v>
      </c>
      <c r="F28" s="430" t="s">
        <v>197</v>
      </c>
      <c r="G28" s="440" t="s">
        <v>198</v>
      </c>
      <c r="H28" s="431">
        <v>77600</v>
      </c>
      <c r="I28" s="431">
        <v>60000</v>
      </c>
      <c r="J28" s="431">
        <v>60000</v>
      </c>
      <c r="K28" s="431">
        <v>60000</v>
      </c>
      <c r="L28" s="431">
        <v>11000</v>
      </c>
      <c r="M28" s="431">
        <v>191000</v>
      </c>
      <c r="N28" s="431">
        <v>102400</v>
      </c>
    </row>
    <row r="29" spans="1:14" ht="33.75" outlineLevel="7" x14ac:dyDescent="0.25">
      <c r="A29" s="430" t="s">
        <v>194</v>
      </c>
      <c r="B29" s="430" t="s">
        <v>64</v>
      </c>
      <c r="C29" s="440" t="s">
        <v>69</v>
      </c>
      <c r="D29" s="430" t="s">
        <v>231</v>
      </c>
      <c r="E29" s="440" t="s">
        <v>232</v>
      </c>
      <c r="F29" s="430" t="s">
        <v>197</v>
      </c>
      <c r="G29" s="440" t="s">
        <v>198</v>
      </c>
      <c r="H29" s="431">
        <v>49350</v>
      </c>
      <c r="I29" s="431">
        <v>0</v>
      </c>
      <c r="J29" s="431">
        <v>52000</v>
      </c>
      <c r="K29" s="431">
        <v>0</v>
      </c>
      <c r="L29" s="431">
        <v>0</v>
      </c>
      <c r="M29" s="431">
        <v>52000</v>
      </c>
      <c r="N29" s="431">
        <v>2650</v>
      </c>
    </row>
    <row r="30" spans="1:14" ht="33.75" outlineLevel="7" x14ac:dyDescent="0.25">
      <c r="A30" s="430" t="s">
        <v>194</v>
      </c>
      <c r="B30" s="430" t="s">
        <v>64</v>
      </c>
      <c r="C30" s="440" t="s">
        <v>69</v>
      </c>
      <c r="D30" s="430" t="s">
        <v>233</v>
      </c>
      <c r="E30" s="440" t="s">
        <v>234</v>
      </c>
      <c r="F30" s="430" t="s">
        <v>197</v>
      </c>
      <c r="G30" s="440" t="s">
        <v>198</v>
      </c>
      <c r="H30" s="431">
        <v>11600</v>
      </c>
      <c r="I30" s="431">
        <v>0</v>
      </c>
      <c r="J30" s="431">
        <v>11600</v>
      </c>
      <c r="K30" s="431">
        <v>0</v>
      </c>
      <c r="L30" s="431">
        <v>0</v>
      </c>
      <c r="M30" s="431">
        <v>11600</v>
      </c>
      <c r="N30" s="431">
        <v>0</v>
      </c>
    </row>
    <row r="31" spans="1:14" ht="56.25" outlineLevel="7" x14ac:dyDescent="0.25">
      <c r="A31" s="430" t="s">
        <v>194</v>
      </c>
      <c r="B31" s="430" t="s">
        <v>64</v>
      </c>
      <c r="C31" s="440" t="s">
        <v>69</v>
      </c>
      <c r="D31" s="430" t="s">
        <v>235</v>
      </c>
      <c r="E31" s="440" t="s">
        <v>236</v>
      </c>
      <c r="F31" s="430" t="s">
        <v>197</v>
      </c>
      <c r="G31" s="440" t="s">
        <v>198</v>
      </c>
      <c r="H31" s="431">
        <v>4333.17</v>
      </c>
      <c r="I31" s="431">
        <v>2100</v>
      </c>
      <c r="J31" s="431">
        <v>2100</v>
      </c>
      <c r="K31" s="431">
        <v>2100</v>
      </c>
      <c r="L31" s="431">
        <v>700</v>
      </c>
      <c r="M31" s="431">
        <v>7000</v>
      </c>
      <c r="N31" s="431">
        <v>1966.83</v>
      </c>
    </row>
    <row r="32" spans="1:14" ht="78.75" outlineLevel="7" x14ac:dyDescent="0.25">
      <c r="A32" s="430" t="s">
        <v>194</v>
      </c>
      <c r="B32" s="430" t="s">
        <v>64</v>
      </c>
      <c r="C32" s="440" t="s">
        <v>69</v>
      </c>
      <c r="D32" s="430" t="s">
        <v>237</v>
      </c>
      <c r="E32" s="440" t="s">
        <v>238</v>
      </c>
      <c r="F32" s="430" t="s">
        <v>197</v>
      </c>
      <c r="G32" s="440" t="s">
        <v>198</v>
      </c>
      <c r="H32" s="431">
        <v>79190.84</v>
      </c>
      <c r="I32" s="431">
        <v>163600</v>
      </c>
      <c r="J32" s="431">
        <v>0</v>
      </c>
      <c r="K32" s="431">
        <v>0</v>
      </c>
      <c r="L32" s="431">
        <v>0</v>
      </c>
      <c r="M32" s="431">
        <v>163600</v>
      </c>
      <c r="N32" s="431">
        <v>84409.16</v>
      </c>
    </row>
    <row r="33" spans="1:15" ht="33.75" outlineLevel="7" x14ac:dyDescent="0.25">
      <c r="A33" s="430" t="s">
        <v>194</v>
      </c>
      <c r="B33" s="430" t="s">
        <v>64</v>
      </c>
      <c r="C33" s="440" t="s">
        <v>69</v>
      </c>
      <c r="D33" s="430" t="s">
        <v>239</v>
      </c>
      <c r="E33" s="440" t="s">
        <v>240</v>
      </c>
      <c r="F33" s="430" t="s">
        <v>197</v>
      </c>
      <c r="G33" s="440" t="s">
        <v>198</v>
      </c>
      <c r="H33" s="431">
        <v>114338.18</v>
      </c>
      <c r="I33" s="431">
        <v>40000</v>
      </c>
      <c r="J33" s="431">
        <v>40000</v>
      </c>
      <c r="K33" s="431">
        <v>80000</v>
      </c>
      <c r="L33" s="431">
        <v>0</v>
      </c>
      <c r="M33" s="431">
        <v>160000</v>
      </c>
      <c r="N33" s="431">
        <v>45661.82</v>
      </c>
    </row>
    <row r="34" spans="1:15" ht="33.75" outlineLevel="7" x14ac:dyDescent="0.25">
      <c r="A34" s="430" t="s">
        <v>194</v>
      </c>
      <c r="B34" s="430" t="s">
        <v>64</v>
      </c>
      <c r="C34" s="440" t="s">
        <v>69</v>
      </c>
      <c r="D34" s="430" t="s">
        <v>241</v>
      </c>
      <c r="E34" s="440" t="s">
        <v>242</v>
      </c>
      <c r="F34" s="430" t="s">
        <v>197</v>
      </c>
      <c r="G34" s="440" t="s">
        <v>198</v>
      </c>
      <c r="H34" s="431">
        <v>22450.15</v>
      </c>
      <c r="I34" s="431">
        <v>0</v>
      </c>
      <c r="J34" s="431">
        <v>6040</v>
      </c>
      <c r="K34" s="431">
        <v>28500</v>
      </c>
      <c r="L34" s="431">
        <v>0</v>
      </c>
      <c r="M34" s="431">
        <v>34540</v>
      </c>
      <c r="N34" s="431">
        <v>12089.85</v>
      </c>
    </row>
    <row r="35" spans="1:15" ht="33.75" outlineLevel="7" x14ac:dyDescent="0.25">
      <c r="A35" s="430" t="s">
        <v>194</v>
      </c>
      <c r="B35" s="430" t="s">
        <v>64</v>
      </c>
      <c r="C35" s="440" t="s">
        <v>69</v>
      </c>
      <c r="D35" s="430" t="s">
        <v>243</v>
      </c>
      <c r="E35" s="440" t="s">
        <v>244</v>
      </c>
      <c r="F35" s="430" t="s">
        <v>197</v>
      </c>
      <c r="G35" s="440" t="s">
        <v>198</v>
      </c>
      <c r="H35" s="431">
        <v>123478.19</v>
      </c>
      <c r="I35" s="431">
        <v>47546</v>
      </c>
      <c r="J35" s="431">
        <v>41454</v>
      </c>
      <c r="K35" s="431">
        <v>42000</v>
      </c>
      <c r="L35" s="431">
        <v>42000</v>
      </c>
      <c r="M35" s="431">
        <v>173000</v>
      </c>
      <c r="N35" s="431">
        <v>7521.81</v>
      </c>
    </row>
    <row r="36" spans="1:15" ht="33.75" outlineLevel="7" x14ac:dyDescent="0.25">
      <c r="A36" s="430" t="s">
        <v>194</v>
      </c>
      <c r="B36" s="430" t="s">
        <v>64</v>
      </c>
      <c r="C36" s="440" t="s">
        <v>69</v>
      </c>
      <c r="D36" s="430" t="s">
        <v>245</v>
      </c>
      <c r="E36" s="440" t="s">
        <v>246</v>
      </c>
      <c r="F36" s="430" t="s">
        <v>197</v>
      </c>
      <c r="G36" s="440" t="s">
        <v>198</v>
      </c>
      <c r="H36" s="431">
        <v>61500</v>
      </c>
      <c r="I36" s="431">
        <v>0</v>
      </c>
      <c r="J36" s="431">
        <v>61500</v>
      </c>
      <c r="K36" s="431">
        <v>0</v>
      </c>
      <c r="L36" s="431">
        <v>0</v>
      </c>
      <c r="M36" s="431">
        <v>61500</v>
      </c>
      <c r="N36" s="431">
        <v>0</v>
      </c>
    </row>
    <row r="37" spans="1:15" ht="33.75" outlineLevel="7" x14ac:dyDescent="0.25">
      <c r="A37" s="430" t="s">
        <v>194</v>
      </c>
      <c r="B37" s="430" t="s">
        <v>64</v>
      </c>
      <c r="C37" s="440" t="s">
        <v>69</v>
      </c>
      <c r="D37" s="430" t="s">
        <v>247</v>
      </c>
      <c r="E37" s="440" t="s">
        <v>248</v>
      </c>
      <c r="F37" s="430" t="s">
        <v>197</v>
      </c>
      <c r="G37" s="440" t="s">
        <v>198</v>
      </c>
      <c r="H37" s="431">
        <v>1500</v>
      </c>
      <c r="I37" s="431">
        <v>0</v>
      </c>
      <c r="J37" s="431">
        <v>1500</v>
      </c>
      <c r="K37" s="431">
        <v>0</v>
      </c>
      <c r="L37" s="431">
        <v>0</v>
      </c>
      <c r="M37" s="431">
        <v>1500</v>
      </c>
      <c r="N37" s="431">
        <v>0</v>
      </c>
    </row>
    <row r="38" spans="1:15" ht="33.75" outlineLevel="7" x14ac:dyDescent="0.25">
      <c r="A38" s="430" t="s">
        <v>194</v>
      </c>
      <c r="B38" s="430" t="s">
        <v>64</v>
      </c>
      <c r="C38" s="440" t="s">
        <v>69</v>
      </c>
      <c r="D38" s="430" t="s">
        <v>249</v>
      </c>
      <c r="E38" s="440" t="s">
        <v>250</v>
      </c>
      <c r="F38" s="430" t="s">
        <v>197</v>
      </c>
      <c r="G38" s="440" t="s">
        <v>198</v>
      </c>
      <c r="H38" s="431">
        <v>401290</v>
      </c>
      <c r="I38" s="431">
        <v>10000</v>
      </c>
      <c r="J38" s="431">
        <v>190290</v>
      </c>
      <c r="K38" s="431">
        <v>201000</v>
      </c>
      <c r="L38" s="431">
        <v>10000</v>
      </c>
      <c r="M38" s="431">
        <v>411290</v>
      </c>
      <c r="N38" s="431">
        <v>0</v>
      </c>
    </row>
    <row r="39" spans="1:15" ht="33.75" outlineLevel="3" x14ac:dyDescent="0.25">
      <c r="A39" s="436" t="s">
        <v>194</v>
      </c>
      <c r="B39" s="441" t="s">
        <v>64</v>
      </c>
      <c r="C39" s="442" t="s">
        <v>69</v>
      </c>
      <c r="D39" s="441"/>
      <c r="E39" s="442"/>
      <c r="F39" s="441"/>
      <c r="G39" s="442"/>
      <c r="H39" s="437">
        <v>45794132.189999998</v>
      </c>
      <c r="I39" s="437">
        <v>19573278</v>
      </c>
      <c r="J39" s="437">
        <v>23425944</v>
      </c>
      <c r="K39" s="437">
        <v>12101868</v>
      </c>
      <c r="L39" s="437">
        <v>10362510</v>
      </c>
      <c r="M39" s="437">
        <v>65463600</v>
      </c>
      <c r="N39" s="437">
        <v>9306957.8100000005</v>
      </c>
    </row>
    <row r="40" spans="1:15" ht="33.75" outlineLevel="2" x14ac:dyDescent="0.25">
      <c r="A40" s="436" t="s">
        <v>194</v>
      </c>
      <c r="B40" s="441" t="s">
        <v>251</v>
      </c>
      <c r="C40" s="442" t="s">
        <v>252</v>
      </c>
      <c r="D40" s="441"/>
      <c r="E40" s="442"/>
      <c r="F40" s="441"/>
      <c r="G40" s="442"/>
      <c r="H40" s="437">
        <v>45794132.189999998</v>
      </c>
      <c r="I40" s="437">
        <v>19573278</v>
      </c>
      <c r="J40" s="437">
        <v>23425944</v>
      </c>
      <c r="K40" s="437">
        <v>12101868</v>
      </c>
      <c r="L40" s="437">
        <v>10362510</v>
      </c>
      <c r="M40" s="437">
        <v>65463600</v>
      </c>
      <c r="N40" s="437">
        <v>9306957.8100000005</v>
      </c>
    </row>
    <row r="41" spans="1:15" ht="33.75" outlineLevel="1" x14ac:dyDescent="0.25">
      <c r="A41" s="436" t="s">
        <v>194</v>
      </c>
      <c r="B41" s="441" t="s">
        <v>146</v>
      </c>
      <c r="C41" s="442" t="s">
        <v>253</v>
      </c>
      <c r="D41" s="441"/>
      <c r="E41" s="442"/>
      <c r="F41" s="441"/>
      <c r="G41" s="442"/>
      <c r="H41" s="437">
        <v>45794132.189999998</v>
      </c>
      <c r="I41" s="437">
        <v>19573278</v>
      </c>
      <c r="J41" s="437">
        <v>23425944</v>
      </c>
      <c r="K41" s="437">
        <v>12101868</v>
      </c>
      <c r="L41" s="437">
        <v>10362510</v>
      </c>
      <c r="M41" s="437">
        <v>65463600</v>
      </c>
      <c r="N41" s="437">
        <v>9306957.8100000005</v>
      </c>
      <c r="O41" s="432">
        <f>I41+J41+K41</f>
        <v>55101090</v>
      </c>
    </row>
    <row r="42" spans="1:15" s="435" customFormat="1" ht="45" x14ac:dyDescent="0.25">
      <c r="A42" s="433" t="s">
        <v>194</v>
      </c>
      <c r="B42" s="445" t="s">
        <v>149</v>
      </c>
      <c r="C42" s="446" t="s">
        <v>254</v>
      </c>
      <c r="D42" s="445"/>
      <c r="E42" s="446"/>
      <c r="F42" s="445"/>
      <c r="G42" s="446"/>
      <c r="H42" s="434">
        <v>45794132.189999998</v>
      </c>
      <c r="I42" s="434">
        <v>19573278</v>
      </c>
      <c r="J42" s="434">
        <v>23425944</v>
      </c>
      <c r="K42" s="434">
        <v>12101868</v>
      </c>
      <c r="L42" s="434">
        <v>10362510</v>
      </c>
      <c r="M42" s="434">
        <v>65463600</v>
      </c>
      <c r="N42" s="434">
        <v>9306957.8100000005</v>
      </c>
    </row>
    <row r="43" spans="1:15" ht="22.5" outlineLevel="7" x14ac:dyDescent="0.25">
      <c r="A43" s="430" t="s">
        <v>194</v>
      </c>
      <c r="B43" s="430" t="s">
        <v>169</v>
      </c>
      <c r="C43" s="440" t="s">
        <v>0</v>
      </c>
      <c r="D43" s="430" t="s">
        <v>255</v>
      </c>
      <c r="E43" s="440" t="s">
        <v>256</v>
      </c>
      <c r="F43" s="430" t="s">
        <v>197</v>
      </c>
      <c r="G43" s="440" t="s">
        <v>198</v>
      </c>
      <c r="H43" s="431">
        <v>29600</v>
      </c>
      <c r="I43" s="431">
        <v>6000</v>
      </c>
      <c r="J43" s="431">
        <v>15000</v>
      </c>
      <c r="K43" s="431">
        <v>9000</v>
      </c>
      <c r="L43" s="431">
        <v>12000</v>
      </c>
      <c r="M43" s="431">
        <v>42000</v>
      </c>
      <c r="N43" s="431">
        <v>400</v>
      </c>
    </row>
    <row r="44" spans="1:15" ht="22.5" outlineLevel="7" x14ac:dyDescent="0.25">
      <c r="A44" s="430" t="s">
        <v>194</v>
      </c>
      <c r="B44" s="430" t="s">
        <v>169</v>
      </c>
      <c r="C44" s="440" t="s">
        <v>0</v>
      </c>
      <c r="D44" s="430" t="s">
        <v>257</v>
      </c>
      <c r="E44" s="440" t="s">
        <v>258</v>
      </c>
      <c r="F44" s="430" t="s">
        <v>197</v>
      </c>
      <c r="G44" s="440" t="s">
        <v>198</v>
      </c>
      <c r="H44" s="431">
        <v>12959</v>
      </c>
      <c r="I44" s="431">
        <v>13000</v>
      </c>
      <c r="J44" s="431">
        <v>0</v>
      </c>
      <c r="K44" s="431">
        <v>0</v>
      </c>
      <c r="L44" s="431">
        <v>0</v>
      </c>
      <c r="M44" s="431">
        <v>13000</v>
      </c>
      <c r="N44" s="431">
        <v>41</v>
      </c>
    </row>
    <row r="45" spans="1:15" ht="15" outlineLevel="3" x14ac:dyDescent="0.25">
      <c r="A45" s="436" t="s">
        <v>194</v>
      </c>
      <c r="B45" s="441" t="s">
        <v>169</v>
      </c>
      <c r="C45" s="442" t="s">
        <v>0</v>
      </c>
      <c r="D45" s="441"/>
      <c r="E45" s="442"/>
      <c r="F45" s="441"/>
      <c r="G45" s="442"/>
      <c r="H45" s="437">
        <v>42559</v>
      </c>
      <c r="I45" s="437">
        <v>19000</v>
      </c>
      <c r="J45" s="437">
        <v>15000</v>
      </c>
      <c r="K45" s="437">
        <v>9000</v>
      </c>
      <c r="L45" s="437">
        <v>12000</v>
      </c>
      <c r="M45" s="437">
        <v>55000</v>
      </c>
      <c r="N45" s="437">
        <v>441</v>
      </c>
    </row>
    <row r="46" spans="1:15" ht="56.25" outlineLevel="2" x14ac:dyDescent="0.25">
      <c r="A46" s="436" t="s">
        <v>194</v>
      </c>
      <c r="B46" s="441" t="s">
        <v>170</v>
      </c>
      <c r="C46" s="442" t="s">
        <v>259</v>
      </c>
      <c r="D46" s="441"/>
      <c r="E46" s="442"/>
      <c r="F46" s="441"/>
      <c r="G46" s="442"/>
      <c r="H46" s="437">
        <v>42559</v>
      </c>
      <c r="I46" s="437">
        <v>19000</v>
      </c>
      <c r="J46" s="437">
        <v>15000</v>
      </c>
      <c r="K46" s="437">
        <v>9000</v>
      </c>
      <c r="L46" s="437">
        <v>12000</v>
      </c>
      <c r="M46" s="437">
        <v>55000</v>
      </c>
      <c r="N46" s="437">
        <v>441</v>
      </c>
    </row>
    <row r="47" spans="1:15" ht="45" outlineLevel="1" x14ac:dyDescent="0.25">
      <c r="A47" s="436" t="s">
        <v>194</v>
      </c>
      <c r="B47" s="441" t="s">
        <v>171</v>
      </c>
      <c r="C47" s="442" t="s">
        <v>260</v>
      </c>
      <c r="D47" s="441"/>
      <c r="E47" s="442"/>
      <c r="F47" s="441"/>
      <c r="G47" s="442"/>
      <c r="H47" s="437">
        <v>42559</v>
      </c>
      <c r="I47" s="437">
        <v>19000</v>
      </c>
      <c r="J47" s="437">
        <v>15000</v>
      </c>
      <c r="K47" s="437">
        <v>9000</v>
      </c>
      <c r="L47" s="437">
        <v>12000</v>
      </c>
      <c r="M47" s="437">
        <v>55000</v>
      </c>
      <c r="N47" s="437">
        <v>441</v>
      </c>
    </row>
    <row r="48" spans="1:15" ht="67.5" x14ac:dyDescent="0.25">
      <c r="A48" s="436" t="s">
        <v>194</v>
      </c>
      <c r="B48" s="441" t="s">
        <v>172</v>
      </c>
      <c r="C48" s="442" t="s">
        <v>261</v>
      </c>
      <c r="D48" s="441"/>
      <c r="E48" s="442"/>
      <c r="F48" s="441"/>
      <c r="G48" s="442"/>
      <c r="H48" s="437">
        <v>42559</v>
      </c>
      <c r="I48" s="437">
        <v>19000</v>
      </c>
      <c r="J48" s="437">
        <v>15000</v>
      </c>
      <c r="K48" s="437">
        <v>9000</v>
      </c>
      <c r="L48" s="437">
        <v>12000</v>
      </c>
      <c r="M48" s="437">
        <v>55000</v>
      </c>
      <c r="N48" s="437">
        <v>441</v>
      </c>
    </row>
    <row r="49" spans="1:14" ht="15" x14ac:dyDescent="0.25">
      <c r="A49" s="438" t="s">
        <v>186</v>
      </c>
      <c r="B49" s="443"/>
      <c r="C49" s="444"/>
      <c r="D49" s="443"/>
      <c r="E49" s="444"/>
      <c r="F49" s="443"/>
      <c r="G49" s="444"/>
      <c r="H49" s="439">
        <v>45836691.189999998</v>
      </c>
      <c r="I49" s="439">
        <v>19592278</v>
      </c>
      <c r="J49" s="439">
        <v>23440944</v>
      </c>
      <c r="K49" s="439">
        <v>12110868</v>
      </c>
      <c r="L49" s="439">
        <v>10374510</v>
      </c>
      <c r="M49" s="439">
        <v>65518600</v>
      </c>
      <c r="N49" s="439">
        <v>9307398.8100000005</v>
      </c>
    </row>
  </sheetData>
  <mergeCells count="5">
    <mergeCell ref="A1:F1"/>
    <mergeCell ref="A6:H6"/>
    <mergeCell ref="A7:G7"/>
    <mergeCell ref="A8:G8"/>
    <mergeCell ref="A9:G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</vt:lpstr>
      <vt:lpstr>ДОиМП</vt:lpstr>
      <vt:lpstr>УУиООУ</vt:lpstr>
      <vt:lpstr>Лист1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2019-11-07T10:15:58Z</dcterms:modified>
</cp:coreProperties>
</file>