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995" firstSheet="2" activeTab="2"/>
  </bookViews>
  <sheets>
    <sheet name="Лист1" sheetId="1" state="hidden" r:id="rId1"/>
    <sheet name="на29.07.2010 (цветной)" sheetId="4" state="hidden" r:id="rId2"/>
    <sheet name="Лист2" sheetId="6" r:id="rId3"/>
  </sheets>
  <definedNames>
    <definedName name="_xlnm.Print_Titles" localSheetId="0">Лист1!$16:$16</definedName>
    <definedName name="_xlnm.Print_Titles" localSheetId="1">'на29.07.2010 (цветной)'!$16:$16</definedName>
  </definedNames>
  <calcPr calcId="145621"/>
</workbook>
</file>

<file path=xl/calcChain.xml><?xml version="1.0" encoding="utf-8"?>
<calcChain xmlns="http://schemas.openxmlformats.org/spreadsheetml/2006/main">
  <c r="C13" i="6" l="1"/>
  <c r="F18" i="4" l="1"/>
  <c r="F19" i="4"/>
  <c r="F20" i="4"/>
  <c r="C21" i="4"/>
  <c r="F21" i="4" s="1"/>
  <c r="F22" i="4"/>
  <c r="C24" i="4"/>
  <c r="F24" i="4"/>
  <c r="C25" i="4"/>
  <c r="F25" i="4" s="1"/>
  <c r="C26" i="4"/>
  <c r="F26" i="4"/>
  <c r="C27" i="4"/>
  <c r="I27" i="4" s="1"/>
  <c r="C29" i="4"/>
  <c r="F29" i="4" s="1"/>
  <c r="F32" i="4"/>
  <c r="F33" i="4"/>
  <c r="F38" i="4"/>
  <c r="F39" i="4"/>
  <c r="F40" i="4"/>
  <c r="F41" i="4"/>
  <c r="C42" i="4"/>
  <c r="F42" i="4" s="1"/>
  <c r="C43" i="4"/>
  <c r="F43" i="4" s="1"/>
  <c r="F44" i="4"/>
  <c r="C45" i="4"/>
  <c r="F45" i="4" s="1"/>
  <c r="F46" i="4"/>
  <c r="C47" i="4"/>
  <c r="F47" i="4" s="1"/>
  <c r="F48" i="4"/>
  <c r="F49" i="4"/>
  <c r="J49" i="4"/>
  <c r="F50" i="4"/>
  <c r="F51" i="4"/>
  <c r="F52" i="4"/>
  <c r="F53" i="4"/>
  <c r="F57" i="4"/>
  <c r="F58" i="4"/>
  <c r="F59" i="4"/>
  <c r="F60" i="4"/>
  <c r="D61" i="4"/>
  <c r="E61" i="4"/>
  <c r="F64" i="4"/>
  <c r="F85" i="4" s="1"/>
  <c r="F65" i="4"/>
  <c r="F66" i="4"/>
  <c r="F67" i="4"/>
  <c r="F68" i="4"/>
  <c r="F69" i="4"/>
  <c r="F70" i="4"/>
  <c r="F71" i="4"/>
  <c r="I71" i="4"/>
  <c r="F72" i="4"/>
  <c r="I72" i="4"/>
  <c r="F73" i="4"/>
  <c r="F74" i="4"/>
  <c r="F76" i="4"/>
  <c r="F77" i="4"/>
  <c r="F78" i="4"/>
  <c r="F79" i="4"/>
  <c r="F80" i="4"/>
  <c r="F81" i="4"/>
  <c r="F82" i="4"/>
  <c r="F83" i="4"/>
  <c r="F84" i="4"/>
  <c r="C85" i="4"/>
  <c r="D85" i="4"/>
  <c r="E85" i="4"/>
  <c r="C87" i="4"/>
  <c r="F87" i="4"/>
  <c r="F89" i="4"/>
  <c r="F93" i="4" s="1"/>
  <c r="F90" i="4"/>
  <c r="F91" i="4"/>
  <c r="F92" i="4"/>
  <c r="C93" i="4"/>
  <c r="F95" i="4"/>
  <c r="C96" i="4"/>
  <c r="F96" i="4"/>
  <c r="F98" i="4"/>
  <c r="F99" i="4"/>
  <c r="C100" i="4"/>
  <c r="F102" i="4"/>
  <c r="F103" i="4" s="1"/>
  <c r="C103" i="4"/>
  <c r="D105" i="4"/>
  <c r="D107" i="4"/>
  <c r="C108" i="4"/>
  <c r="F110" i="4"/>
  <c r="I110" i="4"/>
  <c r="C111" i="4"/>
  <c r="F116" i="4"/>
  <c r="F117" i="4"/>
  <c r="F118" i="4"/>
  <c r="F119" i="4"/>
  <c r="F120" i="4"/>
  <c r="F121" i="4"/>
  <c r="F122" i="4"/>
  <c r="F123" i="4"/>
  <c r="F124" i="4"/>
  <c r="F125" i="4"/>
  <c r="F126" i="4"/>
  <c r="F128" i="4"/>
  <c r="F129" i="4"/>
  <c r="F130" i="4"/>
  <c r="F131" i="4"/>
  <c r="F132" i="4"/>
  <c r="C133" i="4"/>
  <c r="D133" i="4"/>
  <c r="E133" i="4"/>
  <c r="F18" i="1"/>
  <c r="F19" i="1"/>
  <c r="F20" i="1"/>
  <c r="F22" i="1"/>
  <c r="F24" i="1"/>
  <c r="C25" i="1"/>
  <c r="F25" i="1" s="1"/>
  <c r="F27" i="1"/>
  <c r="F32" i="1"/>
  <c r="F33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6" i="1"/>
  <c r="F57" i="1"/>
  <c r="F58" i="1"/>
  <c r="D59" i="1"/>
  <c r="E59" i="1"/>
  <c r="F62" i="1"/>
  <c r="F63" i="1"/>
  <c r="F64" i="1"/>
  <c r="F65" i="1"/>
  <c r="F82" i="1" s="1"/>
  <c r="F66" i="1"/>
  <c r="F67" i="1"/>
  <c r="F68" i="1"/>
  <c r="F69" i="1"/>
  <c r="F70" i="1"/>
  <c r="F71" i="1"/>
  <c r="F72" i="1"/>
  <c r="F74" i="1"/>
  <c r="F75" i="1"/>
  <c r="F76" i="1"/>
  <c r="F77" i="1"/>
  <c r="F78" i="1"/>
  <c r="F79" i="1"/>
  <c r="F80" i="1"/>
  <c r="F81" i="1"/>
  <c r="C82" i="1"/>
  <c r="D82" i="1"/>
  <c r="E82" i="1"/>
  <c r="C84" i="1"/>
  <c r="F84" i="1"/>
  <c r="F86" i="1"/>
  <c r="F87" i="1"/>
  <c r="F88" i="1"/>
  <c r="F90" i="1" s="1"/>
  <c r="F89" i="1"/>
  <c r="C90" i="1"/>
  <c r="F92" i="1"/>
  <c r="F93" i="1" s="1"/>
  <c r="C93" i="1"/>
  <c r="F95" i="1"/>
  <c r="F96" i="1"/>
  <c r="C97" i="1"/>
  <c r="F99" i="1"/>
  <c r="F100" i="1" s="1"/>
  <c r="C100" i="1"/>
  <c r="D102" i="1"/>
  <c r="D104" i="1" s="1"/>
  <c r="D109" i="1" s="1"/>
  <c r="D103" i="1"/>
  <c r="C104" i="1"/>
  <c r="F106" i="1"/>
  <c r="C107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C125" i="1"/>
  <c r="D125" i="1"/>
  <c r="E125" i="1"/>
  <c r="F133" i="4" l="1"/>
  <c r="F97" i="1"/>
  <c r="F125" i="1"/>
  <c r="C59" i="1"/>
  <c r="C109" i="1" s="1"/>
  <c r="D108" i="4"/>
  <c r="D113" i="4" s="1"/>
  <c r="F100" i="4"/>
  <c r="F27" i="4"/>
  <c r="F61" i="4" s="1"/>
  <c r="F113" i="4" s="1"/>
  <c r="C61" i="4"/>
  <c r="F59" i="1"/>
  <c r="F109" i="1" s="1"/>
  <c r="J61" i="4" l="1"/>
  <c r="C113" i="4"/>
</calcChain>
</file>

<file path=xl/sharedStrings.xml><?xml version="1.0" encoding="utf-8"?>
<sst xmlns="http://schemas.openxmlformats.org/spreadsheetml/2006/main" count="482" uniqueCount="166">
  <si>
    <t xml:space="preserve"> </t>
  </si>
  <si>
    <t>"Утверждаю"</t>
  </si>
  <si>
    <t>Глава города Нефтеюганска</t>
  </si>
  <si>
    <t>_______________С.В.Буров</t>
  </si>
  <si>
    <t>"___"_____________2010 год</t>
  </si>
  <si>
    <t xml:space="preserve">                                 </t>
  </si>
  <si>
    <t xml:space="preserve">  благоустройства и строительства   территории  города Нефтеюганска  на 2010 год    </t>
  </si>
  <si>
    <t>№ п/п</t>
  </si>
  <si>
    <t xml:space="preserve">Вид работ и наименование объектов  </t>
  </si>
  <si>
    <t>Объем финансирования, тыс.руб.</t>
  </si>
  <si>
    <t>Главный распорядитель  бюджетных  средств  (распорядитель)</t>
  </si>
  <si>
    <t>всего                                             тыс.руб.</t>
  </si>
  <si>
    <t>Источник финансирования</t>
  </si>
  <si>
    <t>Средства  МБ</t>
  </si>
  <si>
    <t>непрограмм-е инвестиции  согл.№5 ХМАО, тыс.руб.</t>
  </si>
  <si>
    <t>дотации</t>
  </si>
  <si>
    <t>тыс.руб.</t>
  </si>
  <si>
    <t xml:space="preserve">Озеленение прибрежной зоны </t>
  </si>
  <si>
    <t xml:space="preserve">Асфальтирование и озеленение объектов благоустройства 2 микрорайона возле домов 2-20, 2-12 </t>
  </si>
  <si>
    <t>Благоустройство территории детских садов №12 и №13 во 2 микрорайроне Реестр.№ 220507 №040308</t>
  </si>
  <si>
    <t xml:space="preserve">Ремонт квартир ветеранов ВОВ </t>
  </si>
  <si>
    <t>Автогородок для проведения практических занятий по обучению несовершеннолетних безопасному поведению на улицах и дорогах в г.Нефтеюганске</t>
  </si>
  <si>
    <t xml:space="preserve"> Устройство основания и монтаж  спортивно-оздоровительной площадки с искусственным покрытием на территории нежилого здания школы №1  г.Нефтеюганск, 1 мкр., дом 28 (Реестр № 80581)</t>
  </si>
  <si>
    <t xml:space="preserve"> Устройство основания под установку  спортивно-оздоровительной площадки с искусственным покрытием на территории нежилого здания школы №7  11 мкр., дом 61 (Реестр № 341955)</t>
  </si>
  <si>
    <t>Историко-архитектурный комплекс и благоустройство микрорайона 2А  г.Нефтеюганска (6-зона Городской сквер)  (устройство площадки из брусчатки)</t>
  </si>
  <si>
    <t>Создание произведения "Аллея Новобрачных" в микрорайоне 2А</t>
  </si>
  <si>
    <t xml:space="preserve">Благоустройство и асфальтирование территории по ул.Парковой </t>
  </si>
  <si>
    <t>Нежилое помещений по адресу микрорайон 13 дом 65 (капитальный ремонт)</t>
  </si>
  <si>
    <t xml:space="preserve">Благоустройство территории возле школы искусств №2 в 11мкр  </t>
  </si>
  <si>
    <t>Пандус в  микрорайоне 12 дом 33 (ПИР)</t>
  </si>
  <si>
    <t>Пандус в  микрорайоне 12 дом 33</t>
  </si>
  <si>
    <t>Асфальтирование подъезда и устройство тротуара у РЦ "Детство" 12 мкр.</t>
  </si>
  <si>
    <t xml:space="preserve">Устройство купели </t>
  </si>
  <si>
    <t>Устройство детских городков 16А-82,6-55</t>
  </si>
  <si>
    <t xml:space="preserve">ИТОГО по договору на 2010 год </t>
  </si>
  <si>
    <t>Переходящие объекты на 01.01.2010</t>
  </si>
  <si>
    <t>Устройство, ремонт ограждений по ул.Мамонтовская</t>
  </si>
  <si>
    <t>Реконструкция  кровли 11Б-19</t>
  </si>
  <si>
    <t>Устройство уличной, новогодней иллюминации и елей.</t>
  </si>
  <si>
    <t xml:space="preserve">Устройство ледовых городков </t>
  </si>
  <si>
    <t xml:space="preserve">Создание произведения садово-парковая скульптура "Аисты" в 16 микрорайоне </t>
  </si>
  <si>
    <t>Ремонт кровли нежилого здания МОУ "Средняя общеобразовательная школа №2" по адресу: Тюменская обл., г.Нефтеюганск  5 микрорайон, дом 66 ( реестровый № 80582)</t>
  </si>
  <si>
    <t>Подготовка площадки под установку спортивно-гимнастической гимнастической площадки на территории нежилого помещения спортзала.Тюменская обл.,г.Нефтеюганск, Северо-восточная зона, массив 02, квартал 04, строение №15 (территория МОУ ДОД СДЮШОР по дзю-до)</t>
  </si>
  <si>
    <t>Благоустройство 5 микрорайона около СОШ №2. Реестр. № 544826</t>
  </si>
  <si>
    <t xml:space="preserve">Итого по договору №01/09 от 12.02.2009 </t>
  </si>
  <si>
    <t>Устройство детских городков 2-23,18</t>
  </si>
  <si>
    <t>Облицовка фасадов  "Сайдингом" без утепления 16а-66</t>
  </si>
  <si>
    <t>Устройство детских городков  2-23,18,10</t>
  </si>
  <si>
    <t>Устройство  асфальтобетонных пешеходных дорожек</t>
  </si>
  <si>
    <t>Устройство детских городков 2-23,18,10</t>
  </si>
  <si>
    <t>Итого по переходящему договору №1 от 29.12.2006г.</t>
  </si>
  <si>
    <t>Итого по переходящему договору №15 от 17.07.2006г.</t>
  </si>
  <si>
    <t>Итого по переходящему договору №11 от 15.05.2006г.</t>
  </si>
  <si>
    <t>Устройство детских городков 1-17, 1-9,10,  1-4,  3-12,13, 3-3,4; 7-38, 8а-36, 11-67, 16-42, 2 "А",6-55</t>
  </si>
  <si>
    <t xml:space="preserve">Итого </t>
  </si>
  <si>
    <t>Установка светодидного экрана около кинотеатра "Юган" (устройство канализации под линии связи)</t>
  </si>
  <si>
    <t>Итого по договору №0002607/4074Д от 20.11.2007</t>
  </si>
  <si>
    <t>ВСЕГО</t>
  </si>
  <si>
    <t>И.Г.Батракова</t>
  </si>
  <si>
    <t xml:space="preserve">Дополнительные работы за счет средств экономии по проведенным конкурсам, аукционам </t>
  </si>
  <si>
    <t xml:space="preserve">Праздничное оформление города </t>
  </si>
  <si>
    <t xml:space="preserve">Посадка деревьев во 2 "А" мкр </t>
  </si>
  <si>
    <t>ДЖКХ</t>
  </si>
  <si>
    <t>Устройство цветочной композиции на склоне Набережной</t>
  </si>
  <si>
    <t>Благоустройство (озеленение )</t>
  </si>
  <si>
    <t xml:space="preserve">Устройство ледовых городков с иллюминацией </t>
  </si>
  <si>
    <t xml:space="preserve">Создание произведения  "Садово-парковая скульптурная композиция "Дворник "  </t>
  </si>
  <si>
    <t xml:space="preserve">Создание произведения  "Садово-парковая скульптурная композиция "Дети на скамье "  </t>
  </si>
  <si>
    <t>Первый заместитель главы города</t>
  </si>
  <si>
    <t xml:space="preserve">Заместитель главы  города  </t>
  </si>
  <si>
    <t>С.П.Сивков</t>
  </si>
  <si>
    <t xml:space="preserve">Директор  департамента  финансов  </t>
  </si>
  <si>
    <t>Л.И.Щегульная</t>
  </si>
  <si>
    <t>Директор департамента имущественных  и земельных  отношений</t>
  </si>
  <si>
    <t>Р.Б.Чегодаев</t>
  </si>
  <si>
    <t>Директор департамента  градостроительства</t>
  </si>
  <si>
    <t>Ю.А.Власов</t>
  </si>
  <si>
    <t xml:space="preserve">Благоустройство 5 мкр. около СОШ №2. Реестр №544826 </t>
  </si>
  <si>
    <t>Капитальный ремонт улиц Союзная, Березовая в микрорайоне 11А (асфальтирование)</t>
  </si>
  <si>
    <t>Итого  по  переходящему   договору №2  от 01.12.2007 года</t>
  </si>
  <si>
    <t>Итого по  переходящему договору  №2 от 29.12.2006 года</t>
  </si>
  <si>
    <t>Создание произведения Памятный знак "Почетным гражданам"</t>
  </si>
  <si>
    <t>Обшивка фасада сайдингом и ремонт кровли  школы искусств №2 (Реестр.№320106 )  11 мкр., строение №115</t>
  </si>
  <si>
    <t>Светофорный объект на перекрестке ул.Сургутская, ул.Строителей (ПИР)</t>
  </si>
  <si>
    <t>Устройство светофорного объекта на перекрестке ул. Сургутская, ул.Строителей</t>
  </si>
  <si>
    <t>Обшивка "Сайдингом" фасада административного здания по ул.Строителей,4  (реестровый №10501)</t>
  </si>
  <si>
    <t>Ремонт кровли нежилого здания МЦ "Юность" по адресу: Тюменская обл.,г.Нефтеюганск , 10 микрорайон, дом 30           ( реестровый №564857)</t>
  </si>
  <si>
    <t>Ремонт кровли жилого дома №11 в 5 мкр.</t>
  </si>
  <si>
    <t>Устройство пешеходных тротуаров с островком безопасности на перекрестке ул.Сургутская, ул.Строителей</t>
  </si>
  <si>
    <t>Истроико-архитектурный комплекс и благоустройство микрорайона 2А г.Нефтеюганска ( Прогулочно-смотровая) (тротуар)</t>
  </si>
  <si>
    <t>Капитальный ремонт "Нежилое строение -спортивного комплекса "Олимп", Реестровый № 342138 (2 этап)</t>
  </si>
  <si>
    <t>Капитальный ремонт бактериолагической лаборатории МУЗ НГБ г.Нефтеюганска</t>
  </si>
  <si>
    <t xml:space="preserve">                                                                       УТОЧНЕННЫЙ ПЕРЕЧЕНЬ ОБЪЕКТОВ </t>
  </si>
  <si>
    <t>Д.В.Мельников</t>
  </si>
  <si>
    <r>
      <t>(</t>
    </r>
    <r>
      <rPr>
        <i/>
        <sz val="11"/>
        <rFont val="Times New Roman"/>
        <family val="1"/>
        <charset val="204"/>
      </rPr>
      <t>в т.ч. асфальтирование, устройство спортивных площадок, ограждение, покраска и обшивка домов сайдингом, ремонт квартир и другое)</t>
    </r>
  </si>
  <si>
    <t>Обшивка "Сайдингом" фасада жилого дома:   16 мкр. дом № 14</t>
  </si>
  <si>
    <t xml:space="preserve">Обшивка "Сайдингом" фасада жилого дома 12 мкр. дом №21 </t>
  </si>
  <si>
    <t>Обшивка балконов "Сайдингом" -  16 мкр. дома №25</t>
  </si>
  <si>
    <t>ДЖКХ   (МУ "СЕЗ")</t>
  </si>
  <si>
    <t>Ремонт нежилого строения  реестр  № 562343</t>
  </si>
  <si>
    <t xml:space="preserve">Обшивка "Сайдингом" фасада жилого дома 16 "а" мкр. дома №68. </t>
  </si>
  <si>
    <t>Директор департамента по социальным вопросам</t>
  </si>
  <si>
    <t>Г.А. Гареева</t>
  </si>
  <si>
    <t>Е.В. Кифорук</t>
  </si>
  <si>
    <t>Ю.Я.Аладин</t>
  </si>
  <si>
    <t>Обшивка "Сайдингом" фасада детского сада №13 во 2 микрорайоне (реестровый № 040308)</t>
  </si>
  <si>
    <t>Обшивка сайдингом фасадов жилых домов с ремонтом кровли (2-20, 2-21, 3-10, 16А-67)</t>
  </si>
  <si>
    <t>Окраска фасада жилого дома 3-16</t>
  </si>
  <si>
    <t>Обшивка сайдингом с утеплением одного торца жилого дома 16-4</t>
  </si>
  <si>
    <t>Сооружение хоккейного корта (9 микрорайон, около средней школы № 3)  Хоккейный корт. Реестровый №474030 (МОУ ДОД СДЮСШОР по биатлону)</t>
  </si>
  <si>
    <t>Нежилое строение спортивного комплекса  "Олимп" реестровый № 342138 по адресу: Тюменская обл., г.Нефтеюганск, 14 мкр., строение 1 (Капитальный ремонт подпорной стенки)</t>
  </si>
  <si>
    <t>Праздничное оформление объекта "Историко-архитектурный комплекс и благоустройство микрорайона 2А  г.Нефтеюганска (6-зона Городской сквер) (установка и изготовление баннера)</t>
  </si>
  <si>
    <t>Капитальный ремонт нежилого помещения 1 дома 26 в микрорайоне 12. Реестровый № 286482</t>
  </si>
  <si>
    <t>Строительство внутриквартального проезда  в 15 микрорайоне (устройство наружного освещения)</t>
  </si>
  <si>
    <t>ДГС                                      (МУ УКС)</t>
  </si>
  <si>
    <t>Средства ООО"РН-ЮНГ"</t>
  </si>
  <si>
    <t>Директор  департамента  жилищно-коммунального  хозяйства</t>
  </si>
  <si>
    <t>ДГС  (МУ УКС)</t>
  </si>
  <si>
    <t>ДЖКХ  (МУ "СЕЗ")</t>
  </si>
  <si>
    <t>Нежилое строение лыжной базы (Северо-восточная зона). Реестровый № 498111  (МОУ ДОД СДЮСШОР по биатлону)</t>
  </si>
  <si>
    <t>Здание лыжной базы профилакторий "Юган" Реестровый №554329 Капитальный ремонт (МОУ ДОД СДЮСШОР по биатлону)</t>
  </si>
  <si>
    <t>(ПИР) Нежилое строение лыжной базы (Северо-восточная зона). Реестровый № 498111  (МОУ ДОД СДЮСШОР по биатлону)</t>
  </si>
  <si>
    <t>Председатель комитета здравоохранения</t>
  </si>
  <si>
    <t xml:space="preserve">Демонтаж и устройство искусственных неровностей </t>
  </si>
  <si>
    <t>Благоустройство композиции "Аисты"</t>
  </si>
  <si>
    <t>Обшивка сайдингом с утеплением  торцов  жилого дома 2-23</t>
  </si>
  <si>
    <t>Ремонт кровли 11а-14</t>
  </si>
  <si>
    <t xml:space="preserve">Демонтаж малых форм  на детских и спортивных площадках </t>
  </si>
  <si>
    <t>Благоустройство (озеленение)</t>
  </si>
  <si>
    <t xml:space="preserve">ДЖКХ  </t>
  </si>
  <si>
    <t>ПИР жилого дома 1-6</t>
  </si>
  <si>
    <t xml:space="preserve">Обследование жилых домов </t>
  </si>
  <si>
    <t>Ремонт лифтов (1 шт)</t>
  </si>
  <si>
    <t xml:space="preserve">Ямочный ремонт внутриквартальных проездов </t>
  </si>
  <si>
    <t xml:space="preserve">Асфальтирование объектов благоустройства              ( площадки во 2 "а" микрорайоне) </t>
  </si>
  <si>
    <t>Асфальтированиеобъектов благоустройства               ( территроии возле МУ ДОД ДЮСШ олимпйского резерва по дзюдо)</t>
  </si>
  <si>
    <t>Обшивка сайдингом с утеплением торцов жилого дома 13-22.</t>
  </si>
  <si>
    <t>ПИР по ремонту кровли жилого дома 11а-14</t>
  </si>
  <si>
    <t>Обшивка сайдингом с утеплением  торцов  жилых домов 2-23, 13-22</t>
  </si>
  <si>
    <t>Ремонт нежилого строения инвентарный   № 3151</t>
  </si>
  <si>
    <t xml:space="preserve">Поставка и установка садово-парковых скульптурных композиций </t>
  </si>
  <si>
    <t>Благоустройство территории, прилегающей к объекту "Жилой дом со встроенно-пристроенными помещениями в микрорайоне 16"</t>
  </si>
  <si>
    <t>Благоустройство (дополнительное) и ремонт проездов между жилыми домами №88, №100, №94 в микрорайоне 11г.Нефтеюганска</t>
  </si>
  <si>
    <t>(ПИР) Установка памятного камня и благоустройство территориии кладбища в микрорайне 7</t>
  </si>
  <si>
    <t>(ПИР) Благоустройство микрорайона 15</t>
  </si>
  <si>
    <t>Создание произведения "Медведица с медвежатами"</t>
  </si>
  <si>
    <t>(ПИР) Нежилое строение лыжной базы (Северо-восточная зона). Реестровый № 498111  (МОУ ДОД СДЮСШОР по биатлону) (инженерные сети)</t>
  </si>
  <si>
    <t>Ремонт кровли нежилого здания МЦ "Юность" по адресу: Тюменская обл.,г.Нефтеюганск , 10 микрорайон, дом 30 ( реестровый №564857)</t>
  </si>
  <si>
    <t xml:space="preserve">Асфальтирование объектов благоустройства                               ( площадки во 2 "а" микрорайоне) </t>
  </si>
  <si>
    <t>Асфальтированиеобъектов благоустройства                                 ( территроии возле МУ ДОД ДЮСШ олимпйского резерва по дзюдо)</t>
  </si>
  <si>
    <t>Благоустройство (асфальтирование) заезда к учебному корпусу ИПК НКИ в поселке СУ-62.</t>
  </si>
  <si>
    <t>Установка деревянного дверного и оконного блоков в доме-музее Первопроходцев. Историко-архитектурный комплекс и благоустройство микрорайона 2А г.Нефтеюганска (1 зона)</t>
  </si>
  <si>
    <t>Наименование работ</t>
  </si>
  <si>
    <t>№
п.п.</t>
  </si>
  <si>
    <t>Итого</t>
  </si>
  <si>
    <t xml:space="preserve">  </t>
  </si>
  <si>
    <t>Протяженность, м</t>
  </si>
  <si>
    <t xml:space="preserve">ул.Нефтяников (участок от ул.Сургутская до ул.Ленина) </t>
  </si>
  <si>
    <t>ул.Сургутская (участок от ул.Жилая до ул.Парковая)</t>
  </si>
  <si>
    <t>ул.Молодежная (от ул.Парковая до ул.Набережная)</t>
  </si>
  <si>
    <t>ул.Усть-Балыкская (участок от ул.Парковая до ул.Жилая)</t>
  </si>
  <si>
    <t>ул.Усть-Балыкская (участок от ул.Объездной до "Старого аэропорта")</t>
  </si>
  <si>
    <t>ул.Жилая (участок от "Вет.станции" до ул.Парковая)</t>
  </si>
  <si>
    <t>ул.Парковая (участок от "Детской поликлиники" до ул.Мамонтовская)</t>
  </si>
  <si>
    <t>Ремонт автомобильных дорог общего пользования местного значения предусмотренный в рамках муниципальной программы "Развитие транспортной системы на период 2014-2020 годы" в 2018г.</t>
  </si>
  <si>
    <t xml:space="preserve">ул.Нефтяников (участок от ул.В.Петухова до ул.Аржанова)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</si>
</sst>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_-* #,##0.000_р_._-;\-* #,##0.000_р_._-;_-* &quot;-&quot;??_р_._-;_-@_-"/>
    <numFmt numFmtId="167" formatCode="#,##0.0"/>
    <numFmt numFmtId="168" formatCode="#,##0.000_ ;\-#,##0.000\ 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center" wrapText="1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wrapText="1"/>
    </xf>
    <xf numFmtId="167" fontId="2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166" fontId="3" fillId="0" borderId="2" xfId="1" applyNumberFormat="1" applyFont="1" applyBorder="1" applyAlignment="1">
      <alignment horizontal="right"/>
    </xf>
    <xf numFmtId="165" fontId="5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wrapText="1"/>
    </xf>
    <xf numFmtId="167" fontId="5" fillId="0" borderId="2" xfId="0" applyNumberFormat="1" applyFont="1" applyFill="1" applyBorder="1" applyAlignment="1">
      <alignment horizontal="center" wrapText="1"/>
    </xf>
    <xf numFmtId="164" fontId="3" fillId="0" borderId="2" xfId="1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164" fontId="3" fillId="0" borderId="2" xfId="1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164" fontId="2" fillId="0" borderId="2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166" fontId="3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167" fontId="4" fillId="0" borderId="5" xfId="0" applyNumberFormat="1" applyFont="1" applyFill="1" applyBorder="1" applyAlignment="1">
      <alignment horizontal="center" wrapText="1"/>
    </xf>
    <xf numFmtId="167" fontId="4" fillId="0" borderId="3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167" fontId="2" fillId="0" borderId="3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 wrapText="1"/>
    </xf>
    <xf numFmtId="167" fontId="7" fillId="0" borderId="2" xfId="0" applyNumberFormat="1" applyFont="1" applyFill="1" applyBorder="1" applyAlignment="1">
      <alignment horizontal="left" wrapText="1"/>
    </xf>
    <xf numFmtId="167" fontId="3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/>
    </xf>
    <xf numFmtId="0" fontId="4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2" fillId="2" borderId="0" xfId="0" applyFont="1" applyFill="1"/>
    <xf numFmtId="49" fontId="2" fillId="2" borderId="2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166" fontId="3" fillId="2" borderId="2" xfId="0" applyNumberFormat="1" applyFont="1" applyFill="1" applyBorder="1" applyAlignment="1">
      <alignment horizontal="center"/>
    </xf>
    <xf numFmtId="166" fontId="3" fillId="0" borderId="6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14" fillId="0" borderId="2" xfId="0" applyFont="1" applyBorder="1"/>
    <xf numFmtId="167" fontId="2" fillId="0" borderId="2" xfId="0" applyNumberFormat="1" applyFont="1" applyFill="1" applyBorder="1" applyAlignment="1">
      <alignment horizontal="left" wrapText="1"/>
    </xf>
    <xf numFmtId="0" fontId="15" fillId="0" borderId="0" xfId="0" applyFont="1"/>
    <xf numFmtId="0" fontId="14" fillId="0" borderId="0" xfId="0" applyFon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167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167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7" xfId="0" applyFont="1" applyBorder="1" applyAlignment="1">
      <alignment horizontal="left"/>
    </xf>
    <xf numFmtId="0" fontId="16" fillId="0" borderId="0" xfId="0" applyFont="1"/>
    <xf numFmtId="0" fontId="2" fillId="0" borderId="8" xfId="0" applyFont="1" applyBorder="1" applyAlignment="1">
      <alignment horizontal="center"/>
    </xf>
    <xf numFmtId="164" fontId="7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0" borderId="2" xfId="1" applyNumberFormat="1" applyFont="1" applyBorder="1" applyAlignment="1">
      <alignment horizontal="right" vertical="center"/>
    </xf>
    <xf numFmtId="168" fontId="3" fillId="0" borderId="2" xfId="1" applyNumberFormat="1" applyFont="1" applyBorder="1" applyAlignment="1">
      <alignment horizontal="right" vertical="center"/>
    </xf>
    <xf numFmtId="165" fontId="3" fillId="0" borderId="2" xfId="1" applyNumberFormat="1" applyFont="1" applyBorder="1" applyAlignment="1">
      <alignment horizontal="right" vertical="center"/>
    </xf>
    <xf numFmtId="165" fontId="2" fillId="0" borderId="2" xfId="1" applyNumberFormat="1" applyFont="1" applyFill="1" applyBorder="1" applyAlignment="1">
      <alignment horizontal="right" vertical="center"/>
    </xf>
    <xf numFmtId="165" fontId="2" fillId="2" borderId="2" xfId="1" applyNumberFormat="1" applyFont="1" applyFill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/>
    </xf>
    <xf numFmtId="168" fontId="2" fillId="0" borderId="2" xfId="1" applyNumberFormat="1" applyFont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8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3" fillId="2" borderId="2" xfId="1" applyNumberFormat="1" applyFont="1" applyFill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 wrapText="1"/>
    </xf>
    <xf numFmtId="165" fontId="11" fillId="0" borderId="2" xfId="0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165" fontId="10" fillId="0" borderId="2" xfId="0" applyNumberFormat="1" applyFont="1" applyBorder="1" applyAlignment="1">
      <alignment horizontal="right" vertical="center"/>
    </xf>
    <xf numFmtId="165" fontId="7" fillId="0" borderId="2" xfId="1" applyNumberFormat="1" applyFont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/>
    </xf>
    <xf numFmtId="0" fontId="14" fillId="0" borderId="0" xfId="0" applyFont="1"/>
    <xf numFmtId="168" fontId="2" fillId="0" borderId="1" xfId="1" applyNumberFormat="1" applyFont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/>
    <xf numFmtId="164" fontId="7" fillId="0" borderId="2" xfId="0" applyNumberFormat="1" applyFont="1" applyFill="1" applyBorder="1" applyAlignment="1">
      <alignment wrapText="1"/>
    </xf>
    <xf numFmtId="0" fontId="12" fillId="0" borderId="0" xfId="0" applyFont="1" applyFill="1"/>
    <xf numFmtId="165" fontId="1" fillId="0" borderId="2" xfId="0" applyNumberFormat="1" applyFont="1" applyBorder="1" applyAlignment="1">
      <alignment horizontal="right" vertical="center"/>
    </xf>
    <xf numFmtId="0" fontId="0" fillId="0" borderId="0" xfId="0" applyAlignment="1"/>
    <xf numFmtId="0" fontId="14" fillId="0" borderId="0" xfId="0" applyFont="1" applyAlignment="1"/>
    <xf numFmtId="165" fontId="2" fillId="3" borderId="2" xfId="0" applyNumberFormat="1" applyFont="1" applyFill="1" applyBorder="1" applyAlignment="1">
      <alignment horizontal="right" vertical="center"/>
    </xf>
    <xf numFmtId="168" fontId="0" fillId="0" borderId="0" xfId="0" applyNumberFormat="1"/>
    <xf numFmtId="165" fontId="2" fillId="3" borderId="2" xfId="1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center" vertical="center"/>
    </xf>
    <xf numFmtId="165" fontId="0" fillId="2" borderId="0" xfId="0" applyNumberFormat="1" applyFill="1"/>
    <xf numFmtId="0" fontId="2" fillId="4" borderId="2" xfId="0" applyFont="1" applyFill="1" applyBorder="1" applyAlignment="1">
      <alignment horizontal="center" vertical="center" wrapText="1"/>
    </xf>
    <xf numFmtId="165" fontId="12" fillId="2" borderId="0" xfId="0" applyNumberFormat="1" applyFont="1" applyFill="1"/>
    <xf numFmtId="165" fontId="0" fillId="0" borderId="0" xfId="0" applyNumberFormat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4" fillId="0" borderId="3" xfId="1" applyFont="1" applyBorder="1" applyAlignment="1">
      <alignment horizontal="center" vertical="center" wrapText="1"/>
    </xf>
    <xf numFmtId="164" fontId="4" fillId="0" borderId="5" xfId="1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3"/>
  <sheetViews>
    <sheetView topLeftCell="A67" zoomScale="75" workbookViewId="0">
      <selection activeCell="A8" sqref="A8:G8"/>
    </sheetView>
  </sheetViews>
  <sheetFormatPr defaultRowHeight="15" x14ac:dyDescent="0.25"/>
  <cols>
    <col min="1" max="1" width="6" customWidth="1"/>
    <col min="2" max="2" width="44.7109375" customWidth="1"/>
    <col min="3" max="3" width="15.42578125" customWidth="1"/>
    <col min="4" max="4" width="13.42578125" customWidth="1"/>
    <col min="5" max="5" width="9.85546875" customWidth="1"/>
    <col min="6" max="6" width="14.85546875" customWidth="1"/>
    <col min="7" max="7" width="15.5703125" customWidth="1"/>
  </cols>
  <sheetData>
    <row r="1" spans="1:7" ht="15.75" x14ac:dyDescent="0.25">
      <c r="A1" s="1" t="s">
        <v>0</v>
      </c>
      <c r="B1" s="1"/>
      <c r="C1" s="2"/>
      <c r="D1" s="1"/>
      <c r="E1" s="1"/>
      <c r="F1" s="2"/>
      <c r="G1" s="3" t="s">
        <v>1</v>
      </c>
    </row>
    <row r="2" spans="1:7" ht="15.75" x14ac:dyDescent="0.25">
      <c r="A2" s="1"/>
      <c r="B2" s="1"/>
      <c r="C2" s="2"/>
      <c r="D2" s="1"/>
      <c r="E2" s="1"/>
      <c r="F2" s="2"/>
      <c r="G2" s="3" t="s">
        <v>2</v>
      </c>
    </row>
    <row r="3" spans="1:7" ht="15.75" x14ac:dyDescent="0.25">
      <c r="A3" s="1"/>
      <c r="B3" s="1"/>
      <c r="C3" s="2"/>
      <c r="D3" s="1"/>
      <c r="E3" s="1"/>
      <c r="F3" s="2"/>
      <c r="G3" s="3" t="s">
        <v>3</v>
      </c>
    </row>
    <row r="4" spans="1:7" ht="15.75" x14ac:dyDescent="0.25">
      <c r="A4" s="1"/>
      <c r="B4" s="1"/>
      <c r="C4" s="2"/>
      <c r="D4" s="1"/>
      <c r="E4" s="1"/>
      <c r="F4" s="2"/>
      <c r="G4" s="3" t="s">
        <v>4</v>
      </c>
    </row>
    <row r="5" spans="1:7" ht="15.75" x14ac:dyDescent="0.25">
      <c r="A5" s="1"/>
      <c r="B5" s="1"/>
      <c r="C5" s="2"/>
      <c r="D5" s="1"/>
      <c r="E5" s="1"/>
      <c r="F5" s="2"/>
      <c r="G5" s="3"/>
    </row>
    <row r="6" spans="1:7" ht="15.75" x14ac:dyDescent="0.25">
      <c r="A6" s="4" t="s">
        <v>5</v>
      </c>
      <c r="B6" s="164"/>
      <c r="C6" s="164"/>
      <c r="D6" s="164"/>
      <c r="E6" s="164"/>
      <c r="F6" s="164"/>
      <c r="G6" s="4"/>
    </row>
    <row r="7" spans="1:7" ht="15.75" x14ac:dyDescent="0.25">
      <c r="A7" s="4"/>
      <c r="B7" s="165" t="s">
        <v>92</v>
      </c>
      <c r="C7" s="165"/>
      <c r="D7" s="165"/>
      <c r="E7" s="165"/>
      <c r="F7" s="165"/>
      <c r="G7" s="4"/>
    </row>
    <row r="8" spans="1:7" ht="21.75" customHeight="1" x14ac:dyDescent="0.25">
      <c r="A8" s="166" t="s">
        <v>6</v>
      </c>
      <c r="B8" s="166"/>
      <c r="C8" s="166"/>
      <c r="D8" s="166"/>
      <c r="E8" s="166"/>
      <c r="F8" s="166"/>
      <c r="G8" s="166"/>
    </row>
    <row r="9" spans="1:7" ht="38.25" customHeight="1" x14ac:dyDescent="0.25">
      <c r="A9" s="176" t="s">
        <v>94</v>
      </c>
      <c r="B9" s="176"/>
      <c r="C9" s="176"/>
      <c r="D9" s="176"/>
      <c r="E9" s="176"/>
      <c r="F9" s="176"/>
      <c r="G9" s="176"/>
    </row>
    <row r="10" spans="1:7" x14ac:dyDescent="0.25">
      <c r="A10" s="167" t="s">
        <v>7</v>
      </c>
      <c r="B10" s="170" t="s">
        <v>8</v>
      </c>
      <c r="C10" s="173" t="s">
        <v>9</v>
      </c>
      <c r="D10" s="173"/>
      <c r="E10" s="173"/>
      <c r="F10" s="173"/>
      <c r="G10" s="174" t="s">
        <v>10</v>
      </c>
    </row>
    <row r="11" spans="1:7" x14ac:dyDescent="0.25">
      <c r="A11" s="168"/>
      <c r="B11" s="171"/>
      <c r="C11" s="181" t="s">
        <v>11</v>
      </c>
      <c r="D11" s="184" t="s">
        <v>12</v>
      </c>
      <c r="E11" s="184"/>
      <c r="F11" s="184"/>
      <c r="G11" s="175"/>
    </row>
    <row r="12" spans="1:7" ht="25.5" customHeight="1" x14ac:dyDescent="0.25">
      <c r="A12" s="168"/>
      <c r="B12" s="171"/>
      <c r="C12" s="182"/>
      <c r="D12" s="173" t="s">
        <v>13</v>
      </c>
      <c r="E12" s="173"/>
      <c r="F12" s="181" t="s">
        <v>115</v>
      </c>
      <c r="G12" s="175"/>
    </row>
    <row r="13" spans="1:7" x14ac:dyDescent="0.25">
      <c r="A13" s="168"/>
      <c r="B13" s="171"/>
      <c r="C13" s="182"/>
      <c r="D13" s="174" t="s">
        <v>14</v>
      </c>
      <c r="E13" s="170" t="s">
        <v>15</v>
      </c>
      <c r="F13" s="182"/>
      <c r="G13" s="175"/>
    </row>
    <row r="14" spans="1:7" x14ac:dyDescent="0.25">
      <c r="A14" s="168"/>
      <c r="B14" s="171"/>
      <c r="C14" s="182"/>
      <c r="D14" s="175"/>
      <c r="E14" s="171"/>
      <c r="F14" s="182"/>
      <c r="G14" s="175"/>
    </row>
    <row r="15" spans="1:7" ht="23.25" customHeight="1" x14ac:dyDescent="0.25">
      <c r="A15" s="169"/>
      <c r="B15" s="172"/>
      <c r="C15" s="183"/>
      <c r="D15" s="175"/>
      <c r="E15" s="6" t="s">
        <v>16</v>
      </c>
      <c r="F15" s="7" t="s">
        <v>16</v>
      </c>
      <c r="G15" s="175"/>
    </row>
    <row r="16" spans="1:7" x14ac:dyDescent="0.2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</row>
    <row r="17" spans="1:7" ht="28.5" customHeight="1" x14ac:dyDescent="0.25">
      <c r="A17" s="9">
        <v>1</v>
      </c>
      <c r="B17" s="69" t="s">
        <v>17</v>
      </c>
      <c r="C17" s="98">
        <v>1472.655</v>
      </c>
      <c r="D17" s="28"/>
      <c r="E17" s="28"/>
      <c r="F17" s="98">
        <v>1472.655</v>
      </c>
      <c r="G17" s="96" t="s">
        <v>117</v>
      </c>
    </row>
    <row r="18" spans="1:7" ht="49.5" customHeight="1" x14ac:dyDescent="0.25">
      <c r="A18" s="9">
        <v>2</v>
      </c>
      <c r="B18" s="11" t="s">
        <v>18</v>
      </c>
      <c r="C18" s="99">
        <v>6964.2790000000005</v>
      </c>
      <c r="D18" s="10"/>
      <c r="E18" s="10"/>
      <c r="F18" s="99">
        <f>C18</f>
        <v>6964.2790000000005</v>
      </c>
      <c r="G18" s="96" t="s">
        <v>118</v>
      </c>
    </row>
    <row r="19" spans="1:7" ht="51.75" customHeight="1" x14ac:dyDescent="0.25">
      <c r="A19" s="9">
        <v>3</v>
      </c>
      <c r="B19" s="11" t="s">
        <v>19</v>
      </c>
      <c r="C19" s="99">
        <v>22377.554</v>
      </c>
      <c r="D19" s="10"/>
      <c r="E19" s="10"/>
      <c r="F19" s="99">
        <f>C19</f>
        <v>22377.554</v>
      </c>
      <c r="G19" s="96" t="s">
        <v>118</v>
      </c>
    </row>
    <row r="20" spans="1:7" ht="25.5" customHeight="1" x14ac:dyDescent="0.25">
      <c r="A20" s="9">
        <v>4</v>
      </c>
      <c r="B20" s="12" t="s">
        <v>20</v>
      </c>
      <c r="C20" s="99">
        <v>2859.6680000000001</v>
      </c>
      <c r="D20" s="10"/>
      <c r="E20" s="10"/>
      <c r="F20" s="99">
        <f>C20</f>
        <v>2859.6680000000001</v>
      </c>
      <c r="G20" s="96" t="s">
        <v>118</v>
      </c>
    </row>
    <row r="21" spans="1:7" ht="51.75" customHeight="1" x14ac:dyDescent="0.25">
      <c r="A21" s="9">
        <v>5</v>
      </c>
      <c r="B21" s="11" t="s">
        <v>89</v>
      </c>
      <c r="C21" s="99">
        <v>4000</v>
      </c>
      <c r="D21" s="10"/>
      <c r="E21" s="10"/>
      <c r="F21" s="99">
        <v>4000</v>
      </c>
      <c r="G21" s="96" t="s">
        <v>117</v>
      </c>
    </row>
    <row r="22" spans="1:7" s="70" customFormat="1" ht="58.5" customHeight="1" x14ac:dyDescent="0.25">
      <c r="A22" s="66">
        <v>6</v>
      </c>
      <c r="B22" s="69" t="s">
        <v>21</v>
      </c>
      <c r="C22" s="100">
        <v>1813</v>
      </c>
      <c r="D22" s="67"/>
      <c r="E22" s="67"/>
      <c r="F22" s="100">
        <f>C22</f>
        <v>1813</v>
      </c>
      <c r="G22" s="96" t="s">
        <v>117</v>
      </c>
    </row>
    <row r="23" spans="1:7" s="70" customFormat="1" ht="78" customHeight="1" x14ac:dyDescent="0.25">
      <c r="A23" s="66">
        <v>7</v>
      </c>
      <c r="B23" s="69" t="s">
        <v>22</v>
      </c>
      <c r="C23" s="98">
        <v>2786</v>
      </c>
      <c r="D23" s="28"/>
      <c r="E23" s="28"/>
      <c r="F23" s="98">
        <v>2786</v>
      </c>
      <c r="G23" s="96" t="s">
        <v>117</v>
      </c>
    </row>
    <row r="24" spans="1:7" ht="81" customHeight="1" x14ac:dyDescent="0.25">
      <c r="A24" s="9">
        <v>8</v>
      </c>
      <c r="B24" s="11" t="s">
        <v>23</v>
      </c>
      <c r="C24" s="98">
        <v>1492.5</v>
      </c>
      <c r="D24" s="28"/>
      <c r="E24" s="28"/>
      <c r="F24" s="98">
        <f>C24</f>
        <v>1492.5</v>
      </c>
      <c r="G24" s="96" t="s">
        <v>117</v>
      </c>
    </row>
    <row r="25" spans="1:7" s="70" customFormat="1" ht="38.25" customHeight="1" x14ac:dyDescent="0.25">
      <c r="A25" s="9">
        <v>9</v>
      </c>
      <c r="B25" s="69" t="s">
        <v>77</v>
      </c>
      <c r="C25" s="98">
        <f>4700-24.99585-0.01</f>
        <v>4674.9941499999995</v>
      </c>
      <c r="D25" s="28"/>
      <c r="E25" s="28"/>
      <c r="F25" s="98">
        <f>C25</f>
        <v>4674.9941499999995</v>
      </c>
      <c r="G25" s="96" t="s">
        <v>117</v>
      </c>
    </row>
    <row r="26" spans="1:7" ht="66.75" customHeight="1" x14ac:dyDescent="0.25">
      <c r="A26" s="9">
        <v>10</v>
      </c>
      <c r="B26" s="11" t="s">
        <v>24</v>
      </c>
      <c r="C26" s="98">
        <v>995</v>
      </c>
      <c r="D26" s="28"/>
      <c r="E26" s="28"/>
      <c r="F26" s="98">
        <v>995</v>
      </c>
      <c r="G26" s="96" t="s">
        <v>117</v>
      </c>
    </row>
    <row r="27" spans="1:7" s="70" customFormat="1" ht="46.5" customHeight="1" x14ac:dyDescent="0.25">
      <c r="A27" s="9">
        <v>11</v>
      </c>
      <c r="B27" s="69" t="s">
        <v>81</v>
      </c>
      <c r="C27" s="100">
        <v>1000</v>
      </c>
      <c r="D27" s="67"/>
      <c r="E27" s="67"/>
      <c r="F27" s="100">
        <f>C27</f>
        <v>1000</v>
      </c>
      <c r="G27" s="96" t="s">
        <v>117</v>
      </c>
    </row>
    <row r="28" spans="1:7" s="70" customFormat="1" ht="34.5" customHeight="1" x14ac:dyDescent="0.25">
      <c r="A28" s="9">
        <v>12</v>
      </c>
      <c r="B28" s="69" t="s">
        <v>25</v>
      </c>
      <c r="C28" s="100">
        <v>9500</v>
      </c>
      <c r="D28" s="67"/>
      <c r="E28" s="67"/>
      <c r="F28" s="100">
        <v>9500</v>
      </c>
      <c r="G28" s="96" t="s">
        <v>117</v>
      </c>
    </row>
    <row r="29" spans="1:7" s="70" customFormat="1" ht="52.5" customHeight="1" x14ac:dyDescent="0.25">
      <c r="A29" s="9">
        <v>13</v>
      </c>
      <c r="B29" s="127" t="s">
        <v>78</v>
      </c>
      <c r="C29" s="98">
        <v>3980</v>
      </c>
      <c r="D29" s="28"/>
      <c r="E29" s="28"/>
      <c r="F29" s="98">
        <v>3980</v>
      </c>
      <c r="G29" s="96" t="s">
        <v>117</v>
      </c>
    </row>
    <row r="30" spans="1:7" s="70" customFormat="1" ht="41.25" customHeight="1" x14ac:dyDescent="0.25">
      <c r="A30" s="66">
        <v>14</v>
      </c>
      <c r="B30" s="128" t="s">
        <v>26</v>
      </c>
      <c r="C30" s="100">
        <v>3500</v>
      </c>
      <c r="D30" s="67"/>
      <c r="E30" s="67"/>
      <c r="F30" s="100">
        <v>3500</v>
      </c>
      <c r="G30" s="96" t="s">
        <v>118</v>
      </c>
    </row>
    <row r="31" spans="1:7" s="70" customFormat="1" ht="36" customHeight="1" x14ac:dyDescent="0.25">
      <c r="A31" s="66">
        <v>15</v>
      </c>
      <c r="B31" s="128" t="s">
        <v>27</v>
      </c>
      <c r="C31" s="98">
        <v>1791</v>
      </c>
      <c r="D31" s="28"/>
      <c r="E31" s="28"/>
      <c r="F31" s="98">
        <v>1791</v>
      </c>
      <c r="G31" s="96" t="s">
        <v>117</v>
      </c>
    </row>
    <row r="32" spans="1:7" s="70" customFormat="1" ht="54" customHeight="1" x14ac:dyDescent="0.25">
      <c r="A32" s="9">
        <v>16</v>
      </c>
      <c r="B32" s="128" t="s">
        <v>82</v>
      </c>
      <c r="C32" s="100">
        <v>2247.4580000000001</v>
      </c>
      <c r="D32" s="67"/>
      <c r="E32" s="67"/>
      <c r="F32" s="100">
        <f>C32</f>
        <v>2247.4580000000001</v>
      </c>
      <c r="G32" s="96" t="s">
        <v>118</v>
      </c>
    </row>
    <row r="33" spans="1:7" ht="34.5" customHeight="1" x14ac:dyDescent="0.25">
      <c r="A33" s="9">
        <v>17</v>
      </c>
      <c r="B33" s="128" t="s">
        <v>28</v>
      </c>
      <c r="C33" s="99">
        <v>732.68799999999999</v>
      </c>
      <c r="D33" s="10"/>
      <c r="E33" s="10"/>
      <c r="F33" s="99">
        <f>C33</f>
        <v>732.68799999999999</v>
      </c>
      <c r="G33" s="96" t="s">
        <v>118</v>
      </c>
    </row>
    <row r="34" spans="1:7" ht="27.75" customHeight="1" x14ac:dyDescent="0.25">
      <c r="A34" s="9">
        <v>18</v>
      </c>
      <c r="B34" s="128" t="s">
        <v>29</v>
      </c>
      <c r="C34" s="98">
        <v>49.81</v>
      </c>
      <c r="D34" s="28"/>
      <c r="E34" s="28"/>
      <c r="F34" s="98">
        <v>49.81</v>
      </c>
      <c r="G34" s="96" t="s">
        <v>117</v>
      </c>
    </row>
    <row r="35" spans="1:7" ht="27.75" customHeight="1" x14ac:dyDescent="0.25">
      <c r="A35" s="9">
        <v>19</v>
      </c>
      <c r="B35" s="128" t="s">
        <v>30</v>
      </c>
      <c r="C35" s="99">
        <v>450</v>
      </c>
      <c r="D35" s="10"/>
      <c r="E35" s="10"/>
      <c r="F35" s="99">
        <v>450</v>
      </c>
      <c r="G35" s="96" t="s">
        <v>117</v>
      </c>
    </row>
    <row r="36" spans="1:7" ht="35.25" customHeight="1" x14ac:dyDescent="0.25">
      <c r="A36" s="9">
        <v>20</v>
      </c>
      <c r="B36" s="128" t="s">
        <v>31</v>
      </c>
      <c r="C36" s="99">
        <v>100</v>
      </c>
      <c r="D36" s="10"/>
      <c r="E36" s="10"/>
      <c r="F36" s="99">
        <v>100</v>
      </c>
      <c r="G36" s="96" t="s">
        <v>118</v>
      </c>
    </row>
    <row r="37" spans="1:7" ht="28.5" customHeight="1" x14ac:dyDescent="0.25">
      <c r="A37" s="9">
        <v>21</v>
      </c>
      <c r="B37" s="129" t="s">
        <v>32</v>
      </c>
      <c r="C37" s="99">
        <v>240</v>
      </c>
      <c r="D37" s="10"/>
      <c r="E37" s="10"/>
      <c r="F37" s="99">
        <v>240</v>
      </c>
      <c r="G37" s="96" t="s">
        <v>118</v>
      </c>
    </row>
    <row r="38" spans="1:7" ht="27" customHeight="1" x14ac:dyDescent="0.25">
      <c r="A38" s="66">
        <v>22</v>
      </c>
      <c r="B38" s="97" t="s">
        <v>33</v>
      </c>
      <c r="C38" s="101">
        <v>1204.3599999999999</v>
      </c>
      <c r="D38" s="10"/>
      <c r="E38" s="10"/>
      <c r="F38" s="101">
        <f t="shared" ref="F38:F47" si="0">C38</f>
        <v>1204.3599999999999</v>
      </c>
      <c r="G38" s="96" t="s">
        <v>118</v>
      </c>
    </row>
    <row r="39" spans="1:7" ht="48.75" customHeight="1" x14ac:dyDescent="0.25">
      <c r="A39" s="66">
        <v>23</v>
      </c>
      <c r="B39" s="97" t="s">
        <v>105</v>
      </c>
      <c r="C39" s="99">
        <v>4477.0649999999996</v>
      </c>
      <c r="D39" s="10"/>
      <c r="E39" s="10"/>
      <c r="F39" s="101">
        <f t="shared" si="0"/>
        <v>4477.0649999999996</v>
      </c>
      <c r="G39" s="96" t="s">
        <v>118</v>
      </c>
    </row>
    <row r="40" spans="1:7" ht="81.75" customHeight="1" x14ac:dyDescent="0.25">
      <c r="A40" s="9">
        <v>24</v>
      </c>
      <c r="B40" s="97" t="s">
        <v>110</v>
      </c>
      <c r="C40" s="98">
        <v>725</v>
      </c>
      <c r="D40" s="28"/>
      <c r="E40" s="28"/>
      <c r="F40" s="104">
        <f t="shared" si="0"/>
        <v>725</v>
      </c>
      <c r="G40" s="96" t="s">
        <v>117</v>
      </c>
    </row>
    <row r="41" spans="1:7" s="68" customFormat="1" ht="78.75" customHeight="1" x14ac:dyDescent="0.25">
      <c r="A41" s="9">
        <v>25</v>
      </c>
      <c r="B41" s="97" t="s">
        <v>111</v>
      </c>
      <c r="C41" s="98">
        <v>470</v>
      </c>
      <c r="D41" s="28"/>
      <c r="E41" s="28"/>
      <c r="F41" s="104">
        <f t="shared" si="0"/>
        <v>470</v>
      </c>
      <c r="G41" s="96" t="s">
        <v>117</v>
      </c>
    </row>
    <row r="42" spans="1:7" s="68" customFormat="1" ht="57.75" customHeight="1" x14ac:dyDescent="0.25">
      <c r="A42" s="9">
        <v>26</v>
      </c>
      <c r="B42" s="97" t="s">
        <v>119</v>
      </c>
      <c r="C42" s="100">
        <v>8340</v>
      </c>
      <c r="D42" s="67"/>
      <c r="E42" s="67"/>
      <c r="F42" s="105">
        <f>C42</f>
        <v>8340</v>
      </c>
      <c r="G42" s="96" t="s">
        <v>117</v>
      </c>
    </row>
    <row r="43" spans="1:7" s="68" customFormat="1" ht="51.75" customHeight="1" x14ac:dyDescent="0.25">
      <c r="A43" s="9">
        <v>27</v>
      </c>
      <c r="B43" s="97" t="s">
        <v>120</v>
      </c>
      <c r="C43" s="100">
        <v>876</v>
      </c>
      <c r="D43" s="67"/>
      <c r="E43" s="67"/>
      <c r="F43" s="105">
        <f t="shared" si="0"/>
        <v>876</v>
      </c>
      <c r="G43" s="96" t="s">
        <v>117</v>
      </c>
    </row>
    <row r="44" spans="1:7" s="68" customFormat="1" ht="39" customHeight="1" x14ac:dyDescent="0.25">
      <c r="A44" s="9">
        <v>28</v>
      </c>
      <c r="B44" s="97" t="s">
        <v>106</v>
      </c>
      <c r="C44" s="100">
        <v>16936.906999999999</v>
      </c>
      <c r="D44" s="67"/>
      <c r="E44" s="67"/>
      <c r="F44" s="105">
        <f t="shared" si="0"/>
        <v>16936.906999999999</v>
      </c>
      <c r="G44" s="96" t="s">
        <v>118</v>
      </c>
    </row>
    <row r="45" spans="1:7" s="68" customFormat="1" ht="64.5" customHeight="1" x14ac:dyDescent="0.25">
      <c r="A45" s="9">
        <v>29</v>
      </c>
      <c r="B45" s="97" t="s">
        <v>109</v>
      </c>
      <c r="C45" s="100">
        <v>5180</v>
      </c>
      <c r="D45" s="67"/>
      <c r="E45" s="67"/>
      <c r="F45" s="105">
        <f t="shared" si="0"/>
        <v>5180</v>
      </c>
      <c r="G45" s="96" t="s">
        <v>117</v>
      </c>
    </row>
    <row r="46" spans="1:7" s="68" customFormat="1" ht="39.75" customHeight="1" x14ac:dyDescent="0.25">
      <c r="A46" s="66">
        <v>30</v>
      </c>
      <c r="B46" s="97" t="s">
        <v>83</v>
      </c>
      <c r="C46" s="100">
        <v>257</v>
      </c>
      <c r="D46" s="67"/>
      <c r="E46" s="67"/>
      <c r="F46" s="105">
        <f t="shared" si="0"/>
        <v>257</v>
      </c>
      <c r="G46" s="96" t="s">
        <v>117</v>
      </c>
    </row>
    <row r="47" spans="1:7" s="68" customFormat="1" ht="38.25" customHeight="1" x14ac:dyDescent="0.25">
      <c r="A47" s="66">
        <v>31</v>
      </c>
      <c r="B47" s="97" t="s">
        <v>84</v>
      </c>
      <c r="C47" s="100">
        <v>1700</v>
      </c>
      <c r="D47" s="67"/>
      <c r="E47" s="67"/>
      <c r="F47" s="105">
        <f t="shared" si="0"/>
        <v>1700</v>
      </c>
      <c r="G47" s="96" t="s">
        <v>117</v>
      </c>
    </row>
    <row r="48" spans="1:7" s="68" customFormat="1" ht="23.25" customHeight="1" x14ac:dyDescent="0.25">
      <c r="A48" s="9">
        <v>32</v>
      </c>
      <c r="B48" s="50" t="s">
        <v>107</v>
      </c>
      <c r="C48" s="99">
        <v>560.65</v>
      </c>
      <c r="D48" s="56"/>
      <c r="E48" s="56"/>
      <c r="F48" s="106">
        <f>C48</f>
        <v>560.65</v>
      </c>
      <c r="G48" s="96" t="s">
        <v>118</v>
      </c>
    </row>
    <row r="49" spans="1:7" s="68" customFormat="1" ht="37.5" customHeight="1" x14ac:dyDescent="0.25">
      <c r="A49" s="9">
        <v>33</v>
      </c>
      <c r="B49" s="97" t="s">
        <v>91</v>
      </c>
      <c r="C49" s="99">
        <v>9523.3700000000008</v>
      </c>
      <c r="D49" s="61"/>
      <c r="E49" s="61"/>
      <c r="F49" s="106">
        <f>C49</f>
        <v>9523.3700000000008</v>
      </c>
      <c r="G49" s="96" t="s">
        <v>117</v>
      </c>
    </row>
    <row r="50" spans="1:7" s="68" customFormat="1" ht="27" customHeight="1" x14ac:dyDescent="0.25">
      <c r="A50" s="9">
        <v>34</v>
      </c>
      <c r="B50" s="97" t="s">
        <v>87</v>
      </c>
      <c r="C50" s="99">
        <v>99</v>
      </c>
      <c r="D50" s="61"/>
      <c r="E50" s="61"/>
      <c r="F50" s="106">
        <f>C50</f>
        <v>99</v>
      </c>
      <c r="G50" s="96" t="s">
        <v>118</v>
      </c>
    </row>
    <row r="51" spans="1:7" s="137" customFormat="1" ht="24.75" customHeight="1" x14ac:dyDescent="0.25">
      <c r="A51" s="35">
        <v>35</v>
      </c>
      <c r="B51" s="17" t="s">
        <v>99</v>
      </c>
      <c r="C51" s="104">
        <v>200</v>
      </c>
      <c r="D51" s="136"/>
      <c r="E51" s="136"/>
      <c r="F51" s="104">
        <f>C51</f>
        <v>200</v>
      </c>
      <c r="G51" s="134" t="s">
        <v>118</v>
      </c>
    </row>
    <row r="52" spans="1:7" s="68" customFormat="1" ht="36" customHeight="1" x14ac:dyDescent="0.25">
      <c r="A52" s="9">
        <v>36</v>
      </c>
      <c r="B52" s="17" t="s">
        <v>108</v>
      </c>
      <c r="C52" s="101">
        <v>446.29</v>
      </c>
      <c r="D52" s="91"/>
      <c r="E52" s="91"/>
      <c r="F52" s="101">
        <f>C52</f>
        <v>446.29</v>
      </c>
      <c r="G52" s="96" t="s">
        <v>118</v>
      </c>
    </row>
    <row r="53" spans="1:7" s="68" customFormat="1" ht="50.25" customHeight="1" x14ac:dyDescent="0.25">
      <c r="A53" s="9">
        <v>37</v>
      </c>
      <c r="B53" s="17" t="s">
        <v>112</v>
      </c>
      <c r="C53" s="101">
        <v>501.05085000000003</v>
      </c>
      <c r="D53" s="91"/>
      <c r="E53" s="91"/>
      <c r="F53" s="101">
        <v>501.05085000000003</v>
      </c>
      <c r="G53" s="96" t="s">
        <v>117</v>
      </c>
    </row>
    <row r="54" spans="1:7" s="68" customFormat="1" ht="48" customHeight="1" x14ac:dyDescent="0.25">
      <c r="A54" s="66">
        <v>38</v>
      </c>
      <c r="B54" s="17" t="s">
        <v>113</v>
      </c>
      <c r="C54" s="101">
        <v>1578.99</v>
      </c>
      <c r="D54" s="91"/>
      <c r="E54" s="91"/>
      <c r="F54" s="101">
        <v>1578.99</v>
      </c>
      <c r="G54" s="96" t="s">
        <v>117</v>
      </c>
    </row>
    <row r="55" spans="1:7" s="68" customFormat="1" ht="54" customHeight="1" x14ac:dyDescent="0.25">
      <c r="A55" s="66">
        <v>39</v>
      </c>
      <c r="B55" s="97" t="s">
        <v>121</v>
      </c>
      <c r="C55" s="101">
        <v>500</v>
      </c>
      <c r="D55" s="91"/>
      <c r="E55" s="91"/>
      <c r="F55" s="101">
        <v>500</v>
      </c>
      <c r="G55" s="96" t="s">
        <v>117</v>
      </c>
    </row>
    <row r="56" spans="1:7" s="68" customFormat="1" ht="24.75" customHeight="1" x14ac:dyDescent="0.25">
      <c r="A56" s="66">
        <v>40</v>
      </c>
      <c r="B56" s="97" t="s">
        <v>132</v>
      </c>
      <c r="C56" s="101">
        <v>1900</v>
      </c>
      <c r="D56" s="91"/>
      <c r="E56" s="91"/>
      <c r="F56" s="101">
        <f>C56</f>
        <v>1900</v>
      </c>
      <c r="G56" s="96" t="s">
        <v>118</v>
      </c>
    </row>
    <row r="57" spans="1:7" s="68" customFormat="1" ht="28.5" customHeight="1" x14ac:dyDescent="0.25">
      <c r="A57" s="66">
        <v>41</v>
      </c>
      <c r="B57" s="97" t="s">
        <v>126</v>
      </c>
      <c r="C57" s="101">
        <v>1097.711</v>
      </c>
      <c r="D57" s="91"/>
      <c r="E57" s="91"/>
      <c r="F57" s="101">
        <f>C57</f>
        <v>1097.711</v>
      </c>
      <c r="G57" s="96" t="s">
        <v>118</v>
      </c>
    </row>
    <row r="58" spans="1:7" s="68" customFormat="1" ht="39.75" customHeight="1" x14ac:dyDescent="0.25">
      <c r="A58" s="66">
        <v>42</v>
      </c>
      <c r="B58" s="17" t="s">
        <v>128</v>
      </c>
      <c r="C58" s="101">
        <v>5400</v>
      </c>
      <c r="D58" s="91"/>
      <c r="E58" s="91"/>
      <c r="F58" s="101">
        <f>C58</f>
        <v>5400</v>
      </c>
      <c r="G58" s="96" t="s">
        <v>129</v>
      </c>
    </row>
    <row r="59" spans="1:7" ht="15.75" x14ac:dyDescent="0.25">
      <c r="A59" s="10"/>
      <c r="B59" s="15" t="s">
        <v>34</v>
      </c>
      <c r="C59" s="102">
        <f>SUM(C17:C58)</f>
        <v>135000</v>
      </c>
      <c r="D59" s="102">
        <f>D17+D18+D19+D20+D21+D22+D23+D24+D25+D26+D27+D28+D29+D30+D31+D32+D33+D34+D35+D36+D37+D38+D39+D40+D41+D42+D43+D44+D45+D46+D47+D48+D49+D50+D51+D52+D53+D54+D55</f>
        <v>0</v>
      </c>
      <c r="E59" s="102">
        <f>E17+E18+E19+E20+E21+E22+E23+E24+E25+E26+E27+E28+E29+E30+E31+E32+E33+E34+E35+E36+E37+E38+E39+E40+E41+E42+E43+E44+E45+E46+E47+E48+E49+E50+E51+E52+E53+E54+E55</f>
        <v>0</v>
      </c>
      <c r="F59" s="102">
        <f>SUM(F17:F58)</f>
        <v>135000</v>
      </c>
      <c r="G59" s="10"/>
    </row>
    <row r="60" spans="1:7" ht="21" customHeight="1" x14ac:dyDescent="0.25">
      <c r="A60" s="10"/>
      <c r="B60" s="88"/>
      <c r="C60" s="74"/>
      <c r="D60" s="75"/>
      <c r="E60" s="75"/>
      <c r="F60" s="74"/>
      <c r="G60" s="90"/>
    </row>
    <row r="61" spans="1:7" ht="15.75" x14ac:dyDescent="0.25">
      <c r="A61" s="10"/>
      <c r="B61" s="178" t="s">
        <v>35</v>
      </c>
      <c r="C61" s="179"/>
      <c r="D61" s="179"/>
      <c r="E61" s="179"/>
      <c r="F61" s="179"/>
      <c r="G61" s="180"/>
    </row>
    <row r="62" spans="1:7" ht="33.75" customHeight="1" x14ac:dyDescent="0.25">
      <c r="A62" s="16">
        <v>1</v>
      </c>
      <c r="B62" s="17" t="s">
        <v>36</v>
      </c>
      <c r="C62" s="101">
        <v>406.35700000000003</v>
      </c>
      <c r="D62" s="18"/>
      <c r="E62" s="18"/>
      <c r="F62" s="101">
        <f>C62</f>
        <v>406.35700000000003</v>
      </c>
      <c r="G62" s="96" t="s">
        <v>118</v>
      </c>
    </row>
    <row r="63" spans="1:7" ht="51.75" customHeight="1" x14ac:dyDescent="0.25">
      <c r="A63" s="16">
        <v>2</v>
      </c>
      <c r="B63" s="17" t="s">
        <v>85</v>
      </c>
      <c r="C63" s="101">
        <v>1406.6289999999999</v>
      </c>
      <c r="D63" s="18"/>
      <c r="E63" s="18"/>
      <c r="F63" s="101">
        <f>C63</f>
        <v>1406.6289999999999</v>
      </c>
      <c r="G63" s="96" t="s">
        <v>118</v>
      </c>
    </row>
    <row r="64" spans="1:7" ht="28.5" customHeight="1" x14ac:dyDescent="0.25">
      <c r="A64" s="16">
        <v>3</v>
      </c>
      <c r="B64" s="17" t="s">
        <v>37</v>
      </c>
      <c r="C64" s="101">
        <v>4513.9989999999998</v>
      </c>
      <c r="D64" s="18"/>
      <c r="E64" s="18"/>
      <c r="F64" s="101">
        <f t="shared" ref="F64:F72" si="1">C64</f>
        <v>4513.9989999999998</v>
      </c>
      <c r="G64" s="96" t="s">
        <v>118</v>
      </c>
    </row>
    <row r="65" spans="1:7" s="135" customFormat="1" ht="39.75" customHeight="1" x14ac:dyDescent="0.25">
      <c r="A65" s="133">
        <v>4</v>
      </c>
      <c r="B65" s="17" t="s">
        <v>99</v>
      </c>
      <c r="C65" s="104">
        <v>78.900000000000006</v>
      </c>
      <c r="D65" s="21"/>
      <c r="E65" s="21"/>
      <c r="F65" s="104">
        <f t="shared" si="1"/>
        <v>78.900000000000006</v>
      </c>
      <c r="G65" s="134" t="s">
        <v>118</v>
      </c>
    </row>
    <row r="66" spans="1:7" ht="39" customHeight="1" x14ac:dyDescent="0.25">
      <c r="A66" s="16">
        <v>5</v>
      </c>
      <c r="B66" s="17" t="s">
        <v>38</v>
      </c>
      <c r="C66" s="101">
        <v>346.78699999999998</v>
      </c>
      <c r="D66" s="18"/>
      <c r="E66" s="18"/>
      <c r="F66" s="101">
        <f t="shared" si="1"/>
        <v>346.78699999999998</v>
      </c>
      <c r="G66" s="96" t="s">
        <v>118</v>
      </c>
    </row>
    <row r="67" spans="1:7" ht="73.5" customHeight="1" x14ac:dyDescent="0.25">
      <c r="A67" s="16">
        <v>6</v>
      </c>
      <c r="B67" s="17" t="s">
        <v>39</v>
      </c>
      <c r="C67" s="101">
        <v>100</v>
      </c>
      <c r="D67" s="18"/>
      <c r="E67" s="18"/>
      <c r="F67" s="101">
        <f t="shared" si="1"/>
        <v>100</v>
      </c>
      <c r="G67" s="96" t="s">
        <v>118</v>
      </c>
    </row>
    <row r="68" spans="1:7" ht="57" customHeight="1" x14ac:dyDescent="0.25">
      <c r="A68" s="16">
        <v>7</v>
      </c>
      <c r="B68" s="19" t="s">
        <v>40</v>
      </c>
      <c r="C68" s="104">
        <v>315.01</v>
      </c>
      <c r="D68" s="20"/>
      <c r="E68" s="21"/>
      <c r="F68" s="104">
        <f t="shared" si="1"/>
        <v>315.01</v>
      </c>
      <c r="G68" s="96" t="s">
        <v>117</v>
      </c>
    </row>
    <row r="69" spans="1:7" ht="67.5" customHeight="1" x14ac:dyDescent="0.25">
      <c r="A69" s="16">
        <v>8</v>
      </c>
      <c r="B69" s="22" t="s">
        <v>41</v>
      </c>
      <c r="C69" s="104">
        <v>300</v>
      </c>
      <c r="D69" s="20"/>
      <c r="E69" s="21"/>
      <c r="F69" s="104">
        <f t="shared" si="1"/>
        <v>300</v>
      </c>
      <c r="G69" s="96" t="s">
        <v>117</v>
      </c>
    </row>
    <row r="70" spans="1:7" ht="57" customHeight="1" x14ac:dyDescent="0.25">
      <c r="A70" s="16">
        <v>9</v>
      </c>
      <c r="B70" s="19" t="s">
        <v>86</v>
      </c>
      <c r="C70" s="104">
        <v>220.79900000000001</v>
      </c>
      <c r="D70" s="20"/>
      <c r="E70" s="21"/>
      <c r="F70" s="104">
        <f t="shared" si="1"/>
        <v>220.79900000000001</v>
      </c>
      <c r="G70" s="96" t="s">
        <v>117</v>
      </c>
    </row>
    <row r="71" spans="1:7" ht="111" customHeight="1" x14ac:dyDescent="0.25">
      <c r="A71" s="16">
        <v>10</v>
      </c>
      <c r="B71" s="19" t="s">
        <v>42</v>
      </c>
      <c r="C71" s="104">
        <v>281.18799999999999</v>
      </c>
      <c r="D71" s="20"/>
      <c r="E71" s="21"/>
      <c r="F71" s="104">
        <f t="shared" si="1"/>
        <v>281.18799999999999</v>
      </c>
      <c r="G71" s="96" t="s">
        <v>117</v>
      </c>
    </row>
    <row r="72" spans="1:7" ht="32.25" customHeight="1" x14ac:dyDescent="0.25">
      <c r="A72" s="16">
        <v>11</v>
      </c>
      <c r="B72" s="19" t="s">
        <v>43</v>
      </c>
      <c r="C72" s="104">
        <v>299.20100000000002</v>
      </c>
      <c r="D72" s="20"/>
      <c r="E72" s="21"/>
      <c r="F72" s="104">
        <f t="shared" si="1"/>
        <v>299.20100000000002</v>
      </c>
      <c r="G72" s="96" t="s">
        <v>117</v>
      </c>
    </row>
    <row r="73" spans="1:7" ht="42.75" customHeight="1" x14ac:dyDescent="0.25">
      <c r="A73" s="16">
        <v>12</v>
      </c>
      <c r="B73" s="17" t="s">
        <v>112</v>
      </c>
      <c r="C73" s="101">
        <v>179.75</v>
      </c>
      <c r="D73" s="91"/>
      <c r="E73" s="91"/>
      <c r="F73" s="101">
        <v>179.75</v>
      </c>
      <c r="G73" s="96" t="s">
        <v>117</v>
      </c>
    </row>
    <row r="74" spans="1:7" ht="36" customHeight="1" x14ac:dyDescent="0.25">
      <c r="A74" s="16">
        <v>13</v>
      </c>
      <c r="B74" s="17" t="s">
        <v>134</v>
      </c>
      <c r="C74" s="101">
        <v>200</v>
      </c>
      <c r="D74" s="91"/>
      <c r="E74" s="91"/>
      <c r="F74" s="101">
        <f t="shared" ref="F74:F81" si="2">C74</f>
        <v>200</v>
      </c>
      <c r="G74" s="96" t="s">
        <v>118</v>
      </c>
    </row>
    <row r="75" spans="1:7" ht="52.5" customHeight="1" x14ac:dyDescent="0.25">
      <c r="A75" s="16">
        <v>14</v>
      </c>
      <c r="B75" s="17" t="s">
        <v>135</v>
      </c>
      <c r="C75" s="101">
        <v>312.26</v>
      </c>
      <c r="D75" s="91"/>
      <c r="E75" s="91"/>
      <c r="F75" s="101">
        <f t="shared" si="2"/>
        <v>312.26</v>
      </c>
      <c r="G75" s="96" t="s">
        <v>118</v>
      </c>
    </row>
    <row r="76" spans="1:7" ht="30" customHeight="1" x14ac:dyDescent="0.25">
      <c r="A76" s="16">
        <v>15</v>
      </c>
      <c r="B76" s="17" t="s">
        <v>128</v>
      </c>
      <c r="C76" s="101">
        <v>956.23199999999997</v>
      </c>
      <c r="D76" s="91"/>
      <c r="E76" s="91"/>
      <c r="F76" s="101">
        <f t="shared" si="2"/>
        <v>956.23199999999997</v>
      </c>
      <c r="G76" s="96" t="s">
        <v>129</v>
      </c>
    </row>
    <row r="77" spans="1:7" ht="27" customHeight="1" x14ac:dyDescent="0.25">
      <c r="A77" s="16">
        <v>16</v>
      </c>
      <c r="B77" s="17" t="s">
        <v>124</v>
      </c>
      <c r="C77" s="101">
        <v>180</v>
      </c>
      <c r="D77" s="91"/>
      <c r="E77" s="91"/>
      <c r="F77" s="101">
        <f t="shared" si="2"/>
        <v>180</v>
      </c>
      <c r="G77" s="96" t="s">
        <v>118</v>
      </c>
    </row>
    <row r="78" spans="1:7" ht="36.75" customHeight="1" x14ac:dyDescent="0.25">
      <c r="A78" s="16">
        <v>17</v>
      </c>
      <c r="B78" s="17" t="s">
        <v>125</v>
      </c>
      <c r="C78" s="101">
        <v>535</v>
      </c>
      <c r="D78" s="91"/>
      <c r="E78" s="91"/>
      <c r="F78" s="101">
        <f t="shared" si="2"/>
        <v>535</v>
      </c>
      <c r="G78" s="96" t="s">
        <v>118</v>
      </c>
    </row>
    <row r="79" spans="1:7" ht="19.5" customHeight="1" x14ac:dyDescent="0.25">
      <c r="A79" s="16">
        <v>18</v>
      </c>
      <c r="B79" s="17" t="s">
        <v>130</v>
      </c>
      <c r="C79" s="101">
        <v>397</v>
      </c>
      <c r="D79" s="91"/>
      <c r="E79" s="91"/>
      <c r="F79" s="101">
        <f t="shared" si="2"/>
        <v>397</v>
      </c>
      <c r="G79" s="96" t="s">
        <v>118</v>
      </c>
    </row>
    <row r="80" spans="1:7" ht="24" customHeight="1" x14ac:dyDescent="0.25">
      <c r="A80" s="16">
        <v>19</v>
      </c>
      <c r="B80" s="17" t="s">
        <v>131</v>
      </c>
      <c r="C80" s="101">
        <v>136</v>
      </c>
      <c r="D80" s="91"/>
      <c r="E80" s="91"/>
      <c r="F80" s="101">
        <f t="shared" si="2"/>
        <v>136</v>
      </c>
      <c r="G80" s="96" t="s">
        <v>118</v>
      </c>
    </row>
    <row r="81" spans="1:7" ht="34.5" customHeight="1" x14ac:dyDescent="0.25">
      <c r="A81" s="16">
        <v>20</v>
      </c>
      <c r="B81" s="17" t="s">
        <v>127</v>
      </c>
      <c r="C81" s="101">
        <v>489.19</v>
      </c>
      <c r="D81" s="91"/>
      <c r="E81" s="91"/>
      <c r="F81" s="101">
        <f t="shared" si="2"/>
        <v>489.19</v>
      </c>
      <c r="G81" s="96" t="s">
        <v>118</v>
      </c>
    </row>
    <row r="82" spans="1:7" ht="19.5" customHeight="1" x14ac:dyDescent="0.25">
      <c r="A82" s="23"/>
      <c r="B82" s="24" t="s">
        <v>44</v>
      </c>
      <c r="C82" s="103">
        <f>SUM(C62:C81)</f>
        <v>11654.302</v>
      </c>
      <c r="D82" s="25">
        <f>SUM(D62:D73)</f>
        <v>0</v>
      </c>
      <c r="E82" s="25">
        <f>SUM(E62:E73)</f>
        <v>0</v>
      </c>
      <c r="F82" s="103">
        <f>SUM(F62:F81)</f>
        <v>11654.302</v>
      </c>
      <c r="G82" s="26"/>
    </row>
    <row r="83" spans="1:7" ht="27.75" customHeight="1" x14ac:dyDescent="0.25">
      <c r="A83" s="9">
        <v>1</v>
      </c>
      <c r="B83" s="27" t="s">
        <v>45</v>
      </c>
      <c r="C83" s="104">
        <v>62.365000000000002</v>
      </c>
      <c r="D83" s="98"/>
      <c r="E83" s="98"/>
      <c r="F83" s="104">
        <v>62.365000000000002</v>
      </c>
      <c r="G83" s="14" t="s">
        <v>118</v>
      </c>
    </row>
    <row r="84" spans="1:7" ht="33" customHeight="1" x14ac:dyDescent="0.25">
      <c r="A84" s="23"/>
      <c r="B84" s="24" t="s">
        <v>79</v>
      </c>
      <c r="C84" s="107">
        <f>C83</f>
        <v>62.365000000000002</v>
      </c>
      <c r="D84" s="108"/>
      <c r="E84" s="108"/>
      <c r="F84" s="107">
        <f>SUM(F83:F83)</f>
        <v>62.365000000000002</v>
      </c>
      <c r="G84" s="30"/>
    </row>
    <row r="85" spans="1:7" ht="10.5" customHeight="1" x14ac:dyDescent="0.25">
      <c r="A85" s="23"/>
      <c r="B85" s="24"/>
      <c r="C85" s="31"/>
      <c r="D85" s="29"/>
      <c r="E85" s="29"/>
      <c r="F85" s="31"/>
      <c r="G85" s="30"/>
    </row>
    <row r="86" spans="1:7" ht="34.5" customHeight="1" x14ac:dyDescent="0.25">
      <c r="A86" s="9">
        <v>1</v>
      </c>
      <c r="B86" s="32" t="s">
        <v>46</v>
      </c>
      <c r="C86" s="101">
        <v>2098.9180000000001</v>
      </c>
      <c r="D86" s="99"/>
      <c r="E86" s="99"/>
      <c r="F86" s="101">
        <f>C86</f>
        <v>2098.9180000000001</v>
      </c>
      <c r="G86" s="96" t="s">
        <v>118</v>
      </c>
    </row>
    <row r="87" spans="1:7" ht="31.5" customHeight="1" x14ac:dyDescent="0.25">
      <c r="A87" s="16">
        <v>2</v>
      </c>
      <c r="B87" s="27" t="s">
        <v>47</v>
      </c>
      <c r="C87" s="104">
        <v>1147.5909999999999</v>
      </c>
      <c r="D87" s="98"/>
      <c r="E87" s="98"/>
      <c r="F87" s="104">
        <f>C87</f>
        <v>1147.5909999999999</v>
      </c>
      <c r="G87" s="96" t="s">
        <v>118</v>
      </c>
    </row>
    <row r="88" spans="1:7" ht="34.5" customHeight="1" x14ac:dyDescent="0.25">
      <c r="A88" s="9">
        <v>3</v>
      </c>
      <c r="B88" s="12" t="s">
        <v>48</v>
      </c>
      <c r="C88" s="104">
        <v>224.636</v>
      </c>
      <c r="D88" s="98"/>
      <c r="E88" s="98"/>
      <c r="F88" s="104">
        <f>C88</f>
        <v>224.636</v>
      </c>
      <c r="G88" s="96" t="s">
        <v>118</v>
      </c>
    </row>
    <row r="89" spans="1:7" ht="26.25" customHeight="1" x14ac:dyDescent="0.25">
      <c r="A89" s="9">
        <v>4</v>
      </c>
      <c r="B89" s="12" t="s">
        <v>133</v>
      </c>
      <c r="C89" s="104">
        <v>132.84299999999999</v>
      </c>
      <c r="D89" s="98"/>
      <c r="E89" s="98"/>
      <c r="F89" s="104">
        <f>C89</f>
        <v>132.84299999999999</v>
      </c>
      <c r="G89" s="96" t="s">
        <v>118</v>
      </c>
    </row>
    <row r="90" spans="1:7" ht="32.25" customHeight="1" x14ac:dyDescent="0.25">
      <c r="A90" s="23"/>
      <c r="B90" s="24" t="s">
        <v>80</v>
      </c>
      <c r="C90" s="103">
        <f>SUM(C86:C89)</f>
        <v>3603.9879999999998</v>
      </c>
      <c r="D90" s="103"/>
      <c r="E90" s="103"/>
      <c r="F90" s="103">
        <f>SUM(F86:F89)</f>
        <v>3603.9879999999998</v>
      </c>
      <c r="G90" s="125"/>
    </row>
    <row r="91" spans="1:7" ht="13.5" customHeight="1" x14ac:dyDescent="0.25">
      <c r="A91" s="23"/>
      <c r="B91" s="24"/>
      <c r="C91" s="25"/>
      <c r="D91" s="33"/>
      <c r="E91" s="33"/>
      <c r="F91" s="34"/>
      <c r="G91" s="125"/>
    </row>
    <row r="92" spans="1:7" ht="27.75" customHeight="1" x14ac:dyDescent="0.25">
      <c r="A92" s="35">
        <v>1</v>
      </c>
      <c r="B92" s="27" t="s">
        <v>49</v>
      </c>
      <c r="C92" s="104">
        <v>760.16800000000001</v>
      </c>
      <c r="D92" s="98"/>
      <c r="E92" s="98"/>
      <c r="F92" s="104">
        <f>C92</f>
        <v>760.16800000000001</v>
      </c>
      <c r="G92" s="96" t="s">
        <v>118</v>
      </c>
    </row>
    <row r="93" spans="1:7" ht="33" customHeight="1" x14ac:dyDescent="0.25">
      <c r="A93" s="36"/>
      <c r="B93" s="37" t="s">
        <v>50</v>
      </c>
      <c r="C93" s="103">
        <f>C92</f>
        <v>760.16800000000001</v>
      </c>
      <c r="D93" s="109"/>
      <c r="E93" s="109"/>
      <c r="F93" s="103">
        <f>SUM(F92:F92)</f>
        <v>760.16800000000001</v>
      </c>
      <c r="G93" s="126"/>
    </row>
    <row r="94" spans="1:7" ht="15.75" x14ac:dyDescent="0.25">
      <c r="A94" s="36"/>
      <c r="B94" s="37"/>
      <c r="C94" s="34"/>
      <c r="D94" s="36"/>
      <c r="E94" s="36"/>
      <c r="F94" s="34"/>
      <c r="G94" s="126"/>
    </row>
    <row r="95" spans="1:7" ht="32.25" customHeight="1" x14ac:dyDescent="0.25">
      <c r="A95" s="16">
        <v>1</v>
      </c>
      <c r="B95" s="12" t="s">
        <v>48</v>
      </c>
      <c r="C95" s="104">
        <v>268.62599999999998</v>
      </c>
      <c r="D95" s="98"/>
      <c r="E95" s="98"/>
      <c r="F95" s="104">
        <f>C95</f>
        <v>268.62599999999998</v>
      </c>
      <c r="G95" s="96" t="s">
        <v>118</v>
      </c>
    </row>
    <row r="96" spans="1:7" ht="32.25" customHeight="1" x14ac:dyDescent="0.25">
      <c r="A96" s="16">
        <v>2</v>
      </c>
      <c r="B96" s="12" t="s">
        <v>133</v>
      </c>
      <c r="C96" s="101">
        <v>190</v>
      </c>
      <c r="D96" s="106"/>
      <c r="E96" s="106"/>
      <c r="F96" s="101">
        <f>C96</f>
        <v>190</v>
      </c>
      <c r="G96" s="96" t="s">
        <v>118</v>
      </c>
    </row>
    <row r="97" spans="1:25" ht="37.5" customHeight="1" x14ac:dyDescent="0.25">
      <c r="A97" s="23"/>
      <c r="B97" s="37" t="s">
        <v>51</v>
      </c>
      <c r="C97" s="103">
        <f>SUM(C95:C96)</f>
        <v>458.62599999999998</v>
      </c>
      <c r="D97" s="109"/>
      <c r="E97" s="109"/>
      <c r="F97" s="103">
        <f>SUM(F95:F96)</f>
        <v>458.62599999999998</v>
      </c>
      <c r="G97" s="125"/>
    </row>
    <row r="98" spans="1:25" ht="13.5" customHeight="1" x14ac:dyDescent="0.25">
      <c r="A98" s="23"/>
      <c r="B98" s="24"/>
      <c r="C98" s="25"/>
      <c r="D98" s="33"/>
      <c r="E98" s="33"/>
      <c r="F98" s="34"/>
      <c r="G98" s="125"/>
    </row>
    <row r="99" spans="1:25" ht="28.5" customHeight="1" x14ac:dyDescent="0.25">
      <c r="A99" s="9">
        <v>1</v>
      </c>
      <c r="B99" s="27" t="s">
        <v>47</v>
      </c>
      <c r="C99" s="104">
        <v>86.322000000000003</v>
      </c>
      <c r="D99" s="98"/>
      <c r="E99" s="98"/>
      <c r="F99" s="104">
        <f>C99</f>
        <v>86.322000000000003</v>
      </c>
      <c r="G99" s="96" t="s">
        <v>118</v>
      </c>
    </row>
    <row r="100" spans="1:25" ht="33" customHeight="1" x14ac:dyDescent="0.25">
      <c r="A100" s="10"/>
      <c r="B100" s="37" t="s">
        <v>52</v>
      </c>
      <c r="C100" s="103">
        <f>SUM(C99:C99)</f>
        <v>86.322000000000003</v>
      </c>
      <c r="D100" s="99"/>
      <c r="E100" s="99"/>
      <c r="F100" s="103">
        <f>SUM(F99:F99)</f>
        <v>86.322000000000003</v>
      </c>
      <c r="G100" s="95"/>
    </row>
    <row r="101" spans="1:25" ht="12" customHeight="1" x14ac:dyDescent="0.25">
      <c r="A101" s="10"/>
      <c r="B101" s="38"/>
      <c r="C101" s="39"/>
      <c r="D101" s="10"/>
      <c r="E101" s="40"/>
      <c r="F101" s="41"/>
      <c r="G101" s="94"/>
    </row>
    <row r="102" spans="1:25" ht="43.5" customHeight="1" x14ac:dyDescent="0.25">
      <c r="A102" s="92">
        <v>1</v>
      </c>
      <c r="B102" s="93" t="s">
        <v>53</v>
      </c>
      <c r="C102" s="110">
        <v>6747.5</v>
      </c>
      <c r="D102" s="111">
        <f>C102</f>
        <v>6747.5</v>
      </c>
      <c r="E102" s="42"/>
      <c r="F102" s="43"/>
      <c r="G102" s="96" t="s">
        <v>118</v>
      </c>
    </row>
    <row r="103" spans="1:25" ht="28.5" customHeight="1" x14ac:dyDescent="0.25">
      <c r="A103" s="92">
        <v>2</v>
      </c>
      <c r="B103" s="93" t="s">
        <v>123</v>
      </c>
      <c r="C103" s="131">
        <v>875</v>
      </c>
      <c r="D103" s="132">
        <f>C103</f>
        <v>875</v>
      </c>
      <c r="E103" s="42"/>
      <c r="F103" s="43"/>
      <c r="G103" s="96" t="s">
        <v>118</v>
      </c>
    </row>
    <row r="104" spans="1:25" ht="15.75" x14ac:dyDescent="0.25">
      <c r="A104" s="10"/>
      <c r="B104" s="44" t="s">
        <v>54</v>
      </c>
      <c r="C104" s="112">
        <f>SUM(C102:C103)</f>
        <v>7622.5</v>
      </c>
      <c r="D104" s="112">
        <f>SUM(D102:D103)</f>
        <v>7622.5</v>
      </c>
      <c r="E104" s="10"/>
      <c r="F104" s="39"/>
      <c r="G104" s="48"/>
    </row>
    <row r="105" spans="1:25" ht="11.25" customHeight="1" x14ac:dyDescent="0.25">
      <c r="A105" s="10"/>
      <c r="B105" s="44"/>
      <c r="C105" s="45"/>
      <c r="D105" s="45"/>
      <c r="E105" s="46"/>
      <c r="F105" s="47"/>
      <c r="G105" s="49"/>
    </row>
    <row r="106" spans="1:25" ht="45" customHeight="1" x14ac:dyDescent="0.25">
      <c r="A106" s="9">
        <v>1</v>
      </c>
      <c r="B106" s="50" t="s">
        <v>55</v>
      </c>
      <c r="C106" s="122">
        <v>306.37900000000002</v>
      </c>
      <c r="D106" s="123"/>
      <c r="E106" s="124"/>
      <c r="F106" s="122">
        <f>C106</f>
        <v>306.37900000000002</v>
      </c>
      <c r="G106" s="14" t="s">
        <v>117</v>
      </c>
    </row>
    <row r="107" spans="1:25" ht="30.75" customHeight="1" x14ac:dyDescent="0.25">
      <c r="A107" s="10"/>
      <c r="B107" s="44" t="s">
        <v>56</v>
      </c>
      <c r="C107" s="113">
        <f>C106</f>
        <v>306.37900000000002</v>
      </c>
      <c r="D107" s="113"/>
      <c r="E107" s="114"/>
      <c r="F107" s="113">
        <v>306.37900000000002</v>
      </c>
      <c r="G107" s="51"/>
    </row>
    <row r="108" spans="1:25" ht="7.5" customHeight="1" x14ac:dyDescent="0.25">
      <c r="A108" s="36"/>
      <c r="B108" s="15"/>
      <c r="C108" s="103"/>
      <c r="D108" s="103"/>
      <c r="E108" s="103"/>
      <c r="F108" s="103"/>
      <c r="G108" s="36"/>
    </row>
    <row r="109" spans="1:25" s="70" customFormat="1" ht="15.75" x14ac:dyDescent="0.25">
      <c r="A109" s="71"/>
      <c r="B109" s="72" t="s">
        <v>57</v>
      </c>
      <c r="C109" s="115">
        <f>C59+C82+C84+C90+C93+C97+C100+C104+C107</f>
        <v>159554.64999999997</v>
      </c>
      <c r="D109" s="115">
        <f>D104+D82</f>
        <v>7622.5</v>
      </c>
      <c r="E109" s="115"/>
      <c r="F109" s="115">
        <f>F107+F100+F93+F84+F82+F90+F59+F97</f>
        <v>151932.15</v>
      </c>
      <c r="G109" s="73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</row>
    <row r="110" spans="1:25" ht="14.25" customHeight="1" x14ac:dyDescent="0.25">
      <c r="A110" s="53"/>
      <c r="B110" s="54"/>
      <c r="C110" s="55"/>
      <c r="D110" s="56"/>
      <c r="E110" s="56"/>
      <c r="F110" s="57"/>
      <c r="G110" s="58"/>
    </row>
    <row r="111" spans="1:25" ht="15.75" x14ac:dyDescent="0.25">
      <c r="A111" s="53"/>
      <c r="B111" s="15" t="s">
        <v>59</v>
      </c>
      <c r="C111" s="36"/>
      <c r="D111" s="59"/>
      <c r="E111" s="59"/>
      <c r="F111" s="57"/>
      <c r="G111" s="58"/>
    </row>
    <row r="112" spans="1:25" ht="57.75" customHeight="1" x14ac:dyDescent="0.25">
      <c r="A112" s="60">
        <v>1</v>
      </c>
      <c r="B112" s="50" t="s">
        <v>88</v>
      </c>
      <c r="C112" s="116">
        <v>3000</v>
      </c>
      <c r="D112" s="116"/>
      <c r="E112" s="116"/>
      <c r="F112" s="117">
        <f>C112</f>
        <v>3000</v>
      </c>
      <c r="G112" s="96" t="s">
        <v>118</v>
      </c>
    </row>
    <row r="113" spans="1:7" ht="30.75" customHeight="1" x14ac:dyDescent="0.25">
      <c r="A113" s="60">
        <v>2</v>
      </c>
      <c r="B113" s="76" t="s">
        <v>60</v>
      </c>
      <c r="C113" s="116">
        <v>4000</v>
      </c>
      <c r="D113" s="109"/>
      <c r="E113" s="109"/>
      <c r="F113" s="117">
        <f t="shared" ref="F113:F120" si="3">C113</f>
        <v>4000</v>
      </c>
      <c r="G113" s="96" t="s">
        <v>114</v>
      </c>
    </row>
    <row r="114" spans="1:7" ht="18.75" customHeight="1" x14ac:dyDescent="0.25">
      <c r="A114" s="60">
        <v>3</v>
      </c>
      <c r="B114" s="76" t="s">
        <v>61</v>
      </c>
      <c r="C114" s="116">
        <v>2000</v>
      </c>
      <c r="D114" s="118"/>
      <c r="E114" s="116"/>
      <c r="F114" s="117">
        <f t="shared" si="3"/>
        <v>2000</v>
      </c>
      <c r="G114" s="96" t="s">
        <v>62</v>
      </c>
    </row>
    <row r="115" spans="1:7" ht="33.75" customHeight="1" x14ac:dyDescent="0.25">
      <c r="A115" s="60">
        <v>4</v>
      </c>
      <c r="B115" s="11" t="s">
        <v>63</v>
      </c>
      <c r="C115" s="116">
        <v>2900</v>
      </c>
      <c r="D115" s="119"/>
      <c r="E115" s="119"/>
      <c r="F115" s="117">
        <f t="shared" si="3"/>
        <v>2900</v>
      </c>
      <c r="G115" s="96" t="s">
        <v>62</v>
      </c>
    </row>
    <row r="116" spans="1:7" ht="28.5" customHeight="1" x14ac:dyDescent="0.25">
      <c r="A116" s="60">
        <v>5</v>
      </c>
      <c r="B116" s="77" t="s">
        <v>64</v>
      </c>
      <c r="C116" s="116">
        <v>7000</v>
      </c>
      <c r="D116" s="119"/>
      <c r="E116" s="119"/>
      <c r="F116" s="117">
        <f t="shared" si="3"/>
        <v>7000</v>
      </c>
      <c r="G116" s="96" t="s">
        <v>62</v>
      </c>
    </row>
    <row r="117" spans="1:7" ht="26.25" customHeight="1" x14ac:dyDescent="0.25">
      <c r="A117" s="60">
        <v>6</v>
      </c>
      <c r="B117" s="76" t="s">
        <v>65</v>
      </c>
      <c r="C117" s="116">
        <v>12000</v>
      </c>
      <c r="D117" s="116"/>
      <c r="E117" s="116"/>
      <c r="F117" s="117">
        <f t="shared" si="3"/>
        <v>12000</v>
      </c>
      <c r="G117" s="96" t="s">
        <v>118</v>
      </c>
    </row>
    <row r="118" spans="1:7" ht="35.25" customHeight="1" x14ac:dyDescent="0.25">
      <c r="A118" s="60">
        <v>7</v>
      </c>
      <c r="B118" s="50" t="s">
        <v>66</v>
      </c>
      <c r="C118" s="116">
        <v>400</v>
      </c>
      <c r="D118" s="116"/>
      <c r="E118" s="116"/>
      <c r="F118" s="117">
        <f t="shared" si="3"/>
        <v>400</v>
      </c>
      <c r="G118" s="96" t="s">
        <v>117</v>
      </c>
    </row>
    <row r="119" spans="1:7" ht="34.5" customHeight="1" x14ac:dyDescent="0.25">
      <c r="A119" s="60">
        <v>8</v>
      </c>
      <c r="B119" s="50" t="s">
        <v>67</v>
      </c>
      <c r="C119" s="116">
        <v>600</v>
      </c>
      <c r="D119" s="119"/>
      <c r="E119" s="119"/>
      <c r="F119" s="117">
        <f t="shared" si="3"/>
        <v>600</v>
      </c>
      <c r="G119" s="96" t="s">
        <v>117</v>
      </c>
    </row>
    <row r="120" spans="1:7" ht="44.25" customHeight="1" x14ac:dyDescent="0.25">
      <c r="A120" s="60">
        <v>9</v>
      </c>
      <c r="B120" s="13" t="s">
        <v>96</v>
      </c>
      <c r="C120" s="116">
        <v>4395</v>
      </c>
      <c r="D120" s="116"/>
      <c r="E120" s="116"/>
      <c r="F120" s="117">
        <f t="shared" si="3"/>
        <v>4395</v>
      </c>
      <c r="G120" s="96" t="s">
        <v>118</v>
      </c>
    </row>
    <row r="121" spans="1:7" ht="37.5" customHeight="1" x14ac:dyDescent="0.25">
      <c r="A121" s="60">
        <v>10</v>
      </c>
      <c r="B121" s="13" t="s">
        <v>97</v>
      </c>
      <c r="C121" s="116">
        <v>1396</v>
      </c>
      <c r="D121" s="116"/>
      <c r="E121" s="116"/>
      <c r="F121" s="117">
        <f>C121</f>
        <v>1396</v>
      </c>
      <c r="G121" s="96" t="s">
        <v>118</v>
      </c>
    </row>
    <row r="122" spans="1:7" ht="41.25" customHeight="1" x14ac:dyDescent="0.25">
      <c r="A122" s="60">
        <v>11</v>
      </c>
      <c r="B122" s="13" t="s">
        <v>100</v>
      </c>
      <c r="C122" s="116">
        <v>6755</v>
      </c>
      <c r="D122" s="116"/>
      <c r="E122" s="116"/>
      <c r="F122" s="117">
        <f>C122</f>
        <v>6755</v>
      </c>
      <c r="G122" s="96" t="s">
        <v>98</v>
      </c>
    </row>
    <row r="123" spans="1:7" ht="31.5" x14ac:dyDescent="0.25">
      <c r="A123" s="60">
        <v>12</v>
      </c>
      <c r="B123" s="13" t="s">
        <v>95</v>
      </c>
      <c r="C123" s="116">
        <v>4880</v>
      </c>
      <c r="D123" s="120"/>
      <c r="E123" s="120"/>
      <c r="F123" s="121">
        <f>C123</f>
        <v>4880</v>
      </c>
      <c r="G123" s="96" t="s">
        <v>118</v>
      </c>
    </row>
    <row r="124" spans="1:7" ht="57.75" customHeight="1" x14ac:dyDescent="0.25">
      <c r="A124" s="60">
        <v>13</v>
      </c>
      <c r="B124" s="13" t="s">
        <v>90</v>
      </c>
      <c r="C124" s="116">
        <v>19386.57</v>
      </c>
      <c r="D124" s="116"/>
      <c r="E124" s="116"/>
      <c r="F124" s="116">
        <v>19386.57</v>
      </c>
      <c r="G124" s="96" t="s">
        <v>117</v>
      </c>
    </row>
    <row r="125" spans="1:7" s="80" customFormat="1" ht="21" customHeight="1" x14ac:dyDescent="0.25">
      <c r="A125" s="78"/>
      <c r="B125" s="15" t="s">
        <v>54</v>
      </c>
      <c r="C125" s="109">
        <f>SUM(C112:C124)</f>
        <v>68712.570000000007</v>
      </c>
      <c r="D125" s="109">
        <f>SUM(D113:D124)</f>
        <v>0</v>
      </c>
      <c r="E125" s="109">
        <f>SUM(E113:E124)</f>
        <v>0</v>
      </c>
      <c r="F125" s="109">
        <f>SUM(F112:F124)</f>
        <v>68712.570000000007</v>
      </c>
      <c r="G125" s="79"/>
    </row>
    <row r="126" spans="1:7" s="80" customFormat="1" ht="21" customHeight="1" x14ac:dyDescent="0.25">
      <c r="A126" s="81"/>
      <c r="B126" s="82"/>
      <c r="C126" s="83"/>
      <c r="D126" s="83"/>
      <c r="E126" s="83"/>
      <c r="F126" s="83"/>
      <c r="G126" s="84"/>
    </row>
    <row r="127" spans="1:7" ht="39.75" customHeight="1" x14ac:dyDescent="0.25">
      <c r="A127" s="52"/>
      <c r="B127" s="85" t="s">
        <v>68</v>
      </c>
      <c r="C127" s="5"/>
      <c r="D127" s="86"/>
      <c r="E127" s="86"/>
      <c r="F127" s="84" t="s">
        <v>58</v>
      </c>
      <c r="G127" s="62"/>
    </row>
    <row r="128" spans="1:7" ht="15.75" customHeight="1" x14ac:dyDescent="0.25">
      <c r="A128" s="52"/>
      <c r="B128" s="85"/>
      <c r="C128" s="5"/>
      <c r="D128" s="86"/>
      <c r="E128" s="86"/>
      <c r="F128" s="84"/>
      <c r="G128" s="62"/>
    </row>
    <row r="129" spans="1:7" ht="51.75" customHeight="1" x14ac:dyDescent="0.25">
      <c r="A129" s="63"/>
      <c r="B129" s="85" t="s">
        <v>69</v>
      </c>
      <c r="C129" s="1"/>
      <c r="D129" s="1"/>
      <c r="E129" s="1"/>
      <c r="F129" s="85" t="s">
        <v>104</v>
      </c>
      <c r="G129" s="64"/>
    </row>
    <row r="130" spans="1:7" ht="53.25" customHeight="1" x14ac:dyDescent="0.25">
      <c r="A130" s="63"/>
      <c r="B130" s="85" t="s">
        <v>69</v>
      </c>
      <c r="C130" s="1"/>
      <c r="D130" s="1"/>
      <c r="E130" s="1"/>
      <c r="F130" s="85" t="s">
        <v>70</v>
      </c>
      <c r="G130" s="64"/>
    </row>
    <row r="131" spans="1:7" ht="54" customHeight="1" x14ac:dyDescent="0.25">
      <c r="A131" s="63"/>
      <c r="B131" s="85" t="s">
        <v>71</v>
      </c>
      <c r="C131" s="1"/>
      <c r="D131" s="1"/>
      <c r="E131" s="1"/>
      <c r="F131" s="85" t="s">
        <v>72</v>
      </c>
      <c r="G131" s="65"/>
    </row>
    <row r="132" spans="1:7" ht="15.75" customHeight="1" x14ac:dyDescent="0.25">
      <c r="A132" s="63"/>
      <c r="B132" s="85"/>
      <c r="C132" s="1"/>
      <c r="D132" s="1"/>
      <c r="E132" s="1"/>
      <c r="F132" s="85"/>
      <c r="G132" s="65"/>
    </row>
    <row r="133" spans="1:7" ht="42" customHeight="1" x14ac:dyDescent="0.25">
      <c r="A133" s="63"/>
      <c r="B133" s="85" t="s">
        <v>73</v>
      </c>
      <c r="C133" s="1"/>
      <c r="D133" s="1"/>
      <c r="E133" s="1"/>
      <c r="F133" s="85" t="s">
        <v>74</v>
      </c>
      <c r="G133" s="64"/>
    </row>
    <row r="135" spans="1:7" ht="49.5" customHeight="1" x14ac:dyDescent="0.25">
      <c r="A135" s="63"/>
      <c r="B135" s="85" t="s">
        <v>75</v>
      </c>
      <c r="C135" s="1"/>
      <c r="D135" s="1"/>
      <c r="E135" s="1"/>
      <c r="F135" s="85" t="s">
        <v>76</v>
      </c>
      <c r="G135" s="64"/>
    </row>
    <row r="137" spans="1:7" ht="40.5" customHeight="1" x14ac:dyDescent="0.25">
      <c r="A137" s="63"/>
      <c r="B137" s="177" t="s">
        <v>116</v>
      </c>
      <c r="C137" s="177"/>
      <c r="D137" s="87"/>
      <c r="E137" s="87"/>
      <c r="F137" s="85" t="s">
        <v>93</v>
      </c>
      <c r="G137" s="64"/>
    </row>
    <row r="140" spans="1:7" ht="30.75" customHeight="1" x14ac:dyDescent="0.25">
      <c r="B140" s="89" t="s">
        <v>101</v>
      </c>
      <c r="F140" s="89" t="s">
        <v>102</v>
      </c>
    </row>
    <row r="143" spans="1:7" ht="32.25" customHeight="1" x14ac:dyDescent="0.25">
      <c r="B143" s="130" t="s">
        <v>122</v>
      </c>
      <c r="F143" s="130" t="s">
        <v>103</v>
      </c>
    </row>
  </sheetData>
  <mergeCells count="16">
    <mergeCell ref="B137:C137"/>
    <mergeCell ref="B61:G61"/>
    <mergeCell ref="C11:C15"/>
    <mergeCell ref="D11:F11"/>
    <mergeCell ref="F12:F14"/>
    <mergeCell ref="B6:F6"/>
    <mergeCell ref="B7:F7"/>
    <mergeCell ref="A8:G8"/>
    <mergeCell ref="A10:A15"/>
    <mergeCell ref="B10:B15"/>
    <mergeCell ref="C10:F10"/>
    <mergeCell ref="G10:G15"/>
    <mergeCell ref="A9:G9"/>
    <mergeCell ref="D12:E12"/>
    <mergeCell ref="D13:D15"/>
    <mergeCell ref="E13:E14"/>
  </mergeCells>
  <phoneticPr fontId="13" type="noConversion"/>
  <pageMargins left="0.78740157480314965" right="0.15748031496062992" top="0.39370078740157483" bottom="0.15748031496062992" header="0.15748031496062992" footer="0.19685039370078741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topLeftCell="A49" zoomScale="75" workbookViewId="0">
      <selection activeCell="J67" sqref="J67"/>
    </sheetView>
  </sheetViews>
  <sheetFormatPr defaultRowHeight="15" x14ac:dyDescent="0.25"/>
  <cols>
    <col min="1" max="1" width="6" customWidth="1"/>
    <col min="2" max="2" width="55" customWidth="1"/>
    <col min="3" max="3" width="15.42578125" customWidth="1"/>
    <col min="4" max="4" width="13.42578125" customWidth="1"/>
    <col min="5" max="5" width="8.7109375" customWidth="1"/>
    <col min="6" max="6" width="15.85546875" customWidth="1"/>
    <col min="7" max="7" width="15.5703125" customWidth="1"/>
  </cols>
  <sheetData>
    <row r="1" spans="1:7" ht="15.75" x14ac:dyDescent="0.25">
      <c r="A1" s="1" t="s">
        <v>0</v>
      </c>
      <c r="B1" s="1"/>
      <c r="C1" s="2"/>
      <c r="D1" s="1"/>
      <c r="E1" s="1"/>
      <c r="F1" s="2"/>
      <c r="G1" s="3" t="s">
        <v>1</v>
      </c>
    </row>
    <row r="2" spans="1:7" ht="15.75" x14ac:dyDescent="0.25">
      <c r="A2" s="1"/>
      <c r="B2" s="1"/>
      <c r="C2" s="2"/>
      <c r="D2" s="1"/>
      <c r="E2" s="1"/>
      <c r="F2" s="2"/>
      <c r="G2" s="3" t="s">
        <v>2</v>
      </c>
    </row>
    <row r="3" spans="1:7" ht="15.75" x14ac:dyDescent="0.25">
      <c r="A3" s="1"/>
      <c r="B3" s="1"/>
      <c r="C3" s="2"/>
      <c r="D3" s="1"/>
      <c r="E3" s="1"/>
      <c r="F3" s="2"/>
      <c r="G3" s="3" t="s">
        <v>3</v>
      </c>
    </row>
    <row r="4" spans="1:7" ht="15.75" x14ac:dyDescent="0.25">
      <c r="A4" s="1"/>
      <c r="B4" s="1"/>
      <c r="C4" s="2"/>
      <c r="D4" s="1"/>
      <c r="E4" s="1"/>
      <c r="F4" s="2"/>
      <c r="G4" s="3" t="s">
        <v>4</v>
      </c>
    </row>
    <row r="5" spans="1:7" ht="15.75" x14ac:dyDescent="0.25">
      <c r="A5" s="1"/>
      <c r="B5" s="1"/>
      <c r="C5" s="2"/>
      <c r="D5" s="1"/>
      <c r="E5" s="1"/>
      <c r="F5" s="2"/>
      <c r="G5" s="3"/>
    </row>
    <row r="6" spans="1:7" ht="15.75" x14ac:dyDescent="0.25">
      <c r="A6" s="4" t="s">
        <v>5</v>
      </c>
      <c r="B6" s="164"/>
      <c r="C6" s="164"/>
      <c r="D6" s="164"/>
      <c r="E6" s="164"/>
      <c r="F6" s="164"/>
      <c r="G6" s="4"/>
    </row>
    <row r="7" spans="1:7" ht="15.75" x14ac:dyDescent="0.25">
      <c r="A7" s="4"/>
      <c r="B7" s="165" t="s">
        <v>92</v>
      </c>
      <c r="C7" s="165"/>
      <c r="D7" s="165"/>
      <c r="E7" s="165"/>
      <c r="F7" s="165"/>
      <c r="G7" s="4"/>
    </row>
    <row r="8" spans="1:7" ht="21.75" customHeight="1" x14ac:dyDescent="0.25">
      <c r="A8" s="166" t="s">
        <v>6</v>
      </c>
      <c r="B8" s="166"/>
      <c r="C8" s="166"/>
      <c r="D8" s="166"/>
      <c r="E8" s="166"/>
      <c r="F8" s="166"/>
      <c r="G8" s="166"/>
    </row>
    <row r="9" spans="1:7" ht="38.25" customHeight="1" x14ac:dyDescent="0.25">
      <c r="A9" s="176" t="s">
        <v>94</v>
      </c>
      <c r="B9" s="176"/>
      <c r="C9" s="176"/>
      <c r="D9" s="176"/>
      <c r="E9" s="176"/>
      <c r="F9" s="176"/>
      <c r="G9" s="176"/>
    </row>
    <row r="10" spans="1:7" x14ac:dyDescent="0.25">
      <c r="A10" s="167" t="s">
        <v>7</v>
      </c>
      <c r="B10" s="170" t="s">
        <v>8</v>
      </c>
      <c r="C10" s="173" t="s">
        <v>9</v>
      </c>
      <c r="D10" s="173"/>
      <c r="E10" s="173"/>
      <c r="F10" s="173"/>
      <c r="G10" s="174" t="s">
        <v>10</v>
      </c>
    </row>
    <row r="11" spans="1:7" x14ac:dyDescent="0.25">
      <c r="A11" s="168"/>
      <c r="B11" s="171"/>
      <c r="C11" s="181" t="s">
        <v>11</v>
      </c>
      <c r="D11" s="184" t="s">
        <v>12</v>
      </c>
      <c r="E11" s="184"/>
      <c r="F11" s="184"/>
      <c r="G11" s="175"/>
    </row>
    <row r="12" spans="1:7" ht="25.5" customHeight="1" x14ac:dyDescent="0.25">
      <c r="A12" s="168"/>
      <c r="B12" s="171"/>
      <c r="C12" s="182"/>
      <c r="D12" s="173" t="s">
        <v>13</v>
      </c>
      <c r="E12" s="173"/>
      <c r="F12" s="181" t="s">
        <v>115</v>
      </c>
      <c r="G12" s="175"/>
    </row>
    <row r="13" spans="1:7" x14ac:dyDescent="0.25">
      <c r="A13" s="168"/>
      <c r="B13" s="171"/>
      <c r="C13" s="182"/>
      <c r="D13" s="174" t="s">
        <v>14</v>
      </c>
      <c r="E13" s="170" t="s">
        <v>15</v>
      </c>
      <c r="F13" s="182"/>
      <c r="G13" s="175"/>
    </row>
    <row r="14" spans="1:7" x14ac:dyDescent="0.25">
      <c r="A14" s="168"/>
      <c r="B14" s="171"/>
      <c r="C14" s="182"/>
      <c r="D14" s="175"/>
      <c r="E14" s="171"/>
      <c r="F14" s="182"/>
      <c r="G14" s="175"/>
    </row>
    <row r="15" spans="1:7" ht="23.25" customHeight="1" x14ac:dyDescent="0.25">
      <c r="A15" s="169"/>
      <c r="B15" s="172"/>
      <c r="C15" s="183"/>
      <c r="D15" s="175"/>
      <c r="E15" s="6" t="s">
        <v>16</v>
      </c>
      <c r="F15" s="7" t="s">
        <v>16</v>
      </c>
      <c r="G15" s="175"/>
    </row>
    <row r="16" spans="1:7" x14ac:dyDescent="0.2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</row>
    <row r="17" spans="1:9" ht="28.5" customHeight="1" x14ac:dyDescent="0.25">
      <c r="A17" s="144">
        <v>1</v>
      </c>
      <c r="B17" s="69" t="s">
        <v>17</v>
      </c>
      <c r="C17" s="98">
        <v>1472.655</v>
      </c>
      <c r="D17" s="28"/>
      <c r="E17" s="28"/>
      <c r="F17" s="98">
        <v>1472.655</v>
      </c>
      <c r="G17" s="96" t="s">
        <v>117</v>
      </c>
    </row>
    <row r="18" spans="1:9" ht="34.5" customHeight="1" x14ac:dyDescent="0.25">
      <c r="A18" s="9">
        <v>2</v>
      </c>
      <c r="B18" s="11" t="s">
        <v>18</v>
      </c>
      <c r="C18" s="99">
        <v>6964.2790000000005</v>
      </c>
      <c r="D18" s="10"/>
      <c r="E18" s="10"/>
      <c r="F18" s="99">
        <f>C18</f>
        <v>6964.2790000000005</v>
      </c>
      <c r="G18" s="96" t="s">
        <v>118</v>
      </c>
    </row>
    <row r="19" spans="1:9" ht="36" customHeight="1" x14ac:dyDescent="0.25">
      <c r="A19" s="9">
        <v>3</v>
      </c>
      <c r="B19" s="11" t="s">
        <v>19</v>
      </c>
      <c r="C19" s="99">
        <v>21901.293000000001</v>
      </c>
      <c r="D19" s="10"/>
      <c r="E19" s="10"/>
      <c r="F19" s="99">
        <f>C19</f>
        <v>21901.293000000001</v>
      </c>
      <c r="G19" s="96" t="s">
        <v>118</v>
      </c>
    </row>
    <row r="20" spans="1:9" ht="25.5" customHeight="1" x14ac:dyDescent="0.25">
      <c r="A20" s="9">
        <v>4</v>
      </c>
      <c r="B20" s="12" t="s">
        <v>20</v>
      </c>
      <c r="C20" s="99">
        <v>2859.6680000000001</v>
      </c>
      <c r="D20" s="10"/>
      <c r="E20" s="10"/>
      <c r="F20" s="99">
        <f>C20</f>
        <v>2859.6680000000001</v>
      </c>
      <c r="G20" s="96" t="s">
        <v>118</v>
      </c>
    </row>
    <row r="21" spans="1:9" ht="51.75" customHeight="1" x14ac:dyDescent="0.25">
      <c r="A21" s="144">
        <v>5</v>
      </c>
      <c r="B21" s="11" t="s">
        <v>89</v>
      </c>
      <c r="C21" s="141">
        <f>4000-20</f>
        <v>3980</v>
      </c>
      <c r="D21" s="10"/>
      <c r="E21" s="10"/>
      <c r="F21" s="99">
        <f>C21</f>
        <v>3980</v>
      </c>
      <c r="G21" s="96" t="s">
        <v>117</v>
      </c>
    </row>
    <row r="22" spans="1:9" s="70" customFormat="1" ht="52.5" customHeight="1" x14ac:dyDescent="0.25">
      <c r="A22" s="144">
        <v>6</v>
      </c>
      <c r="B22" s="69" t="s">
        <v>21</v>
      </c>
      <c r="C22" s="100">
        <v>1813</v>
      </c>
      <c r="D22" s="67"/>
      <c r="E22" s="67"/>
      <c r="F22" s="100">
        <f>C22</f>
        <v>1813</v>
      </c>
      <c r="G22" s="96" t="s">
        <v>117</v>
      </c>
    </row>
    <row r="23" spans="1:9" s="70" customFormat="1" ht="68.25" customHeight="1" x14ac:dyDescent="0.25">
      <c r="A23" s="144">
        <v>7</v>
      </c>
      <c r="B23" s="69" t="s">
        <v>22</v>
      </c>
      <c r="C23" s="98">
        <v>2786</v>
      </c>
      <c r="D23" s="28"/>
      <c r="E23" s="28"/>
      <c r="F23" s="98">
        <v>2786</v>
      </c>
      <c r="G23" s="96" t="s">
        <v>117</v>
      </c>
    </row>
    <row r="24" spans="1:9" ht="71.25" customHeight="1" x14ac:dyDescent="0.25">
      <c r="A24" s="144">
        <v>8</v>
      </c>
      <c r="B24" s="11" t="s">
        <v>23</v>
      </c>
      <c r="C24" s="141">
        <f>1492.5+99.9</f>
        <v>1592.4</v>
      </c>
      <c r="D24" s="28"/>
      <c r="E24" s="28"/>
      <c r="F24" s="98">
        <f>C24</f>
        <v>1592.4</v>
      </c>
      <c r="G24" s="96" t="s">
        <v>117</v>
      </c>
    </row>
    <row r="25" spans="1:9" s="70" customFormat="1" ht="31.5" customHeight="1" x14ac:dyDescent="0.25">
      <c r="A25" s="144">
        <v>9</v>
      </c>
      <c r="B25" s="69" t="s">
        <v>77</v>
      </c>
      <c r="C25" s="98">
        <f>4700-24.99585</f>
        <v>4675.0041499999998</v>
      </c>
      <c r="D25" s="28"/>
      <c r="E25" s="28"/>
      <c r="F25" s="98">
        <f>C25</f>
        <v>4675.0041499999998</v>
      </c>
      <c r="G25" s="96" t="s">
        <v>117</v>
      </c>
    </row>
    <row r="26" spans="1:9" ht="50.25" customHeight="1" x14ac:dyDescent="0.25">
      <c r="A26" s="144">
        <v>10</v>
      </c>
      <c r="B26" s="11" t="s">
        <v>24</v>
      </c>
      <c r="C26" s="141">
        <f>996-1.01+1.01</f>
        <v>996</v>
      </c>
      <c r="D26" s="28"/>
      <c r="E26" s="28"/>
      <c r="F26" s="98">
        <f>C26</f>
        <v>996</v>
      </c>
      <c r="G26" s="96" t="s">
        <v>117</v>
      </c>
    </row>
    <row r="27" spans="1:9" s="70" customFormat="1" ht="35.25" customHeight="1" x14ac:dyDescent="0.25">
      <c r="A27" s="144">
        <v>11</v>
      </c>
      <c r="B27" s="69" t="s">
        <v>81</v>
      </c>
      <c r="C27" s="141">
        <f>1000-8</f>
        <v>992</v>
      </c>
      <c r="D27" s="67"/>
      <c r="E27" s="67"/>
      <c r="F27" s="100">
        <f>C27</f>
        <v>992</v>
      </c>
      <c r="G27" s="96" t="s">
        <v>117</v>
      </c>
      <c r="I27" s="145">
        <f>C27-850</f>
        <v>142</v>
      </c>
    </row>
    <row r="28" spans="1:9" s="70" customFormat="1" ht="34.5" customHeight="1" x14ac:dyDescent="0.25">
      <c r="A28" s="144">
        <v>12</v>
      </c>
      <c r="B28" s="69" t="s">
        <v>25</v>
      </c>
      <c r="C28" s="100">
        <v>9500</v>
      </c>
      <c r="D28" s="67"/>
      <c r="E28" s="67"/>
      <c r="F28" s="100">
        <v>9500</v>
      </c>
      <c r="G28" s="96" t="s">
        <v>117</v>
      </c>
    </row>
    <row r="29" spans="1:9" s="70" customFormat="1" ht="38.25" customHeight="1" x14ac:dyDescent="0.25">
      <c r="A29" s="144">
        <v>13</v>
      </c>
      <c r="B29" s="127" t="s">
        <v>78</v>
      </c>
      <c r="C29" s="141">
        <f>4000-18.99-1.01</f>
        <v>3980</v>
      </c>
      <c r="D29" s="28"/>
      <c r="E29" s="28"/>
      <c r="F29" s="98">
        <f>C29</f>
        <v>3980</v>
      </c>
      <c r="G29" s="96" t="s">
        <v>117</v>
      </c>
    </row>
    <row r="30" spans="1:9" s="70" customFormat="1" ht="41.25" customHeight="1" x14ac:dyDescent="0.25">
      <c r="A30" s="66">
        <v>14</v>
      </c>
      <c r="B30" s="128" t="s">
        <v>26</v>
      </c>
      <c r="C30" s="100">
        <v>3482.3719999999998</v>
      </c>
      <c r="D30" s="67"/>
      <c r="E30" s="67"/>
      <c r="F30" s="100">
        <v>3482.3719999999998</v>
      </c>
      <c r="G30" s="96" t="s">
        <v>118</v>
      </c>
    </row>
    <row r="31" spans="1:9" s="70" customFormat="1" ht="36" customHeight="1" x14ac:dyDescent="0.25">
      <c r="A31" s="144">
        <v>15</v>
      </c>
      <c r="B31" s="128" t="s">
        <v>27</v>
      </c>
      <c r="C31" s="98">
        <v>1791</v>
      </c>
      <c r="D31" s="28"/>
      <c r="E31" s="28"/>
      <c r="F31" s="98">
        <v>1791</v>
      </c>
      <c r="G31" s="96" t="s">
        <v>117</v>
      </c>
    </row>
    <row r="32" spans="1:9" s="70" customFormat="1" ht="54" customHeight="1" x14ac:dyDescent="0.25">
      <c r="A32" s="9">
        <v>16</v>
      </c>
      <c r="B32" s="128" t="s">
        <v>82</v>
      </c>
      <c r="C32" s="100">
        <v>2335.4580000000001</v>
      </c>
      <c r="D32" s="67"/>
      <c r="E32" s="67"/>
      <c r="F32" s="100">
        <f>C32</f>
        <v>2335.4580000000001</v>
      </c>
      <c r="G32" s="96" t="s">
        <v>118</v>
      </c>
    </row>
    <row r="33" spans="1:7" ht="34.5" customHeight="1" x14ac:dyDescent="0.25">
      <c r="A33" s="9">
        <v>17</v>
      </c>
      <c r="B33" s="128" t="s">
        <v>28</v>
      </c>
      <c r="C33" s="99">
        <v>832.68799999999999</v>
      </c>
      <c r="D33" s="10"/>
      <c r="E33" s="10"/>
      <c r="F33" s="99">
        <f>C33</f>
        <v>832.68799999999999</v>
      </c>
      <c r="G33" s="96" t="s">
        <v>118</v>
      </c>
    </row>
    <row r="34" spans="1:7" ht="27.75" customHeight="1" x14ac:dyDescent="0.25">
      <c r="A34" s="144">
        <v>18</v>
      </c>
      <c r="B34" s="128" t="s">
        <v>29</v>
      </c>
      <c r="C34" s="98">
        <v>49.81</v>
      </c>
      <c r="D34" s="28"/>
      <c r="E34" s="28"/>
      <c r="F34" s="98">
        <v>49.81</v>
      </c>
      <c r="G34" s="96" t="s">
        <v>117</v>
      </c>
    </row>
    <row r="35" spans="1:7" ht="27.75" customHeight="1" x14ac:dyDescent="0.25">
      <c r="A35" s="144">
        <v>19</v>
      </c>
      <c r="B35" s="128" t="s">
        <v>30</v>
      </c>
      <c r="C35" s="99">
        <v>450</v>
      </c>
      <c r="D35" s="10"/>
      <c r="E35" s="10"/>
      <c r="F35" s="99">
        <v>450</v>
      </c>
      <c r="G35" s="96" t="s">
        <v>117</v>
      </c>
    </row>
    <row r="36" spans="1:7" ht="35.25" customHeight="1" x14ac:dyDescent="0.25">
      <c r="A36" s="9">
        <v>20</v>
      </c>
      <c r="B36" s="128" t="s">
        <v>31</v>
      </c>
      <c r="C36" s="99">
        <v>90.534000000000006</v>
      </c>
      <c r="D36" s="10"/>
      <c r="E36" s="10"/>
      <c r="F36" s="99">
        <v>90.534000000000006</v>
      </c>
      <c r="G36" s="96" t="s">
        <v>118</v>
      </c>
    </row>
    <row r="37" spans="1:7" ht="28.5" customHeight="1" x14ac:dyDescent="0.25">
      <c r="A37" s="9">
        <v>21</v>
      </c>
      <c r="B37" s="129" t="s">
        <v>32</v>
      </c>
      <c r="C37" s="99">
        <v>240</v>
      </c>
      <c r="D37" s="10"/>
      <c r="E37" s="10"/>
      <c r="F37" s="99">
        <v>240</v>
      </c>
      <c r="G37" s="96" t="s">
        <v>118</v>
      </c>
    </row>
    <row r="38" spans="1:7" ht="27" customHeight="1" x14ac:dyDescent="0.25">
      <c r="A38" s="66">
        <v>22</v>
      </c>
      <c r="B38" s="97" t="s">
        <v>33</v>
      </c>
      <c r="C38" s="101">
        <v>1192.221</v>
      </c>
      <c r="D38" s="10"/>
      <c r="E38" s="10"/>
      <c r="F38" s="101">
        <f t="shared" ref="F38:F53" si="0">C38</f>
        <v>1192.221</v>
      </c>
      <c r="G38" s="96" t="s">
        <v>118</v>
      </c>
    </row>
    <row r="39" spans="1:7" ht="48.75" customHeight="1" x14ac:dyDescent="0.25">
      <c r="A39" s="66">
        <v>23</v>
      </c>
      <c r="B39" s="97" t="s">
        <v>105</v>
      </c>
      <c r="C39" s="99">
        <v>4477.0649999999996</v>
      </c>
      <c r="D39" s="10"/>
      <c r="E39" s="10"/>
      <c r="F39" s="101">
        <f t="shared" si="0"/>
        <v>4477.0649999999996</v>
      </c>
      <c r="G39" s="96" t="s">
        <v>118</v>
      </c>
    </row>
    <row r="40" spans="1:7" ht="70.5" customHeight="1" x14ac:dyDescent="0.25">
      <c r="A40" s="144">
        <v>24</v>
      </c>
      <c r="B40" s="97" t="s">
        <v>110</v>
      </c>
      <c r="C40" s="98">
        <v>725</v>
      </c>
      <c r="D40" s="28"/>
      <c r="E40" s="28"/>
      <c r="F40" s="104">
        <f t="shared" si="0"/>
        <v>725</v>
      </c>
      <c r="G40" s="96" t="s">
        <v>117</v>
      </c>
    </row>
    <row r="41" spans="1:7" s="68" customFormat="1" ht="69" customHeight="1" x14ac:dyDescent="0.25">
      <c r="A41" s="144">
        <v>25</v>
      </c>
      <c r="B41" s="97" t="s">
        <v>111</v>
      </c>
      <c r="C41" s="98">
        <v>470</v>
      </c>
      <c r="D41" s="28"/>
      <c r="E41" s="28"/>
      <c r="F41" s="104">
        <f t="shared" si="0"/>
        <v>470</v>
      </c>
      <c r="G41" s="96" t="s">
        <v>117</v>
      </c>
    </row>
    <row r="42" spans="1:7" s="68" customFormat="1" ht="57.75" customHeight="1" x14ac:dyDescent="0.25">
      <c r="A42" s="144">
        <v>26</v>
      </c>
      <c r="B42" s="97" t="s">
        <v>119</v>
      </c>
      <c r="C42" s="141">
        <f>8340-41.7</f>
        <v>8298.2999999999993</v>
      </c>
      <c r="D42" s="67"/>
      <c r="E42" s="67"/>
      <c r="F42" s="105">
        <f t="shared" si="0"/>
        <v>8298.2999999999993</v>
      </c>
      <c r="G42" s="96" t="s">
        <v>117</v>
      </c>
    </row>
    <row r="43" spans="1:7" s="68" customFormat="1" ht="51.75" customHeight="1" x14ac:dyDescent="0.25">
      <c r="A43" s="144">
        <v>27</v>
      </c>
      <c r="B43" s="97" t="s">
        <v>120</v>
      </c>
      <c r="C43" s="141">
        <f>876-4.3</f>
        <v>871.7</v>
      </c>
      <c r="D43" s="67"/>
      <c r="E43" s="67"/>
      <c r="F43" s="105">
        <f t="shared" si="0"/>
        <v>871.7</v>
      </c>
      <c r="G43" s="96" t="s">
        <v>117</v>
      </c>
    </row>
    <row r="44" spans="1:7" s="68" customFormat="1" ht="39" customHeight="1" x14ac:dyDescent="0.25">
      <c r="A44" s="9">
        <v>28</v>
      </c>
      <c r="B44" s="97" t="s">
        <v>106</v>
      </c>
      <c r="C44" s="100">
        <v>16936.906999999999</v>
      </c>
      <c r="D44" s="67"/>
      <c r="E44" s="67"/>
      <c r="F44" s="105">
        <f t="shared" si="0"/>
        <v>16936.906999999999</v>
      </c>
      <c r="G44" s="96" t="s">
        <v>118</v>
      </c>
    </row>
    <row r="45" spans="1:7" s="68" customFormat="1" ht="54.75" customHeight="1" x14ac:dyDescent="0.25">
      <c r="A45" s="144">
        <v>29</v>
      </c>
      <c r="B45" s="97" t="s">
        <v>109</v>
      </c>
      <c r="C45" s="141">
        <f>5180-25.9</f>
        <v>5154.1000000000004</v>
      </c>
      <c r="D45" s="67"/>
      <c r="E45" s="67"/>
      <c r="F45" s="105">
        <f t="shared" si="0"/>
        <v>5154.1000000000004</v>
      </c>
      <c r="G45" s="96" t="s">
        <v>117</v>
      </c>
    </row>
    <row r="46" spans="1:7" s="68" customFormat="1" ht="39.75" customHeight="1" x14ac:dyDescent="0.25">
      <c r="A46" s="144">
        <v>30</v>
      </c>
      <c r="B46" s="97" t="s">
        <v>83</v>
      </c>
      <c r="C46" s="100">
        <v>257</v>
      </c>
      <c r="D46" s="67"/>
      <c r="E46" s="67"/>
      <c r="F46" s="105">
        <f t="shared" si="0"/>
        <v>257</v>
      </c>
      <c r="G46" s="96" t="s">
        <v>117</v>
      </c>
    </row>
    <row r="47" spans="1:7" s="68" customFormat="1" ht="38.25" customHeight="1" x14ac:dyDescent="0.25">
      <c r="A47" s="144">
        <v>31</v>
      </c>
      <c r="B47" s="97" t="s">
        <v>84</v>
      </c>
      <c r="C47" s="141">
        <f>1700-20-15.591+18.99</f>
        <v>1683.3990000000001</v>
      </c>
      <c r="D47" s="67"/>
      <c r="E47" s="67"/>
      <c r="F47" s="105">
        <f t="shared" si="0"/>
        <v>1683.3990000000001</v>
      </c>
      <c r="G47" s="96" t="s">
        <v>117</v>
      </c>
    </row>
    <row r="48" spans="1:7" s="68" customFormat="1" ht="23.25" customHeight="1" x14ac:dyDescent="0.25">
      <c r="A48" s="9">
        <v>32</v>
      </c>
      <c r="B48" s="50" t="s">
        <v>107</v>
      </c>
      <c r="C48" s="99">
        <v>560.65</v>
      </c>
      <c r="D48" s="56"/>
      <c r="E48" s="56"/>
      <c r="F48" s="106">
        <f t="shared" si="0"/>
        <v>560.65</v>
      </c>
      <c r="G48" s="96" t="s">
        <v>118</v>
      </c>
    </row>
    <row r="49" spans="1:10" s="68" customFormat="1" ht="37.5" customHeight="1" x14ac:dyDescent="0.25">
      <c r="A49" s="144">
        <v>33</v>
      </c>
      <c r="B49" s="97" t="s">
        <v>91</v>
      </c>
      <c r="C49" s="99">
        <v>9523.3700000000008</v>
      </c>
      <c r="D49" s="61"/>
      <c r="E49" s="61"/>
      <c r="F49" s="106">
        <f t="shared" si="0"/>
        <v>9523.3700000000008</v>
      </c>
      <c r="G49" s="96" t="s">
        <v>117</v>
      </c>
      <c r="J49" s="147">
        <f>C49-9475.753</f>
        <v>47.617000000000189</v>
      </c>
    </row>
    <row r="50" spans="1:10" s="68" customFormat="1" ht="27" customHeight="1" x14ac:dyDescent="0.25">
      <c r="A50" s="9">
        <v>34</v>
      </c>
      <c r="B50" s="97" t="s">
        <v>87</v>
      </c>
      <c r="C50" s="99">
        <v>67.436999999999998</v>
      </c>
      <c r="D50" s="61"/>
      <c r="E50" s="61"/>
      <c r="F50" s="106">
        <f t="shared" si="0"/>
        <v>67.436999999999998</v>
      </c>
      <c r="G50" s="96" t="s">
        <v>118</v>
      </c>
    </row>
    <row r="51" spans="1:10" s="137" customFormat="1" ht="24.75" customHeight="1" x14ac:dyDescent="0.25">
      <c r="A51" s="35">
        <v>35</v>
      </c>
      <c r="B51" s="17" t="s">
        <v>99</v>
      </c>
      <c r="C51" s="104">
        <v>200</v>
      </c>
      <c r="D51" s="136"/>
      <c r="E51" s="136"/>
      <c r="F51" s="104">
        <f t="shared" si="0"/>
        <v>200</v>
      </c>
      <c r="G51" s="134" t="s">
        <v>118</v>
      </c>
    </row>
    <row r="52" spans="1:10" s="68" customFormat="1" ht="36" customHeight="1" x14ac:dyDescent="0.25">
      <c r="A52" s="9">
        <v>36</v>
      </c>
      <c r="B52" s="17" t="s">
        <v>108</v>
      </c>
      <c r="C52" s="101">
        <v>404.43400000000003</v>
      </c>
      <c r="D52" s="91"/>
      <c r="E52" s="91"/>
      <c r="F52" s="101">
        <f t="shared" si="0"/>
        <v>404.43400000000003</v>
      </c>
      <c r="G52" s="96" t="s">
        <v>118</v>
      </c>
    </row>
    <row r="53" spans="1:10" s="68" customFormat="1" ht="36" customHeight="1" x14ac:dyDescent="0.25">
      <c r="A53" s="9">
        <v>37</v>
      </c>
      <c r="B53" s="17" t="s">
        <v>136</v>
      </c>
      <c r="C53" s="101">
        <v>323.74200000000002</v>
      </c>
      <c r="D53" s="91"/>
      <c r="E53" s="91"/>
      <c r="F53" s="101">
        <f t="shared" si="0"/>
        <v>323.74200000000002</v>
      </c>
      <c r="G53" s="96" t="s">
        <v>118</v>
      </c>
    </row>
    <row r="54" spans="1:10" s="68" customFormat="1" ht="41.25" customHeight="1" x14ac:dyDescent="0.25">
      <c r="A54" s="9">
        <v>38</v>
      </c>
      <c r="B54" s="17" t="s">
        <v>112</v>
      </c>
      <c r="C54" s="101">
        <v>501.05085000000003</v>
      </c>
      <c r="D54" s="91"/>
      <c r="E54" s="91"/>
      <c r="F54" s="101">
        <v>501.05085000000003</v>
      </c>
      <c r="G54" s="96" t="s">
        <v>117</v>
      </c>
    </row>
    <row r="55" spans="1:10" s="68" customFormat="1" ht="38.25" customHeight="1" x14ac:dyDescent="0.25">
      <c r="A55" s="144">
        <v>39</v>
      </c>
      <c r="B55" s="17" t="s">
        <v>113</v>
      </c>
      <c r="C55" s="101">
        <v>1578.99</v>
      </c>
      <c r="D55" s="91"/>
      <c r="E55" s="91"/>
      <c r="F55" s="101">
        <v>1578.99</v>
      </c>
      <c r="G55" s="96" t="s">
        <v>117</v>
      </c>
    </row>
    <row r="56" spans="1:10" s="68" customFormat="1" ht="54" customHeight="1" x14ac:dyDescent="0.25">
      <c r="A56" s="144">
        <v>40</v>
      </c>
      <c r="B56" s="97" t="s">
        <v>146</v>
      </c>
      <c r="C56" s="101">
        <v>500</v>
      </c>
      <c r="D56" s="91"/>
      <c r="E56" s="91"/>
      <c r="F56" s="101">
        <v>500</v>
      </c>
      <c r="G56" s="96" t="s">
        <v>117</v>
      </c>
    </row>
    <row r="57" spans="1:10" s="68" customFormat="1" ht="24.75" customHeight="1" x14ac:dyDescent="0.25">
      <c r="A57" s="66">
        <v>41</v>
      </c>
      <c r="B57" s="97" t="s">
        <v>132</v>
      </c>
      <c r="C57" s="101">
        <v>1900</v>
      </c>
      <c r="D57" s="91"/>
      <c r="E57" s="91"/>
      <c r="F57" s="101">
        <f>C57</f>
        <v>1900</v>
      </c>
      <c r="G57" s="96" t="s">
        <v>118</v>
      </c>
    </row>
    <row r="58" spans="1:10" s="68" customFormat="1" ht="23.25" customHeight="1" x14ac:dyDescent="0.25">
      <c r="A58" s="66">
        <v>42</v>
      </c>
      <c r="B58" s="97" t="s">
        <v>126</v>
      </c>
      <c r="C58" s="101">
        <v>1174.8820000000001</v>
      </c>
      <c r="D58" s="91"/>
      <c r="E58" s="91"/>
      <c r="F58" s="101">
        <f>C58</f>
        <v>1174.8820000000001</v>
      </c>
      <c r="G58" s="96" t="s">
        <v>118</v>
      </c>
    </row>
    <row r="59" spans="1:10" s="68" customFormat="1" ht="24.75" customHeight="1" x14ac:dyDescent="0.25">
      <c r="A59" s="66">
        <v>43</v>
      </c>
      <c r="B59" s="17" t="s">
        <v>128</v>
      </c>
      <c r="C59" s="101">
        <v>5400</v>
      </c>
      <c r="D59" s="91"/>
      <c r="E59" s="91"/>
      <c r="F59" s="101">
        <f>C59</f>
        <v>5400</v>
      </c>
      <c r="G59" s="96" t="s">
        <v>129</v>
      </c>
    </row>
    <row r="60" spans="1:10" s="68" customFormat="1" ht="68.25" customHeight="1" x14ac:dyDescent="0.25">
      <c r="A60" s="144">
        <v>44</v>
      </c>
      <c r="B60" s="17" t="s">
        <v>151</v>
      </c>
      <c r="C60" s="143">
        <v>15.590999999999999</v>
      </c>
      <c r="D60" s="91"/>
      <c r="E60" s="91"/>
      <c r="F60" s="101">
        <f>C60</f>
        <v>15.590999999999999</v>
      </c>
      <c r="G60" s="96" t="s">
        <v>117</v>
      </c>
    </row>
    <row r="61" spans="1:10" ht="15.75" x14ac:dyDescent="0.25">
      <c r="A61" s="10"/>
      <c r="B61" s="15" t="s">
        <v>34</v>
      </c>
      <c r="C61" s="102">
        <f>SUM(C17:C60)</f>
        <v>134999.99999999997</v>
      </c>
      <c r="D61" s="102">
        <f>SUM(D17:D60)</f>
        <v>0</v>
      </c>
      <c r="E61" s="102">
        <f>SUM(E17:E60)</f>
        <v>0</v>
      </c>
      <c r="F61" s="102">
        <f>SUM(F17:F60)</f>
        <v>134999.99999999997</v>
      </c>
      <c r="G61" s="10"/>
      <c r="J61" s="142">
        <f>135000-C61</f>
        <v>0</v>
      </c>
    </row>
    <row r="62" spans="1:10" ht="21" customHeight="1" x14ac:dyDescent="0.25">
      <c r="A62" s="10"/>
      <c r="B62" s="88"/>
      <c r="C62" s="74"/>
      <c r="D62" s="75"/>
      <c r="E62" s="75"/>
      <c r="F62" s="74"/>
      <c r="G62" s="90"/>
    </row>
    <row r="63" spans="1:10" ht="15.75" x14ac:dyDescent="0.25">
      <c r="A63" s="10"/>
      <c r="B63" s="178" t="s">
        <v>35</v>
      </c>
      <c r="C63" s="179"/>
      <c r="D63" s="179"/>
      <c r="E63" s="179"/>
      <c r="F63" s="179"/>
      <c r="G63" s="180"/>
    </row>
    <row r="64" spans="1:10" ht="33.75" customHeight="1" x14ac:dyDescent="0.25">
      <c r="A64" s="16">
        <v>1</v>
      </c>
      <c r="B64" s="17" t="s">
        <v>36</v>
      </c>
      <c r="C64" s="101">
        <v>406.35700000000003</v>
      </c>
      <c r="D64" s="18"/>
      <c r="E64" s="18"/>
      <c r="F64" s="101">
        <f t="shared" ref="F64:F74" si="1">C64</f>
        <v>406.35700000000003</v>
      </c>
      <c r="G64" s="96" t="s">
        <v>118</v>
      </c>
    </row>
    <row r="65" spans="1:9" ht="51.75" customHeight="1" x14ac:dyDescent="0.25">
      <c r="A65" s="16">
        <v>2</v>
      </c>
      <c r="B65" s="17" t="s">
        <v>85</v>
      </c>
      <c r="C65" s="101">
        <v>1406.6289999999999</v>
      </c>
      <c r="D65" s="18"/>
      <c r="E65" s="18"/>
      <c r="F65" s="101">
        <f t="shared" si="1"/>
        <v>1406.6289999999999</v>
      </c>
      <c r="G65" s="96" t="s">
        <v>118</v>
      </c>
    </row>
    <row r="66" spans="1:9" ht="28.5" customHeight="1" x14ac:dyDescent="0.25">
      <c r="A66" s="16">
        <v>3</v>
      </c>
      <c r="B66" s="17" t="s">
        <v>37</v>
      </c>
      <c r="C66" s="101">
        <v>4252.1210000000001</v>
      </c>
      <c r="D66" s="18"/>
      <c r="E66" s="18"/>
      <c r="F66" s="101">
        <f t="shared" si="1"/>
        <v>4252.1210000000001</v>
      </c>
      <c r="G66" s="96" t="s">
        <v>118</v>
      </c>
    </row>
    <row r="67" spans="1:9" s="135" customFormat="1" ht="30.75" customHeight="1" x14ac:dyDescent="0.25">
      <c r="A67" s="133">
        <v>4</v>
      </c>
      <c r="B67" s="17" t="s">
        <v>139</v>
      </c>
      <c r="C67" s="104">
        <v>78.900000000000006</v>
      </c>
      <c r="D67" s="21"/>
      <c r="E67" s="21"/>
      <c r="F67" s="104">
        <f t="shared" si="1"/>
        <v>78.900000000000006</v>
      </c>
      <c r="G67" s="134" t="s">
        <v>118</v>
      </c>
    </row>
    <row r="68" spans="1:9" ht="31.5" customHeight="1" x14ac:dyDescent="0.25">
      <c r="A68" s="16">
        <v>5</v>
      </c>
      <c r="B68" s="17" t="s">
        <v>38</v>
      </c>
      <c r="C68" s="101">
        <v>346.76799999999997</v>
      </c>
      <c r="D68" s="18"/>
      <c r="E68" s="18"/>
      <c r="F68" s="101">
        <f t="shared" si="1"/>
        <v>346.76799999999997</v>
      </c>
      <c r="G68" s="96" t="s">
        <v>118</v>
      </c>
    </row>
    <row r="69" spans="1:9" ht="28.5" customHeight="1" x14ac:dyDescent="0.25">
      <c r="A69" s="16">
        <v>6</v>
      </c>
      <c r="B69" s="17" t="s">
        <v>39</v>
      </c>
      <c r="C69" s="101">
        <v>100</v>
      </c>
      <c r="D69" s="18"/>
      <c r="E69" s="18"/>
      <c r="F69" s="101">
        <f t="shared" si="1"/>
        <v>100</v>
      </c>
      <c r="G69" s="96" t="s">
        <v>118</v>
      </c>
    </row>
    <row r="70" spans="1:9" ht="44.25" customHeight="1" x14ac:dyDescent="0.25">
      <c r="A70" s="16">
        <v>7</v>
      </c>
      <c r="B70" s="19" t="s">
        <v>40</v>
      </c>
      <c r="C70" s="104">
        <v>315.01</v>
      </c>
      <c r="D70" s="20"/>
      <c r="E70" s="21"/>
      <c r="F70" s="104">
        <f t="shared" si="1"/>
        <v>315.01</v>
      </c>
      <c r="G70" s="96" t="s">
        <v>117</v>
      </c>
    </row>
    <row r="71" spans="1:9" ht="67.5" customHeight="1" x14ac:dyDescent="0.25">
      <c r="A71" s="146">
        <v>8</v>
      </c>
      <c r="B71" s="22" t="s">
        <v>41</v>
      </c>
      <c r="C71" s="104">
        <v>300</v>
      </c>
      <c r="D71" s="20"/>
      <c r="E71" s="21"/>
      <c r="F71" s="104">
        <f t="shared" si="1"/>
        <v>300</v>
      </c>
      <c r="G71" s="96" t="s">
        <v>117</v>
      </c>
      <c r="I71" s="148">
        <f>C71-298.5</f>
        <v>1.5</v>
      </c>
    </row>
    <row r="72" spans="1:9" ht="57" customHeight="1" x14ac:dyDescent="0.25">
      <c r="A72" s="146">
        <v>9</v>
      </c>
      <c r="B72" s="19" t="s">
        <v>147</v>
      </c>
      <c r="C72" s="104">
        <v>220.79900000000001</v>
      </c>
      <c r="D72" s="20"/>
      <c r="E72" s="21"/>
      <c r="F72" s="104">
        <f t="shared" si="1"/>
        <v>220.79900000000001</v>
      </c>
      <c r="G72" s="96" t="s">
        <v>117</v>
      </c>
      <c r="I72" s="148">
        <f>C72-219.695</f>
        <v>1.1040000000000134</v>
      </c>
    </row>
    <row r="73" spans="1:9" ht="105.75" customHeight="1" x14ac:dyDescent="0.25">
      <c r="A73" s="146">
        <v>10</v>
      </c>
      <c r="B73" s="19" t="s">
        <v>42</v>
      </c>
      <c r="C73" s="104">
        <v>281.18799999999999</v>
      </c>
      <c r="D73" s="20"/>
      <c r="E73" s="21"/>
      <c r="F73" s="104">
        <f t="shared" si="1"/>
        <v>281.18799999999999</v>
      </c>
      <c r="G73" s="96" t="s">
        <v>117</v>
      </c>
    </row>
    <row r="74" spans="1:9" ht="39" customHeight="1" x14ac:dyDescent="0.25">
      <c r="A74" s="146">
        <v>11</v>
      </c>
      <c r="B74" s="19" t="s">
        <v>43</v>
      </c>
      <c r="C74" s="104">
        <v>299.20100000000002</v>
      </c>
      <c r="D74" s="20"/>
      <c r="E74" s="21"/>
      <c r="F74" s="104">
        <f t="shared" si="1"/>
        <v>299.20100000000002</v>
      </c>
      <c r="G74" s="96" t="s">
        <v>117</v>
      </c>
    </row>
    <row r="75" spans="1:9" ht="42.75" customHeight="1" x14ac:dyDescent="0.25">
      <c r="A75" s="146">
        <v>12</v>
      </c>
      <c r="B75" s="17" t="s">
        <v>112</v>
      </c>
      <c r="C75" s="101">
        <v>179.75</v>
      </c>
      <c r="D75" s="91"/>
      <c r="E75" s="91"/>
      <c r="F75" s="101">
        <v>179.75</v>
      </c>
      <c r="G75" s="96" t="s">
        <v>117</v>
      </c>
    </row>
    <row r="76" spans="1:9" ht="36" customHeight="1" x14ac:dyDescent="0.25">
      <c r="A76" s="16">
        <v>13</v>
      </c>
      <c r="B76" s="17" t="s">
        <v>148</v>
      </c>
      <c r="C76" s="101">
        <v>200</v>
      </c>
      <c r="D76" s="91"/>
      <c r="E76" s="91"/>
      <c r="F76" s="101">
        <f t="shared" ref="F76:F84" si="2">C76</f>
        <v>200</v>
      </c>
      <c r="G76" s="96" t="s">
        <v>118</v>
      </c>
    </row>
    <row r="77" spans="1:9" ht="52.5" customHeight="1" x14ac:dyDescent="0.25">
      <c r="A77" s="16">
        <v>14</v>
      </c>
      <c r="B77" s="17" t="s">
        <v>149</v>
      </c>
      <c r="C77" s="101">
        <v>312.26</v>
      </c>
      <c r="D77" s="91"/>
      <c r="E77" s="91"/>
      <c r="F77" s="101">
        <f t="shared" si="2"/>
        <v>312.26</v>
      </c>
      <c r="G77" s="96" t="s">
        <v>118</v>
      </c>
    </row>
    <row r="78" spans="1:9" ht="30" customHeight="1" x14ac:dyDescent="0.25">
      <c r="A78" s="16">
        <v>15</v>
      </c>
      <c r="B78" s="17" t="s">
        <v>128</v>
      </c>
      <c r="C78" s="101">
        <v>956.23199999999997</v>
      </c>
      <c r="D78" s="91"/>
      <c r="E78" s="91"/>
      <c r="F78" s="101">
        <f t="shared" si="2"/>
        <v>956.23199999999997</v>
      </c>
      <c r="G78" s="96" t="s">
        <v>129</v>
      </c>
    </row>
    <row r="79" spans="1:9" ht="27" customHeight="1" x14ac:dyDescent="0.25">
      <c r="A79" s="16">
        <v>16</v>
      </c>
      <c r="B79" s="17" t="s">
        <v>124</v>
      </c>
      <c r="C79" s="101">
        <v>94.578999999999994</v>
      </c>
      <c r="D79" s="91"/>
      <c r="E79" s="91"/>
      <c r="F79" s="101">
        <f t="shared" si="2"/>
        <v>94.578999999999994</v>
      </c>
      <c r="G79" s="96" t="s">
        <v>118</v>
      </c>
    </row>
    <row r="80" spans="1:9" ht="36.75" customHeight="1" x14ac:dyDescent="0.25">
      <c r="A80" s="16">
        <v>17</v>
      </c>
      <c r="B80" s="17" t="s">
        <v>138</v>
      </c>
      <c r="C80" s="101">
        <v>782.31799999999998</v>
      </c>
      <c r="D80" s="91"/>
      <c r="E80" s="91"/>
      <c r="F80" s="101">
        <f t="shared" si="2"/>
        <v>782.31799999999998</v>
      </c>
      <c r="G80" s="96" t="s">
        <v>118</v>
      </c>
    </row>
    <row r="81" spans="1:7" ht="36.75" customHeight="1" x14ac:dyDescent="0.25">
      <c r="A81" s="16">
        <v>18</v>
      </c>
      <c r="B81" s="17" t="s">
        <v>137</v>
      </c>
      <c r="C81" s="101">
        <v>100</v>
      </c>
      <c r="D81" s="91"/>
      <c r="E81" s="91"/>
      <c r="F81" s="101">
        <f t="shared" si="2"/>
        <v>100</v>
      </c>
      <c r="G81" s="96" t="s">
        <v>118</v>
      </c>
    </row>
    <row r="82" spans="1:7" ht="19.5" customHeight="1" x14ac:dyDescent="0.25">
      <c r="A82" s="16">
        <v>19</v>
      </c>
      <c r="B82" s="17" t="s">
        <v>130</v>
      </c>
      <c r="C82" s="101">
        <v>397</v>
      </c>
      <c r="D82" s="91"/>
      <c r="E82" s="91"/>
      <c r="F82" s="101">
        <f t="shared" si="2"/>
        <v>397</v>
      </c>
      <c r="G82" s="96" t="s">
        <v>118</v>
      </c>
    </row>
    <row r="83" spans="1:7" ht="24" customHeight="1" x14ac:dyDescent="0.25">
      <c r="A83" s="16">
        <v>20</v>
      </c>
      <c r="B83" s="17" t="s">
        <v>131</v>
      </c>
      <c r="C83" s="101">
        <v>136</v>
      </c>
      <c r="D83" s="91"/>
      <c r="E83" s="91"/>
      <c r="F83" s="101">
        <f t="shared" si="2"/>
        <v>136</v>
      </c>
      <c r="G83" s="96" t="s">
        <v>118</v>
      </c>
    </row>
    <row r="84" spans="1:7" ht="34.5" customHeight="1" x14ac:dyDescent="0.25">
      <c r="A84" s="16">
        <v>21</v>
      </c>
      <c r="B84" s="17" t="s">
        <v>127</v>
      </c>
      <c r="C84" s="101">
        <v>489.19</v>
      </c>
      <c r="D84" s="91"/>
      <c r="E84" s="91"/>
      <c r="F84" s="101">
        <f t="shared" si="2"/>
        <v>489.19</v>
      </c>
      <c r="G84" s="96" t="s">
        <v>118</v>
      </c>
    </row>
    <row r="85" spans="1:7" ht="19.5" customHeight="1" x14ac:dyDescent="0.25">
      <c r="A85" s="23"/>
      <c r="B85" s="24" t="s">
        <v>44</v>
      </c>
      <c r="C85" s="103">
        <f>SUM(C64:C84)</f>
        <v>11654.302</v>
      </c>
      <c r="D85" s="25">
        <f>SUM(D64:D75)</f>
        <v>0</v>
      </c>
      <c r="E85" s="25">
        <f>SUM(E64:E75)</f>
        <v>0</v>
      </c>
      <c r="F85" s="103">
        <f>SUM(F64:F84)</f>
        <v>11654.302</v>
      </c>
      <c r="G85" s="26"/>
    </row>
    <row r="86" spans="1:7" ht="27.75" customHeight="1" x14ac:dyDescent="0.25">
      <c r="A86" s="9">
        <v>1</v>
      </c>
      <c r="B86" s="27" t="s">
        <v>45</v>
      </c>
      <c r="C86" s="104">
        <v>62.365000000000002</v>
      </c>
      <c r="D86" s="98"/>
      <c r="E86" s="98"/>
      <c r="F86" s="104">
        <v>62.365000000000002</v>
      </c>
      <c r="G86" s="14" t="s">
        <v>118</v>
      </c>
    </row>
    <row r="87" spans="1:7" ht="33" customHeight="1" x14ac:dyDescent="0.25">
      <c r="A87" s="23"/>
      <c r="B87" s="24" t="s">
        <v>79</v>
      </c>
      <c r="C87" s="107">
        <f>C86</f>
        <v>62.365000000000002</v>
      </c>
      <c r="D87" s="108"/>
      <c r="E87" s="108"/>
      <c r="F87" s="107">
        <f>SUM(F86:F86)</f>
        <v>62.365000000000002</v>
      </c>
      <c r="G87" s="30"/>
    </row>
    <row r="88" spans="1:7" ht="15.75" x14ac:dyDescent="0.25">
      <c r="A88" s="23"/>
      <c r="B88" s="24"/>
      <c r="C88" s="31"/>
      <c r="D88" s="29"/>
      <c r="E88" s="29"/>
      <c r="F88" s="31"/>
      <c r="G88" s="30"/>
    </row>
    <row r="89" spans="1:7" ht="28.5" customHeight="1" x14ac:dyDescent="0.25">
      <c r="A89" s="9">
        <v>1</v>
      </c>
      <c r="B89" s="32" t="s">
        <v>46</v>
      </c>
      <c r="C89" s="101">
        <v>2098.9180000000001</v>
      </c>
      <c r="D89" s="99"/>
      <c r="E89" s="99"/>
      <c r="F89" s="101">
        <f>C89</f>
        <v>2098.9180000000001</v>
      </c>
      <c r="G89" s="96" t="s">
        <v>118</v>
      </c>
    </row>
    <row r="90" spans="1:7" ht="24.75" customHeight="1" x14ac:dyDescent="0.25">
      <c r="A90" s="16">
        <v>2</v>
      </c>
      <c r="B90" s="27" t="s">
        <v>47</v>
      </c>
      <c r="C90" s="104">
        <v>1147.5909999999999</v>
      </c>
      <c r="D90" s="98"/>
      <c r="E90" s="98"/>
      <c r="F90" s="104">
        <f>C90</f>
        <v>1147.5909999999999</v>
      </c>
      <c r="G90" s="96" t="s">
        <v>118</v>
      </c>
    </row>
    <row r="91" spans="1:7" ht="34.5" customHeight="1" x14ac:dyDescent="0.25">
      <c r="A91" s="9">
        <v>3</v>
      </c>
      <c r="B91" s="12" t="s">
        <v>150</v>
      </c>
      <c r="C91" s="104">
        <v>224.636</v>
      </c>
      <c r="D91" s="98"/>
      <c r="E91" s="98"/>
      <c r="F91" s="104">
        <f>C91</f>
        <v>224.636</v>
      </c>
      <c r="G91" s="96" t="s">
        <v>118</v>
      </c>
    </row>
    <row r="92" spans="1:7" ht="26.25" customHeight="1" x14ac:dyDescent="0.25">
      <c r="A92" s="9">
        <v>4</v>
      </c>
      <c r="B92" s="12" t="s">
        <v>133</v>
      </c>
      <c r="C92" s="104">
        <v>132.84299999999999</v>
      </c>
      <c r="D92" s="98"/>
      <c r="E92" s="98"/>
      <c r="F92" s="104">
        <f>C92</f>
        <v>132.84299999999999</v>
      </c>
      <c r="G92" s="96" t="s">
        <v>118</v>
      </c>
    </row>
    <row r="93" spans="1:7" ht="32.25" customHeight="1" x14ac:dyDescent="0.25">
      <c r="A93" s="23"/>
      <c r="B93" s="24" t="s">
        <v>80</v>
      </c>
      <c r="C93" s="103">
        <f>SUM(C89:C92)</f>
        <v>3603.9879999999998</v>
      </c>
      <c r="D93" s="103"/>
      <c r="E93" s="103"/>
      <c r="F93" s="103">
        <f>SUM(F89:F92)</f>
        <v>3603.9879999999998</v>
      </c>
      <c r="G93" s="125"/>
    </row>
    <row r="94" spans="1:7" ht="13.5" customHeight="1" x14ac:dyDescent="0.25">
      <c r="A94" s="23"/>
      <c r="B94" s="24"/>
      <c r="C94" s="25"/>
      <c r="D94" s="33"/>
      <c r="E94" s="33"/>
      <c r="F94" s="34"/>
      <c r="G94" s="125"/>
    </row>
    <row r="95" spans="1:7" ht="27.75" customHeight="1" x14ac:dyDescent="0.25">
      <c r="A95" s="35">
        <v>1</v>
      </c>
      <c r="B95" s="27" t="s">
        <v>49</v>
      </c>
      <c r="C95" s="104">
        <v>760.16800000000001</v>
      </c>
      <c r="D95" s="98"/>
      <c r="E95" s="98"/>
      <c r="F95" s="104">
        <f>C95</f>
        <v>760.16800000000001</v>
      </c>
      <c r="G95" s="96" t="s">
        <v>118</v>
      </c>
    </row>
    <row r="96" spans="1:7" ht="33" customHeight="1" x14ac:dyDescent="0.25">
      <c r="A96" s="36"/>
      <c r="B96" s="37" t="s">
        <v>50</v>
      </c>
      <c r="C96" s="103">
        <f>C95</f>
        <v>760.16800000000001</v>
      </c>
      <c r="D96" s="109"/>
      <c r="E96" s="109"/>
      <c r="F96" s="103">
        <f>SUM(F95:F95)</f>
        <v>760.16800000000001</v>
      </c>
      <c r="G96" s="126"/>
    </row>
    <row r="97" spans="1:9" ht="15.75" x14ac:dyDescent="0.25">
      <c r="A97" s="36"/>
      <c r="B97" s="37"/>
      <c r="C97" s="34"/>
      <c r="D97" s="36"/>
      <c r="E97" s="36"/>
      <c r="F97" s="34"/>
      <c r="G97" s="126"/>
    </row>
    <row r="98" spans="1:9" ht="38.25" customHeight="1" x14ac:dyDescent="0.25">
      <c r="A98" s="16">
        <v>1</v>
      </c>
      <c r="B98" s="12" t="s">
        <v>150</v>
      </c>
      <c r="C98" s="104">
        <v>268.62599999999998</v>
      </c>
      <c r="D98" s="98"/>
      <c r="E98" s="98"/>
      <c r="F98" s="104">
        <f>C98</f>
        <v>268.62599999999998</v>
      </c>
      <c r="G98" s="96" t="s">
        <v>118</v>
      </c>
    </row>
    <row r="99" spans="1:9" ht="32.25" customHeight="1" x14ac:dyDescent="0.25">
      <c r="A99" s="16">
        <v>2</v>
      </c>
      <c r="B99" s="12" t="s">
        <v>133</v>
      </c>
      <c r="C99" s="101">
        <v>190</v>
      </c>
      <c r="D99" s="106"/>
      <c r="E99" s="106"/>
      <c r="F99" s="101">
        <f>C99</f>
        <v>190</v>
      </c>
      <c r="G99" s="96" t="s">
        <v>118</v>
      </c>
    </row>
    <row r="100" spans="1:9" ht="37.5" customHeight="1" x14ac:dyDescent="0.25">
      <c r="A100" s="23"/>
      <c r="B100" s="37" t="s">
        <v>51</v>
      </c>
      <c r="C100" s="103">
        <f>SUM(C98:C99)</f>
        <v>458.62599999999998</v>
      </c>
      <c r="D100" s="109"/>
      <c r="E100" s="109"/>
      <c r="F100" s="103">
        <f>SUM(F98:F99)</f>
        <v>458.62599999999998</v>
      </c>
      <c r="G100" s="125"/>
    </row>
    <row r="101" spans="1:9" ht="13.5" customHeight="1" x14ac:dyDescent="0.25">
      <c r="A101" s="23"/>
      <c r="B101" s="24"/>
      <c r="C101" s="25"/>
      <c r="D101" s="33"/>
      <c r="E101" s="33"/>
      <c r="F101" s="34"/>
      <c r="G101" s="125"/>
    </row>
    <row r="102" spans="1:9" ht="28.5" customHeight="1" x14ac:dyDescent="0.25">
      <c r="A102" s="9">
        <v>1</v>
      </c>
      <c r="B102" s="27" t="s">
        <v>47</v>
      </c>
      <c r="C102" s="104">
        <v>86.322000000000003</v>
      </c>
      <c r="D102" s="98"/>
      <c r="E102" s="98"/>
      <c r="F102" s="104">
        <f>C102</f>
        <v>86.322000000000003</v>
      </c>
      <c r="G102" s="96" t="s">
        <v>118</v>
      </c>
    </row>
    <row r="103" spans="1:9" ht="33" customHeight="1" x14ac:dyDescent="0.25">
      <c r="A103" s="10"/>
      <c r="B103" s="37" t="s">
        <v>52</v>
      </c>
      <c r="C103" s="103">
        <f>SUM(C102:C102)</f>
        <v>86.322000000000003</v>
      </c>
      <c r="D103" s="99"/>
      <c r="E103" s="99"/>
      <c r="F103" s="103">
        <f>SUM(F102:F102)</f>
        <v>86.322000000000003</v>
      </c>
      <c r="G103" s="95"/>
    </row>
    <row r="104" spans="1:9" ht="12" customHeight="1" x14ac:dyDescent="0.25">
      <c r="A104" s="10"/>
      <c r="B104" s="38"/>
      <c r="C104" s="39"/>
      <c r="D104" s="10"/>
      <c r="E104" s="40"/>
      <c r="F104" s="41"/>
      <c r="G104" s="94"/>
    </row>
    <row r="105" spans="1:9" ht="43.5" customHeight="1" x14ac:dyDescent="0.25">
      <c r="A105" s="92">
        <v>1</v>
      </c>
      <c r="B105" s="93" t="s">
        <v>53</v>
      </c>
      <c r="C105" s="110">
        <v>6747.5</v>
      </c>
      <c r="D105" s="111">
        <f>C105</f>
        <v>6747.5</v>
      </c>
      <c r="E105" s="42"/>
      <c r="F105" s="43"/>
      <c r="G105" s="96" t="s">
        <v>118</v>
      </c>
    </row>
    <row r="106" spans="1:9" ht="36.75" customHeight="1" x14ac:dyDescent="0.25">
      <c r="A106" s="92">
        <v>2</v>
      </c>
      <c r="B106" s="93" t="s">
        <v>136</v>
      </c>
      <c r="C106" s="131">
        <v>292.84300000000002</v>
      </c>
      <c r="D106" s="132">
        <v>292.84300000000002</v>
      </c>
      <c r="E106" s="42"/>
      <c r="F106" s="43"/>
      <c r="G106" s="96" t="s">
        <v>118</v>
      </c>
    </row>
    <row r="107" spans="1:9" ht="28.5" customHeight="1" x14ac:dyDescent="0.25">
      <c r="A107" s="92">
        <v>3</v>
      </c>
      <c r="B107" s="93" t="s">
        <v>123</v>
      </c>
      <c r="C107" s="131">
        <v>582.15700000000004</v>
      </c>
      <c r="D107" s="132">
        <f>C107</f>
        <v>582.15700000000004</v>
      </c>
      <c r="E107" s="42"/>
      <c r="F107" s="43"/>
      <c r="G107" s="96" t="s">
        <v>118</v>
      </c>
    </row>
    <row r="108" spans="1:9" ht="15.75" x14ac:dyDescent="0.25">
      <c r="A108" s="10"/>
      <c r="B108" s="44" t="s">
        <v>54</v>
      </c>
      <c r="C108" s="112">
        <f>SUM(C105:C107)</f>
        <v>7622.5</v>
      </c>
      <c r="D108" s="112">
        <f>SUM(D105:D107)</f>
        <v>7622.5</v>
      </c>
      <c r="E108" s="10"/>
      <c r="F108" s="39"/>
      <c r="G108" s="48"/>
    </row>
    <row r="109" spans="1:9" ht="13.5" customHeight="1" x14ac:dyDescent="0.25">
      <c r="A109" s="10"/>
      <c r="B109" s="44"/>
      <c r="C109" s="45"/>
      <c r="D109" s="45"/>
      <c r="E109" s="46"/>
      <c r="F109" s="47"/>
      <c r="G109" s="49"/>
    </row>
    <row r="110" spans="1:9" ht="45" customHeight="1" x14ac:dyDescent="0.25">
      <c r="A110" s="144">
        <v>1</v>
      </c>
      <c r="B110" s="50" t="s">
        <v>55</v>
      </c>
      <c r="C110" s="122">
        <v>306.37900000000002</v>
      </c>
      <c r="D110" s="123"/>
      <c r="E110" s="124"/>
      <c r="F110" s="122">
        <f>C110</f>
        <v>306.37900000000002</v>
      </c>
      <c r="G110" s="14" t="s">
        <v>117</v>
      </c>
      <c r="I110" s="148">
        <f>C110-259.322</f>
        <v>47.057000000000016</v>
      </c>
    </row>
    <row r="111" spans="1:9" ht="21" customHeight="1" x14ac:dyDescent="0.25">
      <c r="A111" s="10"/>
      <c r="B111" s="44" t="s">
        <v>56</v>
      </c>
      <c r="C111" s="113">
        <f>C110</f>
        <v>306.37900000000002</v>
      </c>
      <c r="D111" s="113"/>
      <c r="E111" s="114"/>
      <c r="F111" s="113">
        <v>306.37900000000002</v>
      </c>
      <c r="G111" s="51"/>
    </row>
    <row r="112" spans="1:9" ht="7.5" customHeight="1" x14ac:dyDescent="0.25">
      <c r="A112" s="36"/>
      <c r="B112" s="15"/>
      <c r="C112" s="103"/>
      <c r="D112" s="103"/>
      <c r="E112" s="103"/>
      <c r="F112" s="103"/>
      <c r="G112" s="36"/>
    </row>
    <row r="113" spans="1:25" s="70" customFormat="1" ht="15.75" x14ac:dyDescent="0.25">
      <c r="A113" s="71"/>
      <c r="B113" s="72" t="s">
        <v>57</v>
      </c>
      <c r="C113" s="115">
        <f>C61+C85+C87+C93+C96+C100+C103+C108+C111</f>
        <v>159554.64999999994</v>
      </c>
      <c r="D113" s="115">
        <f>D108+D85</f>
        <v>7622.5</v>
      </c>
      <c r="E113" s="115"/>
      <c r="F113" s="115">
        <f>F111+F103+F96+F87+F85+F93+F61+F100</f>
        <v>151932.14999999997</v>
      </c>
      <c r="G113" s="73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</row>
    <row r="114" spans="1:25" ht="14.25" customHeight="1" x14ac:dyDescent="0.25">
      <c r="A114" s="53"/>
      <c r="B114" s="54"/>
      <c r="C114" s="55"/>
      <c r="D114" s="56"/>
      <c r="E114" s="56"/>
      <c r="F114" s="57"/>
      <c r="G114" s="58"/>
    </row>
    <row r="115" spans="1:25" ht="15.75" x14ac:dyDescent="0.25">
      <c r="A115" s="53"/>
      <c r="B115" s="15" t="s">
        <v>59</v>
      </c>
      <c r="C115" s="36"/>
      <c r="D115" s="59"/>
      <c r="E115" s="59"/>
      <c r="F115" s="57"/>
      <c r="G115" s="58"/>
    </row>
    <row r="116" spans="1:25" ht="57.75" customHeight="1" x14ac:dyDescent="0.25">
      <c r="A116" s="60">
        <v>1</v>
      </c>
      <c r="B116" s="50" t="s">
        <v>88</v>
      </c>
      <c r="C116" s="116">
        <v>3000</v>
      </c>
      <c r="D116" s="116"/>
      <c r="E116" s="116"/>
      <c r="F116" s="117">
        <f t="shared" ref="F116:F126" si="3">C116</f>
        <v>3000</v>
      </c>
      <c r="G116" s="96" t="s">
        <v>118</v>
      </c>
    </row>
    <row r="117" spans="1:25" ht="35.25" customHeight="1" x14ac:dyDescent="0.25">
      <c r="A117" s="60">
        <v>2</v>
      </c>
      <c r="B117" s="76" t="s">
        <v>60</v>
      </c>
      <c r="C117" s="116">
        <v>4000</v>
      </c>
      <c r="D117" s="109"/>
      <c r="E117" s="109"/>
      <c r="F117" s="117">
        <f t="shared" si="3"/>
        <v>4000</v>
      </c>
      <c r="G117" s="96" t="s">
        <v>114</v>
      </c>
    </row>
    <row r="118" spans="1:25" ht="18.75" customHeight="1" x14ac:dyDescent="0.25">
      <c r="A118" s="60">
        <v>3</v>
      </c>
      <c r="B118" s="76" t="s">
        <v>61</v>
      </c>
      <c r="C118" s="116">
        <v>2000</v>
      </c>
      <c r="D118" s="118"/>
      <c r="E118" s="116"/>
      <c r="F118" s="117">
        <f t="shared" si="3"/>
        <v>2000</v>
      </c>
      <c r="G118" s="96" t="s">
        <v>62</v>
      </c>
    </row>
    <row r="119" spans="1:25" ht="33.75" customHeight="1" x14ac:dyDescent="0.25">
      <c r="A119" s="60">
        <v>4</v>
      </c>
      <c r="B119" s="11" t="s">
        <v>63</v>
      </c>
      <c r="C119" s="116">
        <v>2900</v>
      </c>
      <c r="D119" s="119"/>
      <c r="E119" s="119"/>
      <c r="F119" s="117">
        <f t="shared" si="3"/>
        <v>2900</v>
      </c>
      <c r="G119" s="96" t="s">
        <v>62</v>
      </c>
    </row>
    <row r="120" spans="1:25" ht="28.5" customHeight="1" x14ac:dyDescent="0.25">
      <c r="A120" s="60">
        <v>5</v>
      </c>
      <c r="B120" s="77" t="s">
        <v>64</v>
      </c>
      <c r="C120" s="116">
        <v>7000</v>
      </c>
      <c r="D120" s="119"/>
      <c r="E120" s="119"/>
      <c r="F120" s="117">
        <f t="shared" si="3"/>
        <v>7000</v>
      </c>
      <c r="G120" s="96" t="s">
        <v>62</v>
      </c>
    </row>
    <row r="121" spans="1:25" ht="26.25" customHeight="1" x14ac:dyDescent="0.25">
      <c r="A121" s="60">
        <v>6</v>
      </c>
      <c r="B121" s="76" t="s">
        <v>65</v>
      </c>
      <c r="C121" s="116">
        <v>12000</v>
      </c>
      <c r="D121" s="116"/>
      <c r="E121" s="116"/>
      <c r="F121" s="117">
        <f t="shared" si="3"/>
        <v>12000</v>
      </c>
      <c r="G121" s="96" t="s">
        <v>118</v>
      </c>
    </row>
    <row r="122" spans="1:25" ht="35.25" customHeight="1" x14ac:dyDescent="0.25">
      <c r="A122" s="60">
        <v>7</v>
      </c>
      <c r="B122" s="11" t="s">
        <v>140</v>
      </c>
      <c r="C122" s="116">
        <v>1500</v>
      </c>
      <c r="D122" s="116"/>
      <c r="E122" s="116"/>
      <c r="F122" s="117">
        <f t="shared" si="3"/>
        <v>1500</v>
      </c>
      <c r="G122" s="96" t="s">
        <v>117</v>
      </c>
    </row>
    <row r="123" spans="1:25" ht="38.25" customHeight="1" x14ac:dyDescent="0.25">
      <c r="A123" s="60">
        <v>8</v>
      </c>
      <c r="B123" s="13" t="s">
        <v>96</v>
      </c>
      <c r="C123" s="116">
        <v>4395</v>
      </c>
      <c r="D123" s="116"/>
      <c r="E123" s="116"/>
      <c r="F123" s="117">
        <f t="shared" si="3"/>
        <v>4395</v>
      </c>
      <c r="G123" s="96" t="s">
        <v>118</v>
      </c>
    </row>
    <row r="124" spans="1:25" ht="32.25" customHeight="1" x14ac:dyDescent="0.25">
      <c r="A124" s="60">
        <v>9</v>
      </c>
      <c r="B124" s="13" t="s">
        <v>97</v>
      </c>
      <c r="C124" s="116">
        <v>1396</v>
      </c>
      <c r="D124" s="116"/>
      <c r="E124" s="116"/>
      <c r="F124" s="117">
        <f t="shared" si="3"/>
        <v>1396</v>
      </c>
      <c r="G124" s="96" t="s">
        <v>118</v>
      </c>
    </row>
    <row r="125" spans="1:25" ht="41.25" customHeight="1" x14ac:dyDescent="0.25">
      <c r="A125" s="60">
        <v>10</v>
      </c>
      <c r="B125" s="13" t="s">
        <v>100</v>
      </c>
      <c r="C125" s="116">
        <v>6755</v>
      </c>
      <c r="D125" s="116"/>
      <c r="E125" s="116"/>
      <c r="F125" s="117">
        <f t="shared" si="3"/>
        <v>6755</v>
      </c>
      <c r="G125" s="96" t="s">
        <v>98</v>
      </c>
    </row>
    <row r="126" spans="1:25" ht="31.5" x14ac:dyDescent="0.25">
      <c r="A126" s="60">
        <v>11</v>
      </c>
      <c r="B126" s="13" t="s">
        <v>95</v>
      </c>
      <c r="C126" s="116">
        <v>4880</v>
      </c>
      <c r="D126" s="138"/>
      <c r="E126" s="138"/>
      <c r="F126" s="121">
        <f t="shared" si="3"/>
        <v>4880</v>
      </c>
      <c r="G126" s="96" t="s">
        <v>118</v>
      </c>
    </row>
    <row r="127" spans="1:25" ht="48" customHeight="1" x14ac:dyDescent="0.25">
      <c r="A127" s="60">
        <v>12</v>
      </c>
      <c r="B127" s="13" t="s">
        <v>90</v>
      </c>
      <c r="C127" s="116">
        <v>19386.57</v>
      </c>
      <c r="D127" s="116"/>
      <c r="E127" s="116"/>
      <c r="F127" s="116">
        <v>19386.57</v>
      </c>
      <c r="G127" s="96" t="s">
        <v>117</v>
      </c>
    </row>
    <row r="128" spans="1:25" ht="52.5" customHeight="1" x14ac:dyDescent="0.25">
      <c r="A128" s="60">
        <v>13</v>
      </c>
      <c r="B128" s="13" t="s">
        <v>141</v>
      </c>
      <c r="C128" s="116">
        <v>5500</v>
      </c>
      <c r="D128" s="116"/>
      <c r="E128" s="116"/>
      <c r="F128" s="116">
        <f>C128</f>
        <v>5500</v>
      </c>
      <c r="G128" s="96" t="s">
        <v>117</v>
      </c>
    </row>
    <row r="129" spans="1:7" ht="57.75" customHeight="1" x14ac:dyDescent="0.25">
      <c r="A129" s="60">
        <v>14</v>
      </c>
      <c r="B129" s="13" t="s">
        <v>142</v>
      </c>
      <c r="C129" s="116">
        <v>1900</v>
      </c>
      <c r="D129" s="116"/>
      <c r="E129" s="116"/>
      <c r="F129" s="116">
        <f>C129</f>
        <v>1900</v>
      </c>
      <c r="G129" s="96" t="s">
        <v>117</v>
      </c>
    </row>
    <row r="130" spans="1:7" ht="37.5" customHeight="1" x14ac:dyDescent="0.25">
      <c r="A130" s="60">
        <v>15</v>
      </c>
      <c r="B130" s="13" t="s">
        <v>143</v>
      </c>
      <c r="C130" s="116">
        <v>1300</v>
      </c>
      <c r="D130" s="116"/>
      <c r="E130" s="116"/>
      <c r="F130" s="116">
        <f>C130</f>
        <v>1300</v>
      </c>
      <c r="G130" s="96" t="s">
        <v>117</v>
      </c>
    </row>
    <row r="131" spans="1:7" ht="24.75" customHeight="1" x14ac:dyDescent="0.25">
      <c r="A131" s="60">
        <v>16</v>
      </c>
      <c r="B131" s="13" t="s">
        <v>144</v>
      </c>
      <c r="C131" s="116">
        <v>1500</v>
      </c>
      <c r="D131" s="116"/>
      <c r="E131" s="116"/>
      <c r="F131" s="116">
        <f>C131</f>
        <v>1500</v>
      </c>
      <c r="G131" s="96" t="s">
        <v>117</v>
      </c>
    </row>
    <row r="132" spans="1:7" ht="26.25" customHeight="1" x14ac:dyDescent="0.25">
      <c r="A132" s="60">
        <v>17</v>
      </c>
      <c r="B132" s="13" t="s">
        <v>145</v>
      </c>
      <c r="C132" s="116">
        <v>3000</v>
      </c>
      <c r="D132" s="116"/>
      <c r="E132" s="116"/>
      <c r="F132" s="116">
        <f>C132</f>
        <v>3000</v>
      </c>
      <c r="G132" s="96" t="s">
        <v>117</v>
      </c>
    </row>
    <row r="133" spans="1:7" s="80" customFormat="1" ht="21" customHeight="1" x14ac:dyDescent="0.25">
      <c r="A133" s="78"/>
      <c r="B133" s="15" t="s">
        <v>54</v>
      </c>
      <c r="C133" s="109">
        <f>SUM(C116:C132)</f>
        <v>82412.570000000007</v>
      </c>
      <c r="D133" s="109">
        <f>SUM(D117:D127)</f>
        <v>0</v>
      </c>
      <c r="E133" s="109">
        <f>SUM(E117:E127)</f>
        <v>0</v>
      </c>
      <c r="F133" s="109">
        <f>SUM(F116:F132)</f>
        <v>82412.570000000007</v>
      </c>
      <c r="G133" s="79"/>
    </row>
    <row r="134" spans="1:7" s="80" customFormat="1" ht="21" customHeight="1" x14ac:dyDescent="0.25">
      <c r="A134" s="81"/>
      <c r="B134" s="82"/>
      <c r="C134" s="83"/>
      <c r="D134" s="83"/>
      <c r="E134" s="83"/>
      <c r="F134" s="83"/>
      <c r="G134" s="84"/>
    </row>
    <row r="135" spans="1:7" ht="39.75" customHeight="1" x14ac:dyDescent="0.25">
      <c r="A135" s="52"/>
      <c r="B135" s="85" t="s">
        <v>68</v>
      </c>
      <c r="C135" s="5"/>
      <c r="D135" s="86"/>
      <c r="E135" s="86"/>
      <c r="F135" s="84" t="s">
        <v>58</v>
      </c>
      <c r="G135" s="62"/>
    </row>
    <row r="136" spans="1:7" ht="15.75" customHeight="1" x14ac:dyDescent="0.25">
      <c r="A136" s="52"/>
      <c r="B136" s="85"/>
      <c r="C136" s="5"/>
      <c r="D136" s="86"/>
      <c r="E136" s="86"/>
      <c r="F136" s="84"/>
      <c r="G136" s="62"/>
    </row>
    <row r="137" spans="1:7" ht="42" customHeight="1" x14ac:dyDescent="0.25">
      <c r="A137" s="63"/>
      <c r="B137" s="85" t="s">
        <v>69</v>
      </c>
      <c r="C137" s="1"/>
      <c r="D137" s="1"/>
      <c r="E137" s="1"/>
      <c r="F137" s="85" t="s">
        <v>104</v>
      </c>
      <c r="G137" s="64"/>
    </row>
    <row r="138" spans="1:7" ht="53.25" customHeight="1" x14ac:dyDescent="0.25">
      <c r="A138" s="63"/>
      <c r="B138" s="85" t="s">
        <v>69</v>
      </c>
      <c r="C138" s="1"/>
      <c r="D138" s="1"/>
      <c r="E138" s="1"/>
      <c r="F138" s="85" t="s">
        <v>70</v>
      </c>
      <c r="G138" s="64"/>
    </row>
    <row r="139" spans="1:7" ht="54" customHeight="1" x14ac:dyDescent="0.25">
      <c r="A139" s="63"/>
      <c r="B139" s="85" t="s">
        <v>71</v>
      </c>
      <c r="C139" s="1"/>
      <c r="D139" s="1"/>
      <c r="E139" s="1"/>
      <c r="F139" s="85" t="s">
        <v>72</v>
      </c>
      <c r="G139" s="65"/>
    </row>
    <row r="140" spans="1:7" ht="15.75" customHeight="1" x14ac:dyDescent="0.25">
      <c r="A140" s="63"/>
      <c r="B140" s="85"/>
      <c r="C140" s="1"/>
      <c r="D140" s="1"/>
      <c r="E140" s="1"/>
      <c r="F140" s="85"/>
      <c r="G140" s="65"/>
    </row>
    <row r="141" spans="1:7" ht="42" customHeight="1" x14ac:dyDescent="0.25">
      <c r="A141" s="63"/>
      <c r="B141" s="85" t="s">
        <v>73</v>
      </c>
      <c r="C141" s="1"/>
      <c r="D141" s="1"/>
      <c r="E141" s="1"/>
      <c r="F141" s="85" t="s">
        <v>74</v>
      </c>
      <c r="G141" s="64"/>
    </row>
    <row r="142" spans="1:7" x14ac:dyDescent="0.25">
      <c r="F142" s="139"/>
    </row>
    <row r="143" spans="1:7" ht="41.25" customHeight="1" x14ac:dyDescent="0.25">
      <c r="A143" s="63"/>
      <c r="B143" s="85" t="s">
        <v>75</v>
      </c>
      <c r="C143" s="1"/>
      <c r="D143" s="1"/>
      <c r="E143" s="1"/>
      <c r="F143" s="85" t="s">
        <v>76</v>
      </c>
      <c r="G143" s="64"/>
    </row>
    <row r="144" spans="1:7" x14ac:dyDescent="0.25">
      <c r="F144" s="139"/>
    </row>
    <row r="145" spans="1:7" ht="40.5" customHeight="1" x14ac:dyDescent="0.25">
      <c r="A145" s="63"/>
      <c r="B145" s="177" t="s">
        <v>116</v>
      </c>
      <c r="C145" s="177"/>
      <c r="D145" s="87"/>
      <c r="E145" s="87"/>
      <c r="F145" s="85" t="s">
        <v>93</v>
      </c>
      <c r="G145" s="64"/>
    </row>
    <row r="146" spans="1:7" x14ac:dyDescent="0.25">
      <c r="F146" s="139"/>
    </row>
    <row r="147" spans="1:7" x14ac:dyDescent="0.25">
      <c r="F147" s="139"/>
    </row>
    <row r="148" spans="1:7" ht="30.75" customHeight="1" x14ac:dyDescent="0.25">
      <c r="B148" s="130" t="s">
        <v>101</v>
      </c>
      <c r="F148" s="140" t="s">
        <v>102</v>
      </c>
    </row>
    <row r="149" spans="1:7" x14ac:dyDescent="0.25">
      <c r="F149" s="139"/>
    </row>
    <row r="150" spans="1:7" x14ac:dyDescent="0.25">
      <c r="F150" s="139"/>
    </row>
    <row r="151" spans="1:7" ht="32.25" customHeight="1" x14ac:dyDescent="0.25">
      <c r="B151" s="130" t="s">
        <v>122</v>
      </c>
      <c r="F151" s="140" t="s">
        <v>103</v>
      </c>
    </row>
  </sheetData>
  <mergeCells count="16">
    <mergeCell ref="B6:F6"/>
    <mergeCell ref="B7:F7"/>
    <mergeCell ref="A8:G8"/>
    <mergeCell ref="A10:A15"/>
    <mergeCell ref="B10:B15"/>
    <mergeCell ref="C10:F10"/>
    <mergeCell ref="G10:G15"/>
    <mergeCell ref="A9:G9"/>
    <mergeCell ref="D12:E12"/>
    <mergeCell ref="D13:D15"/>
    <mergeCell ref="E13:E14"/>
    <mergeCell ref="B145:C145"/>
    <mergeCell ref="B63:G63"/>
    <mergeCell ref="C11:C15"/>
    <mergeCell ref="D11:F11"/>
    <mergeCell ref="F12:F14"/>
  </mergeCells>
  <phoneticPr fontId="13" type="noConversion"/>
  <pageMargins left="0.78740157480314965" right="0.15748031496062992" top="0.39370078740157483" bottom="0.15748031496062992" header="0.15748031496062992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="145" zoomScaleNormal="145" workbookViewId="0">
      <selection activeCell="D12" sqref="D12"/>
    </sheetView>
  </sheetViews>
  <sheetFormatPr defaultColWidth="9.140625" defaultRowHeight="15" x14ac:dyDescent="0.25"/>
  <cols>
    <col min="1" max="1" width="4.140625" style="149" bestFit="1" customWidth="1"/>
    <col min="2" max="2" width="72.7109375" style="150" customWidth="1"/>
    <col min="3" max="3" width="17.7109375" style="149" customWidth="1"/>
    <col min="4" max="4" width="10" style="149" bestFit="1" customWidth="1"/>
    <col min="5" max="7" width="9.140625" style="149"/>
    <col min="8" max="8" width="9.5703125" style="149" bestFit="1" customWidth="1"/>
    <col min="9" max="16384" width="9.140625" style="149"/>
  </cols>
  <sheetData>
    <row r="1" spans="1:18" ht="15" customHeight="1" x14ac:dyDescent="0.25">
      <c r="A1" s="188" t="s">
        <v>153</v>
      </c>
      <c r="B1" s="189" t="s">
        <v>152</v>
      </c>
      <c r="C1" s="188" t="s">
        <v>156</v>
      </c>
      <c r="M1" s="153"/>
      <c r="N1" s="154"/>
      <c r="O1" s="154"/>
      <c r="P1" s="154"/>
      <c r="Q1" s="154"/>
      <c r="R1" s="155"/>
    </row>
    <row r="2" spans="1:18" ht="33.75" customHeight="1" x14ac:dyDescent="0.25">
      <c r="A2" s="188"/>
      <c r="B2" s="190"/>
      <c r="C2" s="188"/>
    </row>
    <row r="3" spans="1:18" ht="9.75" hidden="1" customHeight="1" x14ac:dyDescent="0.25">
      <c r="A3" s="188"/>
      <c r="B3" s="191"/>
      <c r="C3" s="188"/>
    </row>
    <row r="4" spans="1:18" s="151" customFormat="1" ht="56.25" customHeight="1" x14ac:dyDescent="0.25">
      <c r="A4" s="185" t="s">
        <v>164</v>
      </c>
      <c r="B4" s="186"/>
      <c r="C4" s="187"/>
    </row>
    <row r="5" spans="1:18" s="151" customFormat="1" ht="18.75" x14ac:dyDescent="0.25">
      <c r="A5" s="159">
        <v>1</v>
      </c>
      <c r="B5" s="160" t="s">
        <v>157</v>
      </c>
      <c r="C5" s="161">
        <v>1520</v>
      </c>
      <c r="F5" s="157"/>
    </row>
    <row r="6" spans="1:18" s="151" customFormat="1" ht="18.75" x14ac:dyDescent="0.25">
      <c r="A6" s="159">
        <v>2</v>
      </c>
      <c r="B6" s="160" t="s">
        <v>158</v>
      </c>
      <c r="C6" s="161">
        <v>655</v>
      </c>
      <c r="F6" s="157"/>
    </row>
    <row r="7" spans="1:18" s="151" customFormat="1" ht="18.75" x14ac:dyDescent="0.25">
      <c r="A7" s="159">
        <v>3</v>
      </c>
      <c r="B7" s="160" t="s">
        <v>159</v>
      </c>
      <c r="C7" s="161">
        <v>1400</v>
      </c>
      <c r="D7" s="151" t="s">
        <v>155</v>
      </c>
      <c r="F7" s="157"/>
    </row>
    <row r="8" spans="1:18" s="151" customFormat="1" ht="18.75" x14ac:dyDescent="0.25">
      <c r="A8" s="159">
        <v>4</v>
      </c>
      <c r="B8" s="160" t="s">
        <v>160</v>
      </c>
      <c r="C8" s="161">
        <v>550</v>
      </c>
      <c r="F8" s="157"/>
    </row>
    <row r="9" spans="1:18" ht="49.5" customHeight="1" x14ac:dyDescent="0.25">
      <c r="A9" s="159">
        <v>5</v>
      </c>
      <c r="B9" s="160" t="s">
        <v>161</v>
      </c>
      <c r="C9" s="159">
        <v>440</v>
      </c>
      <c r="F9" s="157"/>
    </row>
    <row r="10" spans="1:18" ht="29.25" customHeight="1" x14ac:dyDescent="0.25">
      <c r="A10" s="159">
        <v>6</v>
      </c>
      <c r="B10" s="160" t="s">
        <v>162</v>
      </c>
      <c r="C10" s="161">
        <v>2400</v>
      </c>
      <c r="F10" s="157"/>
      <c r="H10" s="157"/>
    </row>
    <row r="11" spans="1:18" ht="35.25" customHeight="1" x14ac:dyDescent="0.25">
      <c r="A11" s="159">
        <v>7</v>
      </c>
      <c r="B11" s="160" t="s">
        <v>163</v>
      </c>
      <c r="C11" s="161">
        <v>540</v>
      </c>
      <c r="H11" s="157"/>
    </row>
    <row r="12" spans="1:18" s="158" customFormat="1" ht="35.25" customHeight="1" x14ac:dyDescent="0.25">
      <c r="A12" s="159">
        <v>8</v>
      </c>
      <c r="B12" s="160" t="s">
        <v>165</v>
      </c>
      <c r="C12" s="161">
        <v>450</v>
      </c>
    </row>
    <row r="13" spans="1:18" s="158" customFormat="1" ht="31.5" customHeight="1" x14ac:dyDescent="0.25">
      <c r="A13" s="159"/>
      <c r="B13" s="162" t="s">
        <v>154</v>
      </c>
      <c r="C13" s="163">
        <f>SUM(C5:C12)</f>
        <v>7955</v>
      </c>
    </row>
    <row r="14" spans="1:18" x14ac:dyDescent="0.25">
      <c r="A14" s="152"/>
      <c r="B14" s="156"/>
      <c r="C14" s="152"/>
    </row>
    <row r="15" spans="1:18" x14ac:dyDescent="0.25">
      <c r="A15" s="152"/>
      <c r="B15" s="156"/>
      <c r="C15" s="152"/>
    </row>
    <row r="16" spans="1:18" x14ac:dyDescent="0.25">
      <c r="A16" s="152"/>
      <c r="B16" s="156"/>
      <c r="C16" s="152"/>
    </row>
    <row r="17" spans="1:3" x14ac:dyDescent="0.25">
      <c r="A17" s="152"/>
      <c r="B17" s="156"/>
      <c r="C17" s="152"/>
    </row>
    <row r="18" spans="1:3" x14ac:dyDescent="0.25">
      <c r="A18" s="152"/>
      <c r="B18" s="156"/>
      <c r="C18" s="152"/>
    </row>
    <row r="19" spans="1:3" x14ac:dyDescent="0.25">
      <c r="A19" s="152"/>
      <c r="B19" s="156"/>
      <c r="C19" s="152"/>
    </row>
    <row r="20" spans="1:3" x14ac:dyDescent="0.25">
      <c r="A20" s="152"/>
      <c r="B20" s="156"/>
      <c r="C20" s="152"/>
    </row>
  </sheetData>
  <mergeCells count="4">
    <mergeCell ref="A4:C4"/>
    <mergeCell ref="C1:C3"/>
    <mergeCell ref="A1:A3"/>
    <mergeCell ref="B1:B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на29.07.2010 (цветной)</vt:lpstr>
      <vt:lpstr>Лист2</vt:lpstr>
      <vt:lpstr>Лист1!Заголовки_для_печати</vt:lpstr>
      <vt:lpstr>'на29.07.2010 (цветной)'!Заголовки_для_печати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UV_Valova</dc:creator>
  <cp:lastModifiedBy>User</cp:lastModifiedBy>
  <cp:lastPrinted>2018-01-11T10:24:07Z</cp:lastPrinted>
  <dcterms:created xsi:type="dcterms:W3CDTF">2010-01-26T12:33:45Z</dcterms:created>
  <dcterms:modified xsi:type="dcterms:W3CDTF">2018-01-16T04:01:46Z</dcterms:modified>
</cp:coreProperties>
</file>