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муниципальные" sheetId="1" r:id="rId1"/>
    <sheet name="ведомственная" sheetId="2" state="hidden" r:id="rId2"/>
  </sheets>
  <definedNames>
    <definedName name="_xlnm.Print_Titles" localSheetId="0">'муниципальные'!$2:$3</definedName>
    <definedName name="_xlnm.Print_Area" localSheetId="0">'муниципальные'!$A$1:$X$308</definedName>
  </definedNames>
  <calcPr fullCalcOnLoad="1"/>
</workbook>
</file>

<file path=xl/comments1.xml><?xml version="1.0" encoding="utf-8"?>
<comments xmlns="http://schemas.openxmlformats.org/spreadsheetml/2006/main">
  <authors>
    <author>UserUser</author>
  </authors>
  <commentList>
    <comment ref="D97" authorId="0">
      <text>
        <r>
          <rPr>
            <sz val="20"/>
            <rFont val="Tahoma"/>
            <family val="2"/>
          </rPr>
          <t>22 845 577</t>
        </r>
      </text>
    </comment>
    <comment ref="H97" authorId="0">
      <text>
        <r>
          <rPr>
            <b/>
            <sz val="9"/>
            <rFont val="Tahoma"/>
            <family val="2"/>
          </rPr>
          <t>UserUser: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19 668 636</t>
        </r>
      </text>
    </comment>
  </commentList>
</comments>
</file>

<file path=xl/sharedStrings.xml><?xml version="1.0" encoding="utf-8"?>
<sst xmlns="http://schemas.openxmlformats.org/spreadsheetml/2006/main" count="488" uniqueCount="310">
  <si>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</si>
  <si>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</si>
  <si>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</si>
  <si>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</si>
  <si>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</si>
  <si>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</si>
  <si>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</si>
  <si>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</si>
  <si>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</si>
  <si>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</si>
  <si>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</si>
  <si>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</si>
  <si>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</si>
  <si>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</si>
  <si>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</si>
  <si>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</si>
  <si>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</si>
  <si>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</si>
  <si>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</si>
  <si>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</si>
  <si>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</si>
  <si>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</si>
  <si>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</si>
  <si>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</si>
  <si>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</si>
  <si>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</si>
  <si>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</si>
  <si>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</si>
  <si>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</si>
  <si>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</si>
  <si>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</si>
  <si>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</si>
  <si>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</si>
  <si>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</si>
  <si>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</si>
  <si>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ДДА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</si>
  <si>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</si>
  <si>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</si>
  <si>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</si>
  <si>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</si>
  <si>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</si>
  <si>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</si>
  <si>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</si>
  <si>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</si>
  <si>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Субсидия на приобретение (строительство) жилого помещения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</si>
  <si>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</si>
  <si>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</si>
  <si>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</si>
  <si>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</si>
  <si>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</si>
  <si>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</si>
  <si>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</si>
  <si>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</si>
  <si>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</si>
  <si>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</si>
  <si>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</si>
  <si>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</si>
  <si>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</si>
  <si>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</si>
  <si>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</si>
  <si>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</si>
  <si>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</si>
  <si>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</si>
  <si>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</si>
  <si>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</si>
  <si>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</si>
  <si>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</si>
  <si>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</si>
  <si>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</si>
  <si>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</si>
  <si>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</si>
  <si>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</si>
  <si>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</si>
  <si>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</si>
  <si>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</si>
  <si>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</si>
  <si>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</si>
  <si>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</si>
  <si>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</si>
  <si>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</si>
  <si>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</si>
  <si>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</si>
  <si>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</si>
  <si>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</si>
  <si>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</si>
  <si>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</si>
  <si>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</si>
  <si>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</si>
  <si>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</si>
  <si>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</si>
  <si>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3</t>
  </si>
  <si>
    <t>3.1</t>
  </si>
  <si>
    <t>3.2</t>
  </si>
  <si>
    <t>3.3</t>
  </si>
  <si>
    <t>4</t>
  </si>
  <si>
    <t>4.1</t>
  </si>
  <si>
    <t>4.1.1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</si>
  <si>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</si>
  <si>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</si>
  <si>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</si>
  <si>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</si>
  <si>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</si>
  <si>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</si>
  <si>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</si>
  <si>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</si>
  <si>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</si>
  <si>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</si>
  <si>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</si>
  <si>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</si>
  <si>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</si>
  <si>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</si>
  <si>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</si>
  <si>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</si>
  <si>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</si>
  <si>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</si>
  <si>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</si>
  <si>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</si>
  <si>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</si>
  <si>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</si>
  <si>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</si>
  <si>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</si>
  <si>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</si>
  <si>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</si>
  <si>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</si>
  <si>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</si>
  <si>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</si>
  <si>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</si>
  <si>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</si>
  <si>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</si>
  <si>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</si>
  <si>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</si>
  <si>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</si>
  <si>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</si>
  <si>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</si>
  <si>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</si>
  <si>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</si>
  <si>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ИТОГО   по    Администрация города Нефтеюганска</t>
  </si>
  <si>
    <t>ПЛАН  на 2015 год (рублей)</t>
  </si>
  <si>
    <t>5.1.7</t>
  </si>
  <si>
    <t xml:space="preserve">Обеспечение мероприятий по капитальному ремонту многоквартирных домов </t>
  </si>
  <si>
    <t>7.2.1</t>
  </si>
  <si>
    <t>Техническое обслуживание и содержание светофорного хозяйства</t>
  </si>
  <si>
    <t>2.2.1</t>
  </si>
  <si>
    <t>2.2.5</t>
  </si>
  <si>
    <t>ИТОГО по Департаменту жилищно-коммунального хозяйства администрации города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</si>
  <si>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</si>
  <si>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</si>
  <si>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</si>
  <si>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</si>
  <si>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</si>
  <si>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</si>
  <si>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</si>
  <si>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</si>
  <si>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</si>
  <si>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Мероприятия  по поддержке технического состояния жилищного фонда</t>
  </si>
  <si>
    <t>федеральный бюджет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</si>
  <si>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</si>
  <si>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</si>
  <si>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</si>
  <si>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</si>
  <si>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</si>
  <si>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</si>
  <si>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</si>
  <si>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</si>
  <si>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</si>
  <si>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</si>
  <si>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</si>
  <si>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</si>
  <si>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</si>
  <si>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</si>
  <si>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</si>
  <si>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</si>
  <si>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</si>
  <si>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</si>
  <si>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</si>
  <si>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</si>
  <si>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</si>
  <si>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</si>
  <si>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</si>
  <si>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</si>
  <si>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</si>
  <si>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</si>
  <si>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</si>
  <si>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</si>
  <si>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</si>
  <si>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</si>
  <si>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</si>
  <si>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</si>
  <si>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</si>
  <si>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</si>
  <si>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</si>
  <si>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</si>
  <si>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</si>
  <si>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</si>
  <si>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</si>
  <si>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</si>
  <si>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</si>
  <si>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</si>
  <si>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</si>
  <si>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</si>
  <si>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7.1.2.2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</si>
  <si>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</si>
  <si>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</si>
  <si>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</si>
  <si>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</si>
  <si>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Прочие мероприятия органов местного самоуправления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</si>
  <si>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</si>
  <si>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</si>
  <si>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</si>
  <si>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</si>
  <si>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</si>
  <si>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</si>
  <si>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</si>
  <si>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</si>
  <si>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</si>
  <si>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</si>
  <si>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</si>
  <si>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</si>
  <si>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</si>
  <si>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</si>
  <si>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</si>
  <si>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</si>
  <si>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</si>
  <si>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7.4.5</t>
  </si>
  <si>
    <t>Станция обезжелезивания 7 мкр.57/7 реестр.№ 522074</t>
  </si>
  <si>
    <t>% исполнения  к финансированию (окружной б-т)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</si>
  <si>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</si>
  <si>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</si>
  <si>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</si>
  <si>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</si>
  <si>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16</t>
  </si>
  <si>
    <t>17</t>
  </si>
  <si>
    <t>18</t>
  </si>
  <si>
    <t>19</t>
  </si>
  <si>
    <t>20</t>
  </si>
  <si>
    <t>21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</si>
  <si>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</si>
  <si>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</si>
  <si>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</si>
  <si>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</si>
  <si>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</si>
  <si>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14.4</t>
  </si>
  <si>
    <t>14.4.1</t>
  </si>
  <si>
    <t>1.1.2</t>
  </si>
  <si>
    <t>Ремонт автомобильных дорог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</si>
  <si>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</si>
  <si>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</si>
  <si>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6.1.2.4</t>
  </si>
  <si>
    <t>8.1.5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</si>
  <si>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</si>
  <si>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</si>
  <si>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</si>
  <si>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4.3</t>
  </si>
  <si>
    <t>ПЛАН  на 2017 год (рублей)</t>
  </si>
  <si>
    <t>4.3.1</t>
  </si>
  <si>
    <t>Модернизация информационных баз департамента финансов администрации города</t>
  </si>
  <si>
    <t>Обеспечение учащихся спортивных школ спортивным оборудованием, экипировкой и инвентарем, проведение тренировочных сборов и участие в соревнованиях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</si>
  <si>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</si>
  <si>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>Изготовление и установка объектов монументального искусства</t>
  </si>
  <si>
    <t>Содействие развитию исторических и иных местных традиций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</si>
  <si>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</si>
  <si>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</si>
  <si>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</si>
  <si>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</si>
  <si>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</si>
  <si>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</si>
  <si>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</si>
  <si>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Сооружение, сети теплоснабжения в 2-х трубном исполнении, микрорайон 15 от ТК-6 до ТК-4. Реестр.№529125 (участок от ТК-15 мкр. До МК 14-23 Неф)</t>
  </si>
  <si>
    <t>Строительство (реконструкция), капитальный ремонт и ремонт автомобильных дорог общего пользования местного значения</t>
  </si>
  <si>
    <t>Субсидия на поддержку отрасли культура</t>
  </si>
  <si>
    <t>Иные межбюджетные трансферты на реализацию мероприятий по развитию музейного дела за счет средств бюджета автономного округа</t>
  </si>
  <si>
    <t>Иные межбюджетные трансферты на реализацию мероприятий по развитию художественного образования за счет средств бюджета автономного округа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</si>
  <si>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</si>
  <si>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</si>
  <si>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</si>
  <si>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</si>
  <si>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7.2.2</t>
  </si>
  <si>
    <t>ПЛАН  на 1 полугодие  2017 год (рублей)</t>
  </si>
  <si>
    <t>% исполнения  к плану 1 полугодия 2017  года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</si>
  <si>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</si>
  <si>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</si>
  <si>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</si>
  <si>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5.1.8</t>
  </si>
  <si>
    <t>5.2.2</t>
  </si>
  <si>
    <t>7.1.1.10</t>
  </si>
  <si>
    <t>7.1.1.11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</si>
  <si>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</si>
  <si>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1.1.4</t>
  </si>
  <si>
    <t>1.1.5</t>
  </si>
  <si>
    <t>Коллектор напорного трубопровода, адрес объекта : Россия, Тюменская область, ХМАО- Югра, г.Нефтеюганск, от КНС-3а по ул. Сургутская до КОС-12 по проезду 5П. Кадастровый номер : 86:20:0000000:2060 (капитальный ремонт участка напорного канализационного коллектора 2Ду 500 мм от камеры КК-1сущ. у КНС-3а до камеры КК-2 сущ.у въезда на центральный рынок.1,2 нитки)</t>
  </si>
  <si>
    <t>5.1.9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</si>
  <si>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</si>
  <si>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за счет средств бюджета автономного округа</t>
  </si>
  <si>
    <t>7.3.4</t>
  </si>
  <si>
    <t>7.5.2</t>
  </si>
  <si>
    <t>Обеспечение функционирования казённого учреждения</t>
  </si>
  <si>
    <t>2.2.2</t>
  </si>
  <si>
    <t>2.2.3</t>
  </si>
  <si>
    <t>2.2.4</t>
  </si>
  <si>
    <t>Освоение на 01.07.2017  (рублей)</t>
  </si>
  <si>
    <t>Возмещение затрат реализ сжиж газа насел Нефтеюганскгаз</t>
  </si>
  <si>
    <t>1.5.3</t>
  </si>
  <si>
    <t>1.5.4</t>
  </si>
  <si>
    <t>Укрепление материально-технической базы отрасли</t>
  </si>
  <si>
    <t>2.2.6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</si>
  <si>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</si>
  <si>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</si>
  <si>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7.1.3.1</t>
  </si>
  <si>
    <t>Профинансировано  на 01.07.2017  (рублей)</t>
  </si>
  <si>
    <t>Отчет об исполнении сетевого плана-графика на 01 июля 2017 года по реализации муниципальной программы "Развитие сферы культуры города Нефтеюганска на 2014-2020 годы"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</si>
</sst>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\-#,##0.00\ 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2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165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166" fontId="45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2" fontId="4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left" vertical="center" wrapText="1"/>
    </xf>
    <xf numFmtId="2" fontId="45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0" xfId="0" applyFont="1" applyFill="1" applyBorder="1" applyAlignment="1">
      <alignment wrapText="1"/>
    </xf>
    <xf numFmtId="166" fontId="46" fillId="0" borderId="10" xfId="59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/>
    </xf>
    <xf numFmtId="4" fontId="46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/>
    </xf>
    <xf numFmtId="165" fontId="4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" fontId="46" fillId="0" borderId="10" xfId="59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top" wrapText="1"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2" fontId="46" fillId="0" borderId="12" xfId="0" applyNumberFormat="1" applyFont="1" applyFill="1" applyBorder="1" applyAlignment="1">
      <alignment horizontal="left" vertical="center" wrapText="1"/>
    </xf>
    <xf numFmtId="2" fontId="46" fillId="0" borderId="13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 applyProtection="1">
      <alignment horizontal="left" vertical="center" wrapText="1"/>
      <protection locked="0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65" fontId="46" fillId="0" borderId="14" xfId="0" applyNumberFormat="1" applyFont="1" applyFill="1" applyBorder="1" applyAlignment="1">
      <alignment horizontal="center" vertical="center" wrapText="1"/>
    </xf>
    <xf numFmtId="165" fontId="46" fillId="0" borderId="15" xfId="0" applyNumberFormat="1" applyFont="1" applyFill="1" applyBorder="1" applyAlignment="1">
      <alignment horizontal="center" vertical="center" wrapText="1"/>
    </xf>
    <xf numFmtId="165" fontId="46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45" fillId="0" borderId="14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49" fontId="45" fillId="0" borderId="14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2" fontId="46" fillId="0" borderId="12" xfId="0" applyNumberFormat="1" applyFont="1" applyFill="1" applyBorder="1" applyAlignment="1">
      <alignment horizontal="left" vertical="center" wrapText="1"/>
    </xf>
    <xf numFmtId="2" fontId="46" fillId="0" borderId="13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165" fontId="46" fillId="0" borderId="12" xfId="0" applyNumberFormat="1" applyFont="1" applyFill="1" applyBorder="1" applyAlignment="1">
      <alignment horizontal="center" vertical="center" wrapText="1"/>
    </xf>
    <xf numFmtId="165" fontId="46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1"/>
  <sheetViews>
    <sheetView tabSelected="1" view="pageBreakPreview" zoomScale="49" zoomScaleNormal="49" zoomScaleSheetLayoutView="49" zoomScalePageLayoutView="0" workbookViewId="0" topLeftCell="A1">
      <selection activeCell="A1" sqref="A1:W1"/>
    </sheetView>
  </sheetViews>
  <sheetFormatPr defaultColWidth="9.140625" defaultRowHeight="15"/>
  <cols>
    <col min="1" max="1" width="12.28125" style="6" customWidth="1"/>
    <col min="2" max="2" width="54.8515625" style="2" customWidth="1"/>
    <col min="3" max="3" width="13.140625" style="2" customWidth="1"/>
    <col min="4" max="4" width="25.7109375" style="2" customWidth="1"/>
    <col min="5" max="5" width="25.28125" style="2" customWidth="1"/>
    <col min="6" max="6" width="23.28125" style="2" customWidth="1"/>
    <col min="7" max="8" width="25.421875" style="2" customWidth="1"/>
    <col min="9" max="10" width="22.140625" style="2" customWidth="1"/>
    <col min="11" max="11" width="26.8515625" style="2" customWidth="1"/>
    <col min="12" max="12" width="24.57421875" style="2" hidden="1" customWidth="1"/>
    <col min="13" max="13" width="22.57421875" style="2" hidden="1" customWidth="1"/>
    <col min="14" max="14" width="22.00390625" style="2" hidden="1" customWidth="1"/>
    <col min="15" max="15" width="26.7109375" style="2" hidden="1" customWidth="1"/>
    <col min="16" max="17" width="24.421875" style="4" customWidth="1"/>
    <col min="18" max="18" width="22.00390625" style="4" customWidth="1"/>
    <col min="19" max="19" width="23.140625" style="4" customWidth="1"/>
    <col min="20" max="20" width="13.421875" style="5" customWidth="1"/>
    <col min="21" max="22" width="14.140625" style="5" customWidth="1"/>
    <col min="23" max="23" width="13.7109375" style="5" customWidth="1"/>
    <col min="24" max="24" width="23.00390625" style="5" hidden="1" customWidth="1"/>
    <col min="25" max="16384" width="9.140625" style="2" customWidth="1"/>
  </cols>
  <sheetData>
    <row r="1" spans="1:24" s="27" customFormat="1" ht="62.25" customHeight="1">
      <c r="A1" s="101" t="s">
        <v>309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68"/>
    </row>
    <row r="2" spans="1:24" s="24" customFormat="1" ht="18.75" customHeight="1">
      <c r="A2" s="103" t="s">
        <v>0</v>
      </c>
      <c r="B2" s="28" t="s">
        <v>1</v>
      </c>
      <c r="C2" s="104" t="s">
        <v>50</v>
      </c>
      <c r="D2" s="105" t="s">
        <v>253</v>
      </c>
      <c r="E2" s="105"/>
      <c r="F2" s="105"/>
      <c r="G2" s="105"/>
      <c r="H2" s="105" t="s">
        <v>277</v>
      </c>
      <c r="I2" s="105"/>
      <c r="J2" s="105"/>
      <c r="K2" s="105"/>
      <c r="L2" s="106" t="s">
        <v>308</v>
      </c>
      <c r="M2" s="106"/>
      <c r="N2" s="106"/>
      <c r="O2" s="106"/>
      <c r="P2" s="106" t="s">
        <v>299</v>
      </c>
      <c r="Q2" s="106"/>
      <c r="R2" s="106"/>
      <c r="S2" s="106"/>
      <c r="T2" s="107" t="s">
        <v>278</v>
      </c>
      <c r="U2" s="108"/>
      <c r="V2" s="108"/>
      <c r="W2" s="109"/>
      <c r="X2" s="131" t="s">
        <v>225</v>
      </c>
    </row>
    <row r="3" spans="1:24" s="24" customFormat="1" ht="56.25">
      <c r="A3" s="103"/>
      <c r="B3" s="70" t="s">
        <v>2</v>
      </c>
      <c r="C3" s="104"/>
      <c r="D3" s="71" t="s">
        <v>87</v>
      </c>
      <c r="E3" s="80" t="s">
        <v>88</v>
      </c>
      <c r="F3" s="80" t="s">
        <v>155</v>
      </c>
      <c r="G3" s="71" t="s">
        <v>89</v>
      </c>
      <c r="H3" s="71" t="s">
        <v>87</v>
      </c>
      <c r="I3" s="87" t="s">
        <v>88</v>
      </c>
      <c r="J3" s="87" t="s">
        <v>155</v>
      </c>
      <c r="K3" s="71" t="s">
        <v>89</v>
      </c>
      <c r="L3" s="71" t="s">
        <v>87</v>
      </c>
      <c r="M3" s="71" t="s">
        <v>88</v>
      </c>
      <c r="N3" s="71" t="s">
        <v>155</v>
      </c>
      <c r="O3" s="71" t="s">
        <v>89</v>
      </c>
      <c r="P3" s="71" t="s">
        <v>87</v>
      </c>
      <c r="Q3" s="71" t="s">
        <v>88</v>
      </c>
      <c r="R3" s="71" t="s">
        <v>155</v>
      </c>
      <c r="S3" s="71" t="s">
        <v>89</v>
      </c>
      <c r="T3" s="29" t="s">
        <v>87</v>
      </c>
      <c r="U3" s="29" t="s">
        <v>88</v>
      </c>
      <c r="V3" s="29" t="s">
        <v>155</v>
      </c>
      <c r="W3" s="29" t="s">
        <v>89</v>
      </c>
      <c r="X3" s="132"/>
    </row>
    <row r="4" spans="1:24" s="24" customFormat="1" ht="18.75">
      <c r="A4" s="69" t="s">
        <v>7</v>
      </c>
      <c r="B4" s="69" t="s">
        <v>40</v>
      </c>
      <c r="C4" s="69" t="s">
        <v>90</v>
      </c>
      <c r="D4" s="69" t="s">
        <v>94</v>
      </c>
      <c r="E4" s="79" t="s">
        <v>117</v>
      </c>
      <c r="F4" s="79" t="s">
        <v>118</v>
      </c>
      <c r="G4" s="69" t="s">
        <v>119</v>
      </c>
      <c r="H4" s="69" t="s">
        <v>45</v>
      </c>
      <c r="I4" s="86" t="s">
        <v>103</v>
      </c>
      <c r="J4" s="86" t="s">
        <v>122</v>
      </c>
      <c r="K4" s="69" t="s">
        <v>46</v>
      </c>
      <c r="L4" s="69" t="s">
        <v>113</v>
      </c>
      <c r="M4" s="69" t="s">
        <v>114</v>
      </c>
      <c r="N4" s="69" t="s">
        <v>115</v>
      </c>
      <c r="O4" s="69" t="s">
        <v>116</v>
      </c>
      <c r="P4" s="69" t="s">
        <v>117</v>
      </c>
      <c r="Q4" s="69" t="s">
        <v>118</v>
      </c>
      <c r="R4" s="69" t="s">
        <v>119</v>
      </c>
      <c r="S4" s="69" t="s">
        <v>230</v>
      </c>
      <c r="T4" s="69" t="s">
        <v>231</v>
      </c>
      <c r="U4" s="69" t="s">
        <v>232</v>
      </c>
      <c r="V4" s="69" t="s">
        <v>233</v>
      </c>
      <c r="W4" s="69" t="s">
        <v>234</v>
      </c>
      <c r="X4" s="69" t="s">
        <v>235</v>
      </c>
    </row>
    <row r="5" spans="1:24" s="24" customFormat="1" ht="18.75" hidden="1">
      <c r="A5" s="113" t="s">
        <v>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s="26" customFormat="1" ht="43.5" customHeight="1" hidden="1">
      <c r="A6" s="21">
        <v>1</v>
      </c>
      <c r="B6" s="133" t="s">
        <v>25</v>
      </c>
      <c r="C6" s="133"/>
      <c r="D6" s="22">
        <f>D7+D13+D18+D27+D24</f>
        <v>555027842</v>
      </c>
      <c r="E6" s="22">
        <f aca="true" t="shared" si="0" ref="E6:S6">E7+E13+E18+E27+E24</f>
        <v>55778100</v>
      </c>
      <c r="F6" s="22">
        <f t="shared" si="0"/>
        <v>0</v>
      </c>
      <c r="G6" s="22">
        <f t="shared" si="0"/>
        <v>499249742</v>
      </c>
      <c r="H6" s="22">
        <f t="shared" si="0"/>
        <v>222564254</v>
      </c>
      <c r="I6" s="22">
        <f t="shared" si="0"/>
        <v>266000</v>
      </c>
      <c r="J6" s="22">
        <f t="shared" si="0"/>
        <v>0</v>
      </c>
      <c r="K6" s="22">
        <f t="shared" si="0"/>
        <v>222298254</v>
      </c>
      <c r="L6" s="22">
        <f t="shared" si="0"/>
        <v>190741329.38</v>
      </c>
      <c r="M6" s="22">
        <f t="shared" si="0"/>
        <v>165800</v>
      </c>
      <c r="N6" s="22">
        <f t="shared" si="0"/>
        <v>0</v>
      </c>
      <c r="O6" s="22">
        <f t="shared" si="0"/>
        <v>190575529.38</v>
      </c>
      <c r="P6" s="22">
        <f t="shared" si="0"/>
        <v>190764163.64999998</v>
      </c>
      <c r="Q6" s="22">
        <f t="shared" si="0"/>
        <v>188634.27</v>
      </c>
      <c r="R6" s="22">
        <f t="shared" si="0"/>
        <v>0</v>
      </c>
      <c r="S6" s="22">
        <f t="shared" si="0"/>
        <v>190575529.38</v>
      </c>
      <c r="T6" s="23">
        <f>P6/H6*100</f>
        <v>85.71195069357364</v>
      </c>
      <c r="U6" s="23">
        <f>Q6/I6*100</f>
        <v>70.91513909774436</v>
      </c>
      <c r="V6" s="23"/>
      <c r="W6" s="23">
        <f aca="true" t="shared" si="1" ref="W6:W21">S6/K6*100</f>
        <v>85.72965641916377</v>
      </c>
      <c r="X6" s="23">
        <f>Q6/M6*100</f>
        <v>113.77217732207478</v>
      </c>
    </row>
    <row r="7" spans="1:24" s="24" customFormat="1" ht="56.25" hidden="1">
      <c r="A7" s="21" t="s">
        <v>14</v>
      </c>
      <c r="B7" s="67" t="s">
        <v>51</v>
      </c>
      <c r="C7" s="30"/>
      <c r="D7" s="23">
        <f>SUM(D8:D12)</f>
        <v>30547351</v>
      </c>
      <c r="E7" s="23">
        <f aca="true" t="shared" si="2" ref="E7:S7">SUM(E8:E12)</f>
        <v>19065500</v>
      </c>
      <c r="F7" s="23">
        <f t="shared" si="2"/>
        <v>0</v>
      </c>
      <c r="G7" s="23">
        <f t="shared" si="2"/>
        <v>11481851</v>
      </c>
      <c r="H7" s="23">
        <f t="shared" si="2"/>
        <v>2918517</v>
      </c>
      <c r="I7" s="23">
        <f t="shared" si="2"/>
        <v>266000</v>
      </c>
      <c r="J7" s="23">
        <f t="shared" si="2"/>
        <v>0</v>
      </c>
      <c r="K7" s="23">
        <f t="shared" si="2"/>
        <v>2652517</v>
      </c>
      <c r="L7" s="23">
        <f t="shared" si="2"/>
        <v>297972.82</v>
      </c>
      <c r="M7" s="23">
        <f t="shared" si="2"/>
        <v>165800</v>
      </c>
      <c r="N7" s="23">
        <f t="shared" si="2"/>
        <v>0</v>
      </c>
      <c r="O7" s="23">
        <f t="shared" si="2"/>
        <v>132172.82</v>
      </c>
      <c r="P7" s="23">
        <f t="shared" si="2"/>
        <v>320807.08999999997</v>
      </c>
      <c r="Q7" s="23">
        <f t="shared" si="2"/>
        <v>188634.27</v>
      </c>
      <c r="R7" s="23">
        <f t="shared" si="2"/>
        <v>0</v>
      </c>
      <c r="S7" s="23">
        <f t="shared" si="2"/>
        <v>132172.82</v>
      </c>
      <c r="T7" s="23">
        <f>P7/H7*100</f>
        <v>10.992126823314717</v>
      </c>
      <c r="U7" s="23">
        <f>Q7/I7*100</f>
        <v>70.91513909774436</v>
      </c>
      <c r="V7" s="23"/>
      <c r="W7" s="23">
        <f t="shared" si="1"/>
        <v>4.982920750366539</v>
      </c>
      <c r="X7" s="23">
        <f>Q7/M7*100</f>
        <v>113.77217732207478</v>
      </c>
    </row>
    <row r="8" spans="1:24" s="24" customFormat="1" ht="186" customHeight="1" hidden="1">
      <c r="A8" s="62" t="s">
        <v>36</v>
      </c>
      <c r="B8" s="73" t="s">
        <v>289</v>
      </c>
      <c r="C8" s="31" t="s">
        <v>3</v>
      </c>
      <c r="D8" s="32">
        <f>SUM(E8:G8)</f>
        <v>19394300</v>
      </c>
      <c r="E8" s="32">
        <v>18424500</v>
      </c>
      <c r="F8" s="32">
        <v>0</v>
      </c>
      <c r="G8" s="32">
        <v>969800</v>
      </c>
      <c r="H8" s="32">
        <f>I8+J8+K8</f>
        <v>0</v>
      </c>
      <c r="I8" s="32">
        <v>0</v>
      </c>
      <c r="J8" s="32">
        <v>0</v>
      </c>
      <c r="K8" s="32">
        <v>0</v>
      </c>
      <c r="L8" s="32">
        <f>M8+N8+O8</f>
        <v>0</v>
      </c>
      <c r="M8" s="32">
        <v>0</v>
      </c>
      <c r="N8" s="32">
        <v>0</v>
      </c>
      <c r="O8" s="32">
        <f>S8</f>
        <v>0</v>
      </c>
      <c r="P8" s="32">
        <f>Q8+R8+S8</f>
        <v>0</v>
      </c>
      <c r="Q8" s="32">
        <v>0</v>
      </c>
      <c r="R8" s="32">
        <v>0</v>
      </c>
      <c r="S8" s="32">
        <v>0</v>
      </c>
      <c r="T8" s="32"/>
      <c r="U8" s="32"/>
      <c r="V8" s="32"/>
      <c r="W8" s="32"/>
      <c r="X8" s="32"/>
    </row>
    <row r="9" spans="1:24" s="24" customFormat="1" ht="75" hidden="1">
      <c r="A9" s="62" t="s">
        <v>243</v>
      </c>
      <c r="B9" s="73" t="s">
        <v>267</v>
      </c>
      <c r="C9" s="31" t="s">
        <v>3</v>
      </c>
      <c r="D9" s="32">
        <f>SUM(E9:G9)</f>
        <v>3862000</v>
      </c>
      <c r="E9" s="32">
        <v>0</v>
      </c>
      <c r="F9" s="32">
        <v>0</v>
      </c>
      <c r="G9" s="32">
        <v>3862000</v>
      </c>
      <c r="H9" s="32">
        <f>I9+J9+K9</f>
        <v>0</v>
      </c>
      <c r="I9" s="32">
        <v>0</v>
      </c>
      <c r="J9" s="32">
        <v>0</v>
      </c>
      <c r="K9" s="32">
        <v>0</v>
      </c>
      <c r="L9" s="32"/>
      <c r="M9" s="32"/>
      <c r="N9" s="32"/>
      <c r="O9" s="32"/>
      <c r="P9" s="32">
        <f>Q9+R9+S9</f>
        <v>0</v>
      </c>
      <c r="Q9" s="32">
        <v>0</v>
      </c>
      <c r="R9" s="32">
        <v>0</v>
      </c>
      <c r="S9" s="32">
        <v>0</v>
      </c>
      <c r="T9" s="32"/>
      <c r="U9" s="32"/>
      <c r="V9" s="32"/>
      <c r="W9" s="32"/>
      <c r="X9" s="32"/>
    </row>
    <row r="10" spans="1:24" s="24" customFormat="1" ht="45.75" customHeight="1" hidden="1">
      <c r="A10" s="62" t="s">
        <v>37</v>
      </c>
      <c r="B10" s="73" t="s">
        <v>300</v>
      </c>
      <c r="C10" s="31" t="s">
        <v>3</v>
      </c>
      <c r="D10" s="32">
        <f>SUM(E10:G10)</f>
        <v>641000</v>
      </c>
      <c r="E10" s="32">
        <v>641000</v>
      </c>
      <c r="F10" s="32">
        <v>0</v>
      </c>
      <c r="G10" s="32">
        <v>0</v>
      </c>
      <c r="H10" s="32">
        <f>I10+J10+K10</f>
        <v>266000</v>
      </c>
      <c r="I10" s="32">
        <v>266000</v>
      </c>
      <c r="J10" s="32">
        <v>0</v>
      </c>
      <c r="K10" s="32">
        <v>0</v>
      </c>
      <c r="L10" s="32">
        <f>M10+N10+O10</f>
        <v>165800</v>
      </c>
      <c r="M10" s="32">
        <v>165800</v>
      </c>
      <c r="N10" s="32">
        <v>0</v>
      </c>
      <c r="O10" s="32">
        <f aca="true" t="shared" si="3" ref="O10:O17">S10</f>
        <v>0</v>
      </c>
      <c r="P10" s="32">
        <f>Q10+S10</f>
        <v>188634.27</v>
      </c>
      <c r="Q10" s="32">
        <v>188634.27</v>
      </c>
      <c r="R10" s="32">
        <v>0</v>
      </c>
      <c r="S10" s="32">
        <v>0</v>
      </c>
      <c r="T10" s="32">
        <f aca="true" t="shared" si="4" ref="T10:T41">P10/H10*100</f>
        <v>70.91513909774436</v>
      </c>
      <c r="U10" s="32">
        <f>Q10/I10*100</f>
        <v>70.91513909774436</v>
      </c>
      <c r="V10" s="23"/>
      <c r="W10" s="23"/>
      <c r="X10" s="32">
        <f>Q10/M10*100</f>
        <v>113.77217732207478</v>
      </c>
    </row>
    <row r="11" spans="1:24" s="24" customFormat="1" ht="79.5" customHeight="1" hidden="1">
      <c r="A11" s="62" t="s">
        <v>287</v>
      </c>
      <c r="B11" s="73" t="s">
        <v>156</v>
      </c>
      <c r="C11" s="31" t="s">
        <v>3</v>
      </c>
      <c r="D11" s="32">
        <f>SUM(E11:G11)</f>
        <v>5996300</v>
      </c>
      <c r="E11" s="32">
        <v>0</v>
      </c>
      <c r="F11" s="32">
        <v>0</v>
      </c>
      <c r="G11" s="32">
        <v>5996300</v>
      </c>
      <c r="H11" s="32">
        <f>I11+J11+K11</f>
        <v>1998766</v>
      </c>
      <c r="I11" s="32">
        <v>0</v>
      </c>
      <c r="J11" s="32">
        <v>0</v>
      </c>
      <c r="K11" s="32">
        <v>1998766</v>
      </c>
      <c r="L11" s="32">
        <f>M11+N11+O11</f>
        <v>0</v>
      </c>
      <c r="M11" s="32">
        <v>0</v>
      </c>
      <c r="N11" s="32">
        <v>0</v>
      </c>
      <c r="O11" s="32">
        <f t="shared" si="3"/>
        <v>0</v>
      </c>
      <c r="P11" s="32">
        <f>Q11+S11</f>
        <v>0</v>
      </c>
      <c r="Q11" s="32">
        <v>0</v>
      </c>
      <c r="R11" s="32">
        <v>0</v>
      </c>
      <c r="S11" s="32">
        <v>0</v>
      </c>
      <c r="T11" s="32">
        <f t="shared" si="4"/>
        <v>0</v>
      </c>
      <c r="U11" s="32"/>
      <c r="V11" s="32"/>
      <c r="W11" s="32">
        <f t="shared" si="1"/>
        <v>0</v>
      </c>
      <c r="X11" s="23"/>
    </row>
    <row r="12" spans="1:24" s="24" customFormat="1" ht="69" customHeight="1" hidden="1">
      <c r="A12" s="62" t="s">
        <v>288</v>
      </c>
      <c r="B12" s="73" t="s">
        <v>224</v>
      </c>
      <c r="C12" s="31" t="s">
        <v>281</v>
      </c>
      <c r="D12" s="32">
        <f>SUM(E12:G12)</f>
        <v>653751</v>
      </c>
      <c r="E12" s="32">
        <v>0</v>
      </c>
      <c r="F12" s="32">
        <v>0</v>
      </c>
      <c r="G12" s="32">
        <v>653751</v>
      </c>
      <c r="H12" s="32">
        <f>I12+J12+K12</f>
        <v>653751</v>
      </c>
      <c r="I12" s="32">
        <v>0</v>
      </c>
      <c r="J12" s="32">
        <v>0</v>
      </c>
      <c r="K12" s="32">
        <v>653751</v>
      </c>
      <c r="L12" s="32">
        <f>M12+N12+O12</f>
        <v>132172.82</v>
      </c>
      <c r="M12" s="32">
        <v>0</v>
      </c>
      <c r="N12" s="32">
        <v>0</v>
      </c>
      <c r="O12" s="32">
        <f t="shared" si="3"/>
        <v>132172.82</v>
      </c>
      <c r="P12" s="32">
        <f>Q12+S12</f>
        <v>132172.82</v>
      </c>
      <c r="Q12" s="32">
        <v>0</v>
      </c>
      <c r="R12" s="32">
        <v>0</v>
      </c>
      <c r="S12" s="32">
        <v>132172.82</v>
      </c>
      <c r="T12" s="32">
        <f t="shared" si="4"/>
        <v>20.21760884495779</v>
      </c>
      <c r="U12" s="32"/>
      <c r="V12" s="32"/>
      <c r="W12" s="32">
        <f t="shared" si="1"/>
        <v>20.21760884495779</v>
      </c>
      <c r="X12" s="23"/>
    </row>
    <row r="13" spans="1:24" s="26" customFormat="1" ht="56.25" hidden="1">
      <c r="A13" s="21" t="s">
        <v>15</v>
      </c>
      <c r="B13" s="67" t="s">
        <v>52</v>
      </c>
      <c r="C13" s="30"/>
      <c r="D13" s="23">
        <f aca="true" t="shared" si="5" ref="D13:K13">SUM(D14:D17)</f>
        <v>44310162</v>
      </c>
      <c r="E13" s="23">
        <f t="shared" si="5"/>
        <v>0</v>
      </c>
      <c r="F13" s="23">
        <f t="shared" si="5"/>
        <v>0</v>
      </c>
      <c r="G13" s="23">
        <f t="shared" si="5"/>
        <v>44310162</v>
      </c>
      <c r="H13" s="23">
        <f t="shared" si="5"/>
        <v>14393117</v>
      </c>
      <c r="I13" s="23">
        <f t="shared" si="5"/>
        <v>0</v>
      </c>
      <c r="J13" s="23">
        <f t="shared" si="5"/>
        <v>0</v>
      </c>
      <c r="K13" s="23">
        <f t="shared" si="5"/>
        <v>14393117</v>
      </c>
      <c r="L13" s="23">
        <f aca="true" t="shared" si="6" ref="L13:S13">SUM(L14:L17)</f>
        <v>6399191.350000001</v>
      </c>
      <c r="M13" s="23">
        <f t="shared" si="6"/>
        <v>0</v>
      </c>
      <c r="N13" s="23">
        <f t="shared" si="6"/>
        <v>0</v>
      </c>
      <c r="O13" s="23">
        <f t="shared" si="3"/>
        <v>6399191.350000001</v>
      </c>
      <c r="P13" s="23">
        <f t="shared" si="6"/>
        <v>6399191.350000001</v>
      </c>
      <c r="Q13" s="23">
        <f t="shared" si="6"/>
        <v>0</v>
      </c>
      <c r="R13" s="23">
        <f t="shared" si="6"/>
        <v>0</v>
      </c>
      <c r="S13" s="23">
        <f t="shared" si="6"/>
        <v>6399191.350000001</v>
      </c>
      <c r="T13" s="23">
        <f t="shared" si="4"/>
        <v>44.46008012024081</v>
      </c>
      <c r="U13" s="23"/>
      <c r="V13" s="23"/>
      <c r="W13" s="23">
        <f t="shared" si="1"/>
        <v>44.46008012024081</v>
      </c>
      <c r="X13" s="23"/>
    </row>
    <row r="14" spans="1:24" s="24" customFormat="1" ht="141.75" customHeight="1" hidden="1">
      <c r="A14" s="62" t="s">
        <v>38</v>
      </c>
      <c r="B14" s="73" t="s">
        <v>154</v>
      </c>
      <c r="C14" s="31" t="s">
        <v>3</v>
      </c>
      <c r="D14" s="32">
        <f>SUM(E14:G14)</f>
        <v>26866420</v>
      </c>
      <c r="E14" s="32">
        <v>0</v>
      </c>
      <c r="F14" s="32">
        <v>0</v>
      </c>
      <c r="G14" s="32">
        <v>26866420</v>
      </c>
      <c r="H14" s="32">
        <f>I14+J14+K14</f>
        <v>4899725</v>
      </c>
      <c r="I14" s="32">
        <v>0</v>
      </c>
      <c r="J14" s="32">
        <v>0</v>
      </c>
      <c r="K14" s="32">
        <v>4899725</v>
      </c>
      <c r="L14" s="32">
        <f>M14+N14+O14</f>
        <v>1502233.84</v>
      </c>
      <c r="M14" s="32">
        <v>0</v>
      </c>
      <c r="N14" s="32">
        <v>0</v>
      </c>
      <c r="O14" s="32">
        <f t="shared" si="3"/>
        <v>1502233.84</v>
      </c>
      <c r="P14" s="32">
        <f>Q14+S14</f>
        <v>1502233.84</v>
      </c>
      <c r="Q14" s="32">
        <v>0</v>
      </c>
      <c r="R14" s="32">
        <v>0</v>
      </c>
      <c r="S14" s="32">
        <v>1502233.84</v>
      </c>
      <c r="T14" s="32">
        <f t="shared" si="4"/>
        <v>30.659554158651765</v>
      </c>
      <c r="U14" s="32"/>
      <c r="V14" s="32"/>
      <c r="W14" s="32">
        <f t="shared" si="1"/>
        <v>30.659554158651765</v>
      </c>
      <c r="X14" s="23"/>
    </row>
    <row r="15" spans="1:24" s="24" customFormat="1" ht="59.25" customHeight="1" hidden="1">
      <c r="A15" s="93" t="s">
        <v>39</v>
      </c>
      <c r="B15" s="120" t="s">
        <v>139</v>
      </c>
      <c r="C15" s="31" t="s">
        <v>3</v>
      </c>
      <c r="D15" s="32">
        <f>SUM(E15:G15)</f>
        <v>11061300</v>
      </c>
      <c r="E15" s="32">
        <v>0</v>
      </c>
      <c r="F15" s="32">
        <v>0</v>
      </c>
      <c r="G15" s="32">
        <v>11061300</v>
      </c>
      <c r="H15" s="32">
        <f>I15+J15+K15</f>
        <v>6660050</v>
      </c>
      <c r="I15" s="32">
        <v>0</v>
      </c>
      <c r="J15" s="32">
        <v>0</v>
      </c>
      <c r="K15" s="32">
        <v>6660050</v>
      </c>
      <c r="L15" s="32">
        <f>M15+N15+O15</f>
        <v>3388947.5</v>
      </c>
      <c r="M15" s="32">
        <v>0</v>
      </c>
      <c r="N15" s="32">
        <v>0</v>
      </c>
      <c r="O15" s="32">
        <f t="shared" si="3"/>
        <v>3388947.5</v>
      </c>
      <c r="P15" s="32">
        <f>Q15+S15</f>
        <v>3388947.5</v>
      </c>
      <c r="Q15" s="32">
        <v>0</v>
      </c>
      <c r="R15" s="32">
        <v>0</v>
      </c>
      <c r="S15" s="32">
        <v>3388947.5</v>
      </c>
      <c r="T15" s="32">
        <f t="shared" si="4"/>
        <v>50.88471558021336</v>
      </c>
      <c r="U15" s="32"/>
      <c r="V15" s="32"/>
      <c r="W15" s="32">
        <f t="shared" si="1"/>
        <v>50.88471558021336</v>
      </c>
      <c r="X15" s="23"/>
    </row>
    <row r="16" spans="1:24" s="24" customFormat="1" ht="98.25" customHeight="1" hidden="1">
      <c r="A16" s="122"/>
      <c r="B16" s="121"/>
      <c r="C16" s="31" t="s">
        <v>280</v>
      </c>
      <c r="D16" s="32">
        <f>SUM(E16:G16)</f>
        <v>1885300</v>
      </c>
      <c r="E16" s="32">
        <v>0</v>
      </c>
      <c r="F16" s="32">
        <v>0</v>
      </c>
      <c r="G16" s="32">
        <v>1885300</v>
      </c>
      <c r="H16" s="32">
        <f>I16+J16+K16</f>
        <v>785700</v>
      </c>
      <c r="I16" s="32">
        <v>0</v>
      </c>
      <c r="J16" s="32">
        <v>0</v>
      </c>
      <c r="K16" s="32">
        <v>785700</v>
      </c>
      <c r="L16" s="32">
        <f>M16+N16+O16</f>
        <v>664732.73</v>
      </c>
      <c r="M16" s="32">
        <v>0</v>
      </c>
      <c r="N16" s="32">
        <v>0</v>
      </c>
      <c r="O16" s="32">
        <f t="shared" si="3"/>
        <v>664732.73</v>
      </c>
      <c r="P16" s="32">
        <f>Q16+S16</f>
        <v>664732.73</v>
      </c>
      <c r="Q16" s="32">
        <v>0</v>
      </c>
      <c r="R16" s="32">
        <v>0</v>
      </c>
      <c r="S16" s="32">
        <v>664732.73</v>
      </c>
      <c r="T16" s="32">
        <f t="shared" si="4"/>
        <v>84.60388570701285</v>
      </c>
      <c r="U16" s="32"/>
      <c r="V16" s="32"/>
      <c r="W16" s="32">
        <f t="shared" si="1"/>
        <v>84.60388570701285</v>
      </c>
      <c r="X16" s="23"/>
    </row>
    <row r="17" spans="1:24" s="24" customFormat="1" ht="42.75" customHeight="1" hidden="1">
      <c r="A17" s="64" t="s">
        <v>157</v>
      </c>
      <c r="B17" s="76" t="s">
        <v>158</v>
      </c>
      <c r="C17" s="31" t="s">
        <v>3</v>
      </c>
      <c r="D17" s="32">
        <f>SUM(E17:G17)</f>
        <v>4497142</v>
      </c>
      <c r="E17" s="32">
        <v>0</v>
      </c>
      <c r="F17" s="32">
        <v>0</v>
      </c>
      <c r="G17" s="32">
        <v>4497142</v>
      </c>
      <c r="H17" s="32">
        <f>I17+J17+K17</f>
        <v>2047642</v>
      </c>
      <c r="I17" s="32">
        <v>0</v>
      </c>
      <c r="J17" s="32">
        <v>0</v>
      </c>
      <c r="K17" s="32">
        <v>2047642</v>
      </c>
      <c r="L17" s="32">
        <f>M17+N17+O17</f>
        <v>843277.28</v>
      </c>
      <c r="M17" s="32">
        <v>0</v>
      </c>
      <c r="N17" s="32">
        <v>0</v>
      </c>
      <c r="O17" s="32">
        <f t="shared" si="3"/>
        <v>843277.28</v>
      </c>
      <c r="P17" s="32">
        <f>Q17+S17</f>
        <v>843277.28</v>
      </c>
      <c r="Q17" s="32">
        <v>0</v>
      </c>
      <c r="R17" s="32">
        <v>0</v>
      </c>
      <c r="S17" s="32">
        <v>843277.28</v>
      </c>
      <c r="T17" s="32">
        <f t="shared" si="4"/>
        <v>41.18284739226877</v>
      </c>
      <c r="U17" s="32"/>
      <c r="V17" s="32"/>
      <c r="W17" s="32">
        <f t="shared" si="1"/>
        <v>41.18284739226877</v>
      </c>
      <c r="X17" s="23"/>
    </row>
    <row r="18" spans="1:24" s="26" customFormat="1" ht="56.25" hidden="1">
      <c r="A18" s="21" t="s">
        <v>16</v>
      </c>
      <c r="B18" s="67" t="s">
        <v>55</v>
      </c>
      <c r="C18" s="30"/>
      <c r="D18" s="23">
        <f>SUM(D19:D23)</f>
        <v>7362860</v>
      </c>
      <c r="E18" s="23">
        <f aca="true" t="shared" si="7" ref="E18:K18">SUM(E19:E23)</f>
        <v>0</v>
      </c>
      <c r="F18" s="23">
        <f t="shared" si="7"/>
        <v>0</v>
      </c>
      <c r="G18" s="23">
        <f t="shared" si="7"/>
        <v>7362860</v>
      </c>
      <c r="H18" s="23">
        <f t="shared" si="7"/>
        <v>5075000</v>
      </c>
      <c r="I18" s="23">
        <f t="shared" si="7"/>
        <v>0</v>
      </c>
      <c r="J18" s="23">
        <f t="shared" si="7"/>
        <v>0</v>
      </c>
      <c r="K18" s="23">
        <f t="shared" si="7"/>
        <v>5075000</v>
      </c>
      <c r="L18" s="23">
        <f aca="true" t="shared" si="8" ref="L18:S18">SUM(L19:L23)</f>
        <v>4099528</v>
      </c>
      <c r="M18" s="23">
        <f t="shared" si="8"/>
        <v>0</v>
      </c>
      <c r="N18" s="23">
        <f t="shared" si="8"/>
        <v>0</v>
      </c>
      <c r="O18" s="23">
        <f t="shared" si="8"/>
        <v>4099528</v>
      </c>
      <c r="P18" s="23">
        <f t="shared" si="8"/>
        <v>4099528</v>
      </c>
      <c r="Q18" s="23">
        <f t="shared" si="8"/>
        <v>0</v>
      </c>
      <c r="R18" s="23">
        <f t="shared" si="8"/>
        <v>0</v>
      </c>
      <c r="S18" s="23">
        <f t="shared" si="8"/>
        <v>4099528</v>
      </c>
      <c r="T18" s="23">
        <f t="shared" si="4"/>
        <v>80.77887684729063</v>
      </c>
      <c r="U18" s="23"/>
      <c r="V18" s="23"/>
      <c r="W18" s="23">
        <f t="shared" si="1"/>
        <v>80.77887684729063</v>
      </c>
      <c r="X18" s="23"/>
    </row>
    <row r="19" spans="1:24" s="24" customFormat="1" ht="18.75" hidden="1">
      <c r="A19" s="95" t="s">
        <v>54</v>
      </c>
      <c r="B19" s="110" t="s">
        <v>159</v>
      </c>
      <c r="C19" s="31" t="s">
        <v>3</v>
      </c>
      <c r="D19" s="32">
        <f>SUM(E19:G19)</f>
        <v>1890000</v>
      </c>
      <c r="E19" s="32">
        <v>0</v>
      </c>
      <c r="F19" s="32">
        <v>0</v>
      </c>
      <c r="G19" s="32">
        <v>1890000</v>
      </c>
      <c r="H19" s="32">
        <f>I19+J19+K19</f>
        <v>490000</v>
      </c>
      <c r="I19" s="32">
        <v>0</v>
      </c>
      <c r="J19" s="32">
        <v>0</v>
      </c>
      <c r="K19" s="32">
        <v>490000</v>
      </c>
      <c r="L19" s="32">
        <f>M19+N19+O19</f>
        <v>0</v>
      </c>
      <c r="M19" s="32">
        <v>0</v>
      </c>
      <c r="N19" s="32">
        <v>0</v>
      </c>
      <c r="O19" s="32">
        <f aca="true" t="shared" si="9" ref="O19:O40">S19</f>
        <v>0</v>
      </c>
      <c r="P19" s="32">
        <f>Q19+S19</f>
        <v>0</v>
      </c>
      <c r="Q19" s="32">
        <v>0</v>
      </c>
      <c r="R19" s="32">
        <v>0</v>
      </c>
      <c r="S19" s="32">
        <v>0</v>
      </c>
      <c r="T19" s="32">
        <f t="shared" si="4"/>
        <v>0</v>
      </c>
      <c r="U19" s="32"/>
      <c r="V19" s="32"/>
      <c r="W19" s="32">
        <f t="shared" si="1"/>
        <v>0</v>
      </c>
      <c r="X19" s="23"/>
    </row>
    <row r="20" spans="1:24" s="24" customFormat="1" ht="63" customHeight="1" hidden="1">
      <c r="A20" s="95"/>
      <c r="B20" s="110"/>
      <c r="C20" s="31" t="s">
        <v>6</v>
      </c>
      <c r="D20" s="32">
        <f>SUM(E20:G20)</f>
        <v>795000</v>
      </c>
      <c r="E20" s="32">
        <v>0</v>
      </c>
      <c r="F20" s="32">
        <v>0</v>
      </c>
      <c r="G20" s="32">
        <v>795000</v>
      </c>
      <c r="H20" s="32">
        <f>I20+J20+K20</f>
        <v>695000</v>
      </c>
      <c r="I20" s="32">
        <v>0</v>
      </c>
      <c r="J20" s="32">
        <v>0</v>
      </c>
      <c r="K20" s="32">
        <v>695000</v>
      </c>
      <c r="L20" s="32">
        <f>M20+N20+O20</f>
        <v>395000</v>
      </c>
      <c r="M20" s="32">
        <v>0</v>
      </c>
      <c r="N20" s="32">
        <v>0</v>
      </c>
      <c r="O20" s="32">
        <f t="shared" si="9"/>
        <v>395000</v>
      </c>
      <c r="P20" s="32">
        <f>Q20+S20</f>
        <v>395000</v>
      </c>
      <c r="Q20" s="32">
        <v>0</v>
      </c>
      <c r="R20" s="32">
        <v>0</v>
      </c>
      <c r="S20" s="32">
        <v>395000</v>
      </c>
      <c r="T20" s="32">
        <f t="shared" si="4"/>
        <v>56.83453237410072</v>
      </c>
      <c r="U20" s="32"/>
      <c r="V20" s="32"/>
      <c r="W20" s="32">
        <f t="shared" si="1"/>
        <v>56.83453237410072</v>
      </c>
      <c r="X20" s="23"/>
    </row>
    <row r="21" spans="1:24" s="24" customFormat="1" ht="30.75" customHeight="1" hidden="1">
      <c r="A21" s="95"/>
      <c r="B21" s="110"/>
      <c r="C21" s="31" t="s">
        <v>26</v>
      </c>
      <c r="D21" s="32">
        <f>SUM(E21:G21)</f>
        <v>200000</v>
      </c>
      <c r="E21" s="32">
        <v>0</v>
      </c>
      <c r="F21" s="32">
        <v>0</v>
      </c>
      <c r="G21" s="32">
        <v>200000</v>
      </c>
      <c r="H21" s="32">
        <f>I21+J21+K21</f>
        <v>200000</v>
      </c>
      <c r="I21" s="32">
        <v>0</v>
      </c>
      <c r="J21" s="32">
        <v>0</v>
      </c>
      <c r="K21" s="32">
        <v>200000</v>
      </c>
      <c r="L21" s="32">
        <f>M21+N21+O21</f>
        <v>200000</v>
      </c>
      <c r="M21" s="32">
        <v>0</v>
      </c>
      <c r="N21" s="32">
        <v>0</v>
      </c>
      <c r="O21" s="32">
        <f t="shared" si="9"/>
        <v>200000</v>
      </c>
      <c r="P21" s="32">
        <f>Q21+S21</f>
        <v>200000</v>
      </c>
      <c r="Q21" s="32">
        <v>0</v>
      </c>
      <c r="R21" s="32">
        <v>0</v>
      </c>
      <c r="S21" s="32">
        <v>200000</v>
      </c>
      <c r="T21" s="32">
        <f t="shared" si="4"/>
        <v>100</v>
      </c>
      <c r="U21" s="32"/>
      <c r="V21" s="32"/>
      <c r="W21" s="32">
        <f t="shared" si="1"/>
        <v>100</v>
      </c>
      <c r="X21" s="23"/>
    </row>
    <row r="22" spans="1:24" s="24" customFormat="1" ht="18.75" hidden="1">
      <c r="A22" s="95"/>
      <c r="B22" s="110"/>
      <c r="C22" s="31" t="s">
        <v>35</v>
      </c>
      <c r="D22" s="32">
        <f>SUM(E22:G22)</f>
        <v>285000</v>
      </c>
      <c r="E22" s="32">
        <v>0</v>
      </c>
      <c r="F22" s="32">
        <v>0</v>
      </c>
      <c r="G22" s="32">
        <v>285000</v>
      </c>
      <c r="H22" s="32">
        <f>I22+J22+K22</f>
        <v>185000</v>
      </c>
      <c r="I22" s="32">
        <v>0</v>
      </c>
      <c r="J22" s="32">
        <v>0</v>
      </c>
      <c r="K22" s="32">
        <v>185000</v>
      </c>
      <c r="L22" s="32"/>
      <c r="M22" s="32">
        <v>0</v>
      </c>
      <c r="N22" s="32"/>
      <c r="O22" s="32">
        <f t="shared" si="9"/>
        <v>0</v>
      </c>
      <c r="P22" s="32">
        <f>Q22+S22</f>
        <v>0</v>
      </c>
      <c r="Q22" s="32">
        <v>0</v>
      </c>
      <c r="R22" s="32">
        <v>0</v>
      </c>
      <c r="S22" s="32">
        <v>0</v>
      </c>
      <c r="T22" s="32">
        <f t="shared" si="4"/>
        <v>0</v>
      </c>
      <c r="U22" s="32"/>
      <c r="V22" s="32"/>
      <c r="W22" s="32">
        <f aca="true" t="shared" si="10" ref="W22:W30">S22/K22*100</f>
        <v>0</v>
      </c>
      <c r="X22" s="23"/>
    </row>
    <row r="23" spans="1:24" s="24" customFormat="1" ht="56.25" customHeight="1" hidden="1">
      <c r="A23" s="95"/>
      <c r="B23" s="110"/>
      <c r="C23" s="31" t="s">
        <v>5</v>
      </c>
      <c r="D23" s="32">
        <f>SUM(E23:G23)</f>
        <v>4192860</v>
      </c>
      <c r="E23" s="32">
        <v>0</v>
      </c>
      <c r="F23" s="32">
        <v>0</v>
      </c>
      <c r="G23" s="32">
        <v>4192860</v>
      </c>
      <c r="H23" s="32">
        <f>I23+J23+K23</f>
        <v>3505000</v>
      </c>
      <c r="I23" s="32">
        <v>0</v>
      </c>
      <c r="J23" s="32">
        <v>0</v>
      </c>
      <c r="K23" s="32">
        <v>3505000</v>
      </c>
      <c r="L23" s="32">
        <f>M23+N23+O23</f>
        <v>3504528</v>
      </c>
      <c r="M23" s="32">
        <v>0</v>
      </c>
      <c r="N23" s="32">
        <v>0</v>
      </c>
      <c r="O23" s="32">
        <f t="shared" si="9"/>
        <v>3504528</v>
      </c>
      <c r="P23" s="32">
        <f>Q23+S23</f>
        <v>3504528</v>
      </c>
      <c r="Q23" s="32">
        <v>0</v>
      </c>
      <c r="R23" s="32">
        <v>0</v>
      </c>
      <c r="S23" s="32">
        <v>3504528</v>
      </c>
      <c r="T23" s="32">
        <f t="shared" si="4"/>
        <v>99.9865335235378</v>
      </c>
      <c r="U23" s="32"/>
      <c r="V23" s="32"/>
      <c r="W23" s="32">
        <f t="shared" si="10"/>
        <v>99.9865335235378</v>
      </c>
      <c r="X23" s="23"/>
    </row>
    <row r="24" spans="1:24" s="24" customFormat="1" ht="37.5" customHeight="1" hidden="1">
      <c r="A24" s="21" t="s">
        <v>17</v>
      </c>
      <c r="B24" s="67" t="s">
        <v>53</v>
      </c>
      <c r="C24" s="30"/>
      <c r="D24" s="22">
        <f aca="true" t="shared" si="11" ref="D24:S24">SUM(D25:D26)</f>
        <v>271767739</v>
      </c>
      <c r="E24" s="22">
        <f t="shared" si="11"/>
        <v>36712600</v>
      </c>
      <c r="F24" s="22">
        <f t="shared" si="11"/>
        <v>0</v>
      </c>
      <c r="G24" s="22">
        <f t="shared" si="11"/>
        <v>235055139</v>
      </c>
      <c r="H24" s="22">
        <f t="shared" si="11"/>
        <v>90655004</v>
      </c>
      <c r="I24" s="22">
        <f t="shared" si="11"/>
        <v>0</v>
      </c>
      <c r="J24" s="22">
        <f t="shared" si="11"/>
        <v>0</v>
      </c>
      <c r="K24" s="22">
        <f t="shared" si="11"/>
        <v>90655004</v>
      </c>
      <c r="L24" s="22">
        <f t="shared" si="11"/>
        <v>77993917.45</v>
      </c>
      <c r="M24" s="22">
        <f t="shared" si="11"/>
        <v>0</v>
      </c>
      <c r="N24" s="22">
        <f t="shared" si="11"/>
        <v>0</v>
      </c>
      <c r="O24" s="22">
        <f t="shared" si="11"/>
        <v>77993917.45</v>
      </c>
      <c r="P24" s="22">
        <f t="shared" si="11"/>
        <v>77993917.45</v>
      </c>
      <c r="Q24" s="22">
        <f t="shared" si="11"/>
        <v>0</v>
      </c>
      <c r="R24" s="22">
        <f t="shared" si="11"/>
        <v>0</v>
      </c>
      <c r="S24" s="22">
        <f t="shared" si="11"/>
        <v>77993917.45</v>
      </c>
      <c r="T24" s="23">
        <f t="shared" si="4"/>
        <v>86.03376979609422</v>
      </c>
      <c r="U24" s="23"/>
      <c r="V24" s="23"/>
      <c r="W24" s="23">
        <f t="shared" si="10"/>
        <v>86.03376979609422</v>
      </c>
      <c r="X24" s="23"/>
    </row>
    <row r="25" spans="1:24" s="24" customFormat="1" ht="37.5" customHeight="1" hidden="1">
      <c r="A25" s="62" t="s">
        <v>56</v>
      </c>
      <c r="B25" s="73" t="s">
        <v>236</v>
      </c>
      <c r="C25" s="31" t="s">
        <v>3</v>
      </c>
      <c r="D25" s="32">
        <f>SUM(E25:G25)</f>
        <v>118744530</v>
      </c>
      <c r="E25" s="33">
        <v>0</v>
      </c>
      <c r="F25" s="33">
        <v>0</v>
      </c>
      <c r="G25" s="33">
        <v>118744530</v>
      </c>
      <c r="H25" s="33">
        <f>I25+J25+K25</f>
        <v>70477570</v>
      </c>
      <c r="I25" s="33">
        <v>0</v>
      </c>
      <c r="J25" s="33">
        <v>0</v>
      </c>
      <c r="K25" s="33">
        <v>70477570</v>
      </c>
      <c r="L25" s="32">
        <f>M25+N25+O25</f>
        <v>67214979.14</v>
      </c>
      <c r="M25" s="33">
        <v>0</v>
      </c>
      <c r="N25" s="33">
        <v>0</v>
      </c>
      <c r="O25" s="33">
        <f>S25</f>
        <v>67214979.14</v>
      </c>
      <c r="P25" s="32">
        <f>SUM(Q25:S25)</f>
        <v>67214979.14</v>
      </c>
      <c r="Q25" s="33">
        <v>0</v>
      </c>
      <c r="R25" s="33">
        <v>0</v>
      </c>
      <c r="S25" s="33">
        <v>67214979.14</v>
      </c>
      <c r="T25" s="32">
        <f t="shared" si="4"/>
        <v>95.37073871871576</v>
      </c>
      <c r="U25" s="32"/>
      <c r="V25" s="32"/>
      <c r="W25" s="32">
        <f t="shared" si="10"/>
        <v>95.37073871871576</v>
      </c>
      <c r="X25" s="23"/>
    </row>
    <row r="26" spans="1:24" s="24" customFormat="1" ht="40.5" customHeight="1" hidden="1">
      <c r="A26" s="62" t="s">
        <v>57</v>
      </c>
      <c r="B26" s="73" t="s">
        <v>237</v>
      </c>
      <c r="C26" s="31" t="s">
        <v>3</v>
      </c>
      <c r="D26" s="32">
        <f>SUM(E26:G26)</f>
        <v>153023209</v>
      </c>
      <c r="E26" s="32">
        <v>36712600</v>
      </c>
      <c r="F26" s="32">
        <v>0</v>
      </c>
      <c r="G26" s="32">
        <v>116310609</v>
      </c>
      <c r="H26" s="33">
        <f>I26+J26+K26</f>
        <v>20177434</v>
      </c>
      <c r="I26" s="32">
        <v>0</v>
      </c>
      <c r="J26" s="32">
        <v>0</v>
      </c>
      <c r="K26" s="32">
        <v>20177434</v>
      </c>
      <c r="L26" s="32">
        <f>M26+N26+O26</f>
        <v>10778938.31</v>
      </c>
      <c r="M26" s="32"/>
      <c r="N26" s="32">
        <v>0</v>
      </c>
      <c r="O26" s="32">
        <f t="shared" si="9"/>
        <v>10778938.31</v>
      </c>
      <c r="P26" s="32">
        <f>SUM(Q26:S26)</f>
        <v>10778938.31</v>
      </c>
      <c r="Q26" s="32">
        <v>0</v>
      </c>
      <c r="R26" s="32">
        <v>0</v>
      </c>
      <c r="S26" s="32">
        <v>10778938.31</v>
      </c>
      <c r="T26" s="32">
        <f t="shared" si="4"/>
        <v>53.42075860587625</v>
      </c>
      <c r="U26" s="32"/>
      <c r="V26" s="32"/>
      <c r="W26" s="32">
        <f t="shared" si="10"/>
        <v>53.42075860587625</v>
      </c>
      <c r="X26" s="23"/>
    </row>
    <row r="27" spans="1:24" s="24" customFormat="1" ht="56.25" customHeight="1" hidden="1">
      <c r="A27" s="21" t="s">
        <v>18</v>
      </c>
      <c r="B27" s="67" t="s">
        <v>58</v>
      </c>
      <c r="C27" s="30"/>
      <c r="D27" s="23">
        <f>SUM(D28:D31)</f>
        <v>201039730</v>
      </c>
      <c r="E27" s="23">
        <f aca="true" t="shared" si="12" ref="E27:S27">SUM(E28:E31)</f>
        <v>0</v>
      </c>
      <c r="F27" s="23">
        <f t="shared" si="12"/>
        <v>0</v>
      </c>
      <c r="G27" s="23">
        <f t="shared" si="12"/>
        <v>201039730</v>
      </c>
      <c r="H27" s="23">
        <f t="shared" si="12"/>
        <v>109522616</v>
      </c>
      <c r="I27" s="23">
        <f t="shared" si="12"/>
        <v>0</v>
      </c>
      <c r="J27" s="23">
        <f t="shared" si="12"/>
        <v>0</v>
      </c>
      <c r="K27" s="23">
        <f t="shared" si="12"/>
        <v>109522616</v>
      </c>
      <c r="L27" s="23">
        <f t="shared" si="12"/>
        <v>101950719.75999999</v>
      </c>
      <c r="M27" s="23">
        <f t="shared" si="12"/>
        <v>0</v>
      </c>
      <c r="N27" s="23">
        <f t="shared" si="12"/>
        <v>0</v>
      </c>
      <c r="O27" s="23">
        <f t="shared" si="12"/>
        <v>101950719.75999999</v>
      </c>
      <c r="P27" s="23">
        <f t="shared" si="12"/>
        <v>101950719.75999999</v>
      </c>
      <c r="Q27" s="23">
        <f t="shared" si="12"/>
        <v>0</v>
      </c>
      <c r="R27" s="23">
        <f t="shared" si="12"/>
        <v>0</v>
      </c>
      <c r="S27" s="23">
        <f t="shared" si="12"/>
        <v>101950719.75999999</v>
      </c>
      <c r="T27" s="23">
        <f t="shared" si="4"/>
        <v>93.08645418038589</v>
      </c>
      <c r="U27" s="23"/>
      <c r="V27" s="23"/>
      <c r="W27" s="23">
        <f t="shared" si="10"/>
        <v>93.08645418038589</v>
      </c>
      <c r="X27" s="23"/>
    </row>
    <row r="28" spans="1:24" s="24" customFormat="1" ht="56.25" customHeight="1" hidden="1">
      <c r="A28" s="62" t="s">
        <v>59</v>
      </c>
      <c r="B28" s="73" t="s">
        <v>61</v>
      </c>
      <c r="C28" s="31" t="s">
        <v>3</v>
      </c>
      <c r="D28" s="32">
        <f>SUM(E28:G28)</f>
        <v>137372437</v>
      </c>
      <c r="E28" s="32">
        <v>0</v>
      </c>
      <c r="F28" s="32">
        <v>0</v>
      </c>
      <c r="G28" s="32">
        <v>137372437</v>
      </c>
      <c r="H28" s="32">
        <f>I28+J28+K28</f>
        <v>70530656</v>
      </c>
      <c r="I28" s="32">
        <v>0</v>
      </c>
      <c r="J28" s="32">
        <v>0</v>
      </c>
      <c r="K28" s="32">
        <v>70530656</v>
      </c>
      <c r="L28" s="32">
        <f>M28+N28+O28</f>
        <v>68506080.94</v>
      </c>
      <c r="M28" s="32">
        <v>0</v>
      </c>
      <c r="N28" s="32">
        <v>0</v>
      </c>
      <c r="O28" s="32">
        <f t="shared" si="9"/>
        <v>68506080.94</v>
      </c>
      <c r="P28" s="32">
        <f>Q28+S28</f>
        <v>68506080.94</v>
      </c>
      <c r="Q28" s="32">
        <v>0</v>
      </c>
      <c r="R28" s="32">
        <v>0</v>
      </c>
      <c r="S28" s="32">
        <v>68506080.94</v>
      </c>
      <c r="T28" s="32">
        <f t="shared" si="4"/>
        <v>97.12951052092865</v>
      </c>
      <c r="U28" s="32"/>
      <c r="V28" s="32"/>
      <c r="W28" s="32">
        <f t="shared" si="10"/>
        <v>97.12951052092865</v>
      </c>
      <c r="X28" s="23"/>
    </row>
    <row r="29" spans="1:24" s="24" customFormat="1" ht="129.75" customHeight="1" hidden="1">
      <c r="A29" s="62" t="s">
        <v>60</v>
      </c>
      <c r="B29" s="73" t="s">
        <v>205</v>
      </c>
      <c r="C29" s="31" t="s">
        <v>3</v>
      </c>
      <c r="D29" s="32">
        <f>SUM(E29:G29)</f>
        <v>6424861</v>
      </c>
      <c r="E29" s="32">
        <v>0</v>
      </c>
      <c r="F29" s="32">
        <v>0</v>
      </c>
      <c r="G29" s="32">
        <v>6424861</v>
      </c>
      <c r="H29" s="32">
        <f>I29+J29+K29</f>
        <v>5475590</v>
      </c>
      <c r="I29" s="32">
        <v>0</v>
      </c>
      <c r="J29" s="32">
        <v>0</v>
      </c>
      <c r="K29" s="32">
        <v>5475590</v>
      </c>
      <c r="L29" s="32">
        <f>M29+N29+O29</f>
        <v>620267</v>
      </c>
      <c r="M29" s="32">
        <v>0</v>
      </c>
      <c r="N29" s="32">
        <v>0</v>
      </c>
      <c r="O29" s="32">
        <f t="shared" si="9"/>
        <v>620267</v>
      </c>
      <c r="P29" s="32">
        <f>Q29+S29</f>
        <v>620267</v>
      </c>
      <c r="Q29" s="32">
        <v>0</v>
      </c>
      <c r="R29" s="32">
        <v>0</v>
      </c>
      <c r="S29" s="32">
        <v>620267</v>
      </c>
      <c r="T29" s="32">
        <f t="shared" si="4"/>
        <v>11.327856906744296</v>
      </c>
      <c r="U29" s="32"/>
      <c r="V29" s="32"/>
      <c r="W29" s="32">
        <f t="shared" si="10"/>
        <v>11.327856906744296</v>
      </c>
      <c r="X29" s="23"/>
    </row>
    <row r="30" spans="1:24" s="24" customFormat="1" ht="37.5" customHeight="1" hidden="1">
      <c r="A30" s="62" t="s">
        <v>301</v>
      </c>
      <c r="B30" s="73" t="s">
        <v>62</v>
      </c>
      <c r="C30" s="31" t="s">
        <v>3</v>
      </c>
      <c r="D30" s="32">
        <f>SUM(E30:G30)</f>
        <v>57037000</v>
      </c>
      <c r="E30" s="32">
        <v>0</v>
      </c>
      <c r="F30" s="32">
        <v>0</v>
      </c>
      <c r="G30" s="32">
        <v>57037000</v>
      </c>
      <c r="H30" s="32">
        <f>I30+J30+K30</f>
        <v>33516370</v>
      </c>
      <c r="I30" s="32">
        <v>0</v>
      </c>
      <c r="J30" s="32">
        <v>0</v>
      </c>
      <c r="K30" s="32">
        <v>33516370</v>
      </c>
      <c r="L30" s="32">
        <f>M30+N30+O30</f>
        <v>32824371.82</v>
      </c>
      <c r="M30" s="32">
        <v>0</v>
      </c>
      <c r="N30" s="32">
        <v>0</v>
      </c>
      <c r="O30" s="32">
        <f t="shared" si="9"/>
        <v>32824371.82</v>
      </c>
      <c r="P30" s="32">
        <f>Q30+S30</f>
        <v>32824371.82</v>
      </c>
      <c r="Q30" s="32">
        <v>0</v>
      </c>
      <c r="R30" s="32">
        <v>0</v>
      </c>
      <c r="S30" s="32">
        <v>32824371.82</v>
      </c>
      <c r="T30" s="32">
        <f t="shared" si="4"/>
        <v>97.93534269970166</v>
      </c>
      <c r="U30" s="32"/>
      <c r="V30" s="32"/>
      <c r="W30" s="32">
        <f t="shared" si="10"/>
        <v>97.93534269970166</v>
      </c>
      <c r="X30" s="23"/>
    </row>
    <row r="31" spans="1:24" s="24" customFormat="1" ht="37.5" customHeight="1" hidden="1">
      <c r="A31" s="62" t="s">
        <v>302</v>
      </c>
      <c r="B31" s="73" t="s">
        <v>303</v>
      </c>
      <c r="C31" s="31" t="s">
        <v>281</v>
      </c>
      <c r="D31" s="32">
        <f>SUM(E31:G31)</f>
        <v>205432</v>
      </c>
      <c r="E31" s="32">
        <v>0</v>
      </c>
      <c r="F31" s="32">
        <v>0</v>
      </c>
      <c r="G31" s="32">
        <v>205432</v>
      </c>
      <c r="H31" s="32">
        <f>I31+J31+K31</f>
        <v>0</v>
      </c>
      <c r="I31" s="32">
        <v>0</v>
      </c>
      <c r="J31" s="32">
        <v>0</v>
      </c>
      <c r="K31" s="32">
        <v>0</v>
      </c>
      <c r="L31" s="32"/>
      <c r="M31" s="32"/>
      <c r="N31" s="32"/>
      <c r="O31" s="32"/>
      <c r="P31" s="32">
        <f>Q31+S31</f>
        <v>0</v>
      </c>
      <c r="Q31" s="32">
        <v>0</v>
      </c>
      <c r="R31" s="32">
        <v>0</v>
      </c>
      <c r="S31" s="32">
        <v>0</v>
      </c>
      <c r="T31" s="32"/>
      <c r="U31" s="32"/>
      <c r="V31" s="32"/>
      <c r="W31" s="32"/>
      <c r="X31" s="23"/>
    </row>
    <row r="32" spans="1:24" s="24" customFormat="1" ht="67.5" customHeight="1" hidden="1">
      <c r="A32" s="21" t="s">
        <v>40</v>
      </c>
      <c r="B32" s="123" t="s">
        <v>32</v>
      </c>
      <c r="C32" s="123"/>
      <c r="D32" s="20">
        <f aca="true" t="shared" si="13" ref="D32:N32">D33+D35</f>
        <v>543229472</v>
      </c>
      <c r="E32" s="20">
        <f t="shared" si="13"/>
        <v>98971400</v>
      </c>
      <c r="F32" s="20">
        <f t="shared" si="13"/>
        <v>0</v>
      </c>
      <c r="G32" s="20">
        <f t="shared" si="13"/>
        <v>444258072</v>
      </c>
      <c r="H32" s="20">
        <f t="shared" si="13"/>
        <v>233551038</v>
      </c>
      <c r="I32" s="20">
        <f t="shared" si="13"/>
        <v>0</v>
      </c>
      <c r="J32" s="20">
        <f t="shared" si="13"/>
        <v>0</v>
      </c>
      <c r="K32" s="20">
        <f t="shared" si="13"/>
        <v>233551038</v>
      </c>
      <c r="L32" s="20">
        <f t="shared" si="13"/>
        <v>155116821</v>
      </c>
      <c r="M32" s="20">
        <f t="shared" si="13"/>
        <v>0</v>
      </c>
      <c r="N32" s="20">
        <f t="shared" si="13"/>
        <v>0</v>
      </c>
      <c r="O32" s="23">
        <f t="shared" si="9"/>
        <v>155116821</v>
      </c>
      <c r="P32" s="20">
        <f>P33+P35</f>
        <v>155116821</v>
      </c>
      <c r="Q32" s="20">
        <f>Q33+Q35</f>
        <v>0</v>
      </c>
      <c r="R32" s="20">
        <f>R33+R35</f>
        <v>0</v>
      </c>
      <c r="S32" s="20">
        <f>S33+S35</f>
        <v>155116821</v>
      </c>
      <c r="T32" s="23">
        <f t="shared" si="4"/>
        <v>66.41666949046058</v>
      </c>
      <c r="U32" s="23"/>
      <c r="V32" s="23"/>
      <c r="W32" s="23">
        <f>S32/K32*100</f>
        <v>66.41666949046058</v>
      </c>
      <c r="X32" s="23"/>
    </row>
    <row r="33" spans="1:24" s="26" customFormat="1" ht="25.5" customHeight="1" hidden="1">
      <c r="A33" s="21" t="s">
        <v>19</v>
      </c>
      <c r="B33" s="67" t="s">
        <v>63</v>
      </c>
      <c r="C33" s="30"/>
      <c r="D33" s="23">
        <f aca="true" t="shared" si="14" ref="D33:N33">D34</f>
        <v>189764420</v>
      </c>
      <c r="E33" s="23">
        <f t="shared" si="14"/>
        <v>0</v>
      </c>
      <c r="F33" s="23">
        <f t="shared" si="14"/>
        <v>0</v>
      </c>
      <c r="G33" s="23">
        <f t="shared" si="14"/>
        <v>189764420</v>
      </c>
      <c r="H33" s="23">
        <f t="shared" si="14"/>
        <v>89918265</v>
      </c>
      <c r="I33" s="23">
        <f t="shared" si="14"/>
        <v>0</v>
      </c>
      <c r="J33" s="23">
        <f t="shared" si="14"/>
        <v>0</v>
      </c>
      <c r="K33" s="23">
        <f t="shared" si="14"/>
        <v>89918265</v>
      </c>
      <c r="L33" s="23">
        <f t="shared" si="14"/>
        <v>77274517.5</v>
      </c>
      <c r="M33" s="23">
        <f t="shared" si="14"/>
        <v>0</v>
      </c>
      <c r="N33" s="23">
        <f t="shared" si="14"/>
        <v>0</v>
      </c>
      <c r="O33" s="23">
        <f t="shared" si="9"/>
        <v>77274517.5</v>
      </c>
      <c r="P33" s="23">
        <f>P34</f>
        <v>77274517.5</v>
      </c>
      <c r="Q33" s="23">
        <f>Q34</f>
        <v>0</v>
      </c>
      <c r="R33" s="23">
        <f>R34</f>
        <v>0</v>
      </c>
      <c r="S33" s="23">
        <f>S34</f>
        <v>77274517.5</v>
      </c>
      <c r="T33" s="23">
        <f t="shared" si="4"/>
        <v>85.93862159150869</v>
      </c>
      <c r="U33" s="23"/>
      <c r="V33" s="23"/>
      <c r="W33" s="23">
        <f>S33/K33*100</f>
        <v>85.93862159150869</v>
      </c>
      <c r="X33" s="23"/>
    </row>
    <row r="34" spans="1:24" s="24" customFormat="1" ht="37.5" customHeight="1" hidden="1">
      <c r="A34" s="62" t="s">
        <v>41</v>
      </c>
      <c r="B34" s="73" t="s">
        <v>64</v>
      </c>
      <c r="C34" s="31" t="s">
        <v>3</v>
      </c>
      <c r="D34" s="32">
        <f>SUM(E34:G34)</f>
        <v>189764420</v>
      </c>
      <c r="E34" s="32">
        <v>0</v>
      </c>
      <c r="F34" s="32">
        <v>0</v>
      </c>
      <c r="G34" s="32">
        <v>189764420</v>
      </c>
      <c r="H34" s="32">
        <f>I34+J34+K34</f>
        <v>89918265</v>
      </c>
      <c r="I34" s="32">
        <v>0</v>
      </c>
      <c r="J34" s="32">
        <v>0</v>
      </c>
      <c r="K34" s="32">
        <v>89918265</v>
      </c>
      <c r="L34" s="32">
        <f>M34+N34+O34</f>
        <v>77274517.5</v>
      </c>
      <c r="M34" s="32">
        <v>0</v>
      </c>
      <c r="N34" s="32">
        <v>0</v>
      </c>
      <c r="O34" s="32">
        <f t="shared" si="9"/>
        <v>77274517.5</v>
      </c>
      <c r="P34" s="32">
        <f>Q34+S34</f>
        <v>77274517.5</v>
      </c>
      <c r="Q34" s="32">
        <v>0</v>
      </c>
      <c r="R34" s="32">
        <v>0</v>
      </c>
      <c r="S34" s="32">
        <v>77274517.5</v>
      </c>
      <c r="T34" s="32">
        <f t="shared" si="4"/>
        <v>85.93862159150869</v>
      </c>
      <c r="U34" s="32"/>
      <c r="V34" s="32"/>
      <c r="W34" s="32">
        <f>S34/K34*100</f>
        <v>85.93862159150869</v>
      </c>
      <c r="X34" s="23"/>
    </row>
    <row r="35" spans="1:24" s="26" customFormat="1" ht="37.5" customHeight="1" hidden="1">
      <c r="A35" s="21" t="s">
        <v>20</v>
      </c>
      <c r="B35" s="67" t="s">
        <v>65</v>
      </c>
      <c r="C35" s="30"/>
      <c r="D35" s="23">
        <f>SUM(D36:D41)</f>
        <v>353465052</v>
      </c>
      <c r="E35" s="23">
        <f aca="true" t="shared" si="15" ref="E35:S35">SUM(E36:E41)</f>
        <v>98971400</v>
      </c>
      <c r="F35" s="23">
        <f t="shared" si="15"/>
        <v>0</v>
      </c>
      <c r="G35" s="23">
        <f t="shared" si="15"/>
        <v>254493652</v>
      </c>
      <c r="H35" s="23">
        <f t="shared" si="15"/>
        <v>143632773</v>
      </c>
      <c r="I35" s="23">
        <f t="shared" si="15"/>
        <v>0</v>
      </c>
      <c r="J35" s="23">
        <f t="shared" si="15"/>
        <v>0</v>
      </c>
      <c r="K35" s="23">
        <f t="shared" si="15"/>
        <v>143632773</v>
      </c>
      <c r="L35" s="23">
        <f t="shared" si="15"/>
        <v>77842303.5</v>
      </c>
      <c r="M35" s="23">
        <f t="shared" si="15"/>
        <v>0</v>
      </c>
      <c r="N35" s="23">
        <f t="shared" si="15"/>
        <v>0</v>
      </c>
      <c r="O35" s="23">
        <f t="shared" si="15"/>
        <v>77842303.5</v>
      </c>
      <c r="P35" s="23">
        <f t="shared" si="15"/>
        <v>77842303.5</v>
      </c>
      <c r="Q35" s="23">
        <f t="shared" si="15"/>
        <v>0</v>
      </c>
      <c r="R35" s="23">
        <f t="shared" si="15"/>
        <v>0</v>
      </c>
      <c r="S35" s="23">
        <f t="shared" si="15"/>
        <v>77842303.5</v>
      </c>
      <c r="T35" s="23">
        <f t="shared" si="4"/>
        <v>54.19536354700887</v>
      </c>
      <c r="U35" s="23"/>
      <c r="V35" s="23"/>
      <c r="W35" s="23">
        <f>S35/K35*100</f>
        <v>54.19536354700887</v>
      </c>
      <c r="X35" s="23"/>
    </row>
    <row r="36" spans="1:24" s="26" customFormat="1" ht="27" customHeight="1" hidden="1">
      <c r="A36" s="62" t="s">
        <v>142</v>
      </c>
      <c r="B36" s="73" t="s">
        <v>244</v>
      </c>
      <c r="C36" s="31" t="s">
        <v>3</v>
      </c>
      <c r="D36" s="32">
        <f aca="true" t="shared" si="16" ref="D36:D41">SUM(E36:G36)</f>
        <v>66733287</v>
      </c>
      <c r="E36" s="32">
        <v>0</v>
      </c>
      <c r="F36" s="32">
        <v>0</v>
      </c>
      <c r="G36" s="32">
        <v>66733287</v>
      </c>
      <c r="H36" s="32">
        <f aca="true" t="shared" si="17" ref="H36:H41">I36+J36+K36</f>
        <v>42488983</v>
      </c>
      <c r="I36" s="32">
        <v>0</v>
      </c>
      <c r="J36" s="32">
        <v>0</v>
      </c>
      <c r="K36" s="32">
        <v>42488983</v>
      </c>
      <c r="L36" s="32">
        <f>M36+N36+O36</f>
        <v>724508.2</v>
      </c>
      <c r="M36" s="32">
        <v>0</v>
      </c>
      <c r="N36" s="32">
        <v>0</v>
      </c>
      <c r="O36" s="32">
        <f t="shared" si="9"/>
        <v>724508.2</v>
      </c>
      <c r="P36" s="32">
        <f aca="true" t="shared" si="18" ref="P36:P41">Q36+S36</f>
        <v>724508.2</v>
      </c>
      <c r="Q36" s="32">
        <v>0</v>
      </c>
      <c r="R36" s="32">
        <v>0</v>
      </c>
      <c r="S36" s="32">
        <v>724508.2</v>
      </c>
      <c r="T36" s="32">
        <f t="shared" si="4"/>
        <v>1.7051671959293542</v>
      </c>
      <c r="U36" s="32"/>
      <c r="V36" s="32"/>
      <c r="W36" s="32">
        <f>S36/K36*100</f>
        <v>1.7051671959293542</v>
      </c>
      <c r="X36" s="32"/>
    </row>
    <row r="37" spans="1:24" s="26" customFormat="1" ht="66" customHeight="1" hidden="1">
      <c r="A37" s="64" t="s">
        <v>296</v>
      </c>
      <c r="B37" s="61" t="s">
        <v>268</v>
      </c>
      <c r="C37" s="31" t="s">
        <v>281</v>
      </c>
      <c r="D37" s="32">
        <f t="shared" si="16"/>
        <v>104180400</v>
      </c>
      <c r="E37" s="32">
        <v>98971400</v>
      </c>
      <c r="F37" s="32">
        <v>0</v>
      </c>
      <c r="G37" s="32">
        <v>5209000</v>
      </c>
      <c r="H37" s="32">
        <f t="shared" si="17"/>
        <v>0</v>
      </c>
      <c r="I37" s="32">
        <v>0</v>
      </c>
      <c r="J37" s="32">
        <v>0</v>
      </c>
      <c r="K37" s="32">
        <v>0</v>
      </c>
      <c r="L37" s="32">
        <f>M37+N37+O37</f>
        <v>0</v>
      </c>
      <c r="M37" s="32">
        <v>0</v>
      </c>
      <c r="N37" s="32">
        <v>0</v>
      </c>
      <c r="O37" s="32">
        <v>0</v>
      </c>
      <c r="P37" s="32">
        <f t="shared" si="18"/>
        <v>0</v>
      </c>
      <c r="Q37" s="32">
        <v>0</v>
      </c>
      <c r="R37" s="32">
        <v>0</v>
      </c>
      <c r="S37" s="32">
        <v>0</v>
      </c>
      <c r="T37" s="32"/>
      <c r="U37" s="32"/>
      <c r="V37" s="32"/>
      <c r="W37" s="32"/>
      <c r="X37" s="32"/>
    </row>
    <row r="38" spans="1:24" s="24" customFormat="1" ht="66" customHeight="1" hidden="1">
      <c r="A38" s="62" t="s">
        <v>297</v>
      </c>
      <c r="B38" s="73" t="s">
        <v>48</v>
      </c>
      <c r="C38" s="31" t="s">
        <v>3</v>
      </c>
      <c r="D38" s="32">
        <f t="shared" si="16"/>
        <v>459684</v>
      </c>
      <c r="E38" s="32">
        <v>0</v>
      </c>
      <c r="F38" s="32">
        <v>0</v>
      </c>
      <c r="G38" s="32">
        <v>459684</v>
      </c>
      <c r="H38" s="32">
        <f t="shared" si="17"/>
        <v>230584</v>
      </c>
      <c r="I38" s="32">
        <v>0</v>
      </c>
      <c r="J38" s="32">
        <v>0</v>
      </c>
      <c r="K38" s="32">
        <v>230584</v>
      </c>
      <c r="L38" s="32">
        <f>M38+N38+O38</f>
        <v>174110.77</v>
      </c>
      <c r="M38" s="32">
        <v>0</v>
      </c>
      <c r="N38" s="32">
        <v>0</v>
      </c>
      <c r="O38" s="32">
        <f t="shared" si="9"/>
        <v>174110.77</v>
      </c>
      <c r="P38" s="32">
        <f t="shared" si="18"/>
        <v>174110.77</v>
      </c>
      <c r="Q38" s="32">
        <v>0</v>
      </c>
      <c r="R38" s="32">
        <v>0</v>
      </c>
      <c r="S38" s="32">
        <v>174110.77</v>
      </c>
      <c r="T38" s="32">
        <f t="shared" si="4"/>
        <v>75.50860857648405</v>
      </c>
      <c r="U38" s="32"/>
      <c r="V38" s="32"/>
      <c r="W38" s="32">
        <f>S38/K38*100</f>
        <v>75.50860857648405</v>
      </c>
      <c r="X38" s="23"/>
    </row>
    <row r="39" spans="1:24" s="24" customFormat="1" ht="60" customHeight="1" hidden="1">
      <c r="A39" s="62" t="s">
        <v>298</v>
      </c>
      <c r="B39" s="73" t="s">
        <v>141</v>
      </c>
      <c r="C39" s="31" t="s">
        <v>3</v>
      </c>
      <c r="D39" s="32">
        <f t="shared" si="16"/>
        <v>5863416</v>
      </c>
      <c r="E39" s="32">
        <v>0</v>
      </c>
      <c r="F39" s="32">
        <v>0</v>
      </c>
      <c r="G39" s="32">
        <v>5863416</v>
      </c>
      <c r="H39" s="32">
        <f t="shared" si="17"/>
        <v>3131116</v>
      </c>
      <c r="I39" s="32">
        <v>0</v>
      </c>
      <c r="J39" s="32">
        <v>0</v>
      </c>
      <c r="K39" s="32">
        <v>3131116</v>
      </c>
      <c r="L39" s="32">
        <f>M39+N39+O39</f>
        <v>2273318.75</v>
      </c>
      <c r="M39" s="32">
        <v>0</v>
      </c>
      <c r="N39" s="32">
        <v>0</v>
      </c>
      <c r="O39" s="32">
        <f t="shared" si="9"/>
        <v>2273318.75</v>
      </c>
      <c r="P39" s="32">
        <f t="shared" si="18"/>
        <v>2273318.75</v>
      </c>
      <c r="Q39" s="32">
        <v>0</v>
      </c>
      <c r="R39" s="32">
        <v>0</v>
      </c>
      <c r="S39" s="32">
        <v>2273318.75</v>
      </c>
      <c r="T39" s="32">
        <f t="shared" si="4"/>
        <v>72.60410505391688</v>
      </c>
      <c r="U39" s="32"/>
      <c r="V39" s="32"/>
      <c r="W39" s="32">
        <f>S39/K39*100</f>
        <v>72.60410505391688</v>
      </c>
      <c r="X39" s="23"/>
    </row>
    <row r="40" spans="1:24" s="24" customFormat="1" ht="63.75" customHeight="1" hidden="1">
      <c r="A40" s="62" t="s">
        <v>143</v>
      </c>
      <c r="B40" s="73" t="s">
        <v>49</v>
      </c>
      <c r="C40" s="31" t="s">
        <v>3</v>
      </c>
      <c r="D40" s="32">
        <f t="shared" si="16"/>
        <v>176129400</v>
      </c>
      <c r="E40" s="32">
        <v>0</v>
      </c>
      <c r="F40" s="32">
        <v>0</v>
      </c>
      <c r="G40" s="32">
        <v>176129400</v>
      </c>
      <c r="H40" s="32">
        <f t="shared" si="17"/>
        <v>97683225</v>
      </c>
      <c r="I40" s="32">
        <v>0</v>
      </c>
      <c r="J40" s="32">
        <v>0</v>
      </c>
      <c r="K40" s="32">
        <v>97683225</v>
      </c>
      <c r="L40" s="32">
        <f>M40+N40+O40</f>
        <v>74670365.78</v>
      </c>
      <c r="M40" s="32">
        <v>0</v>
      </c>
      <c r="N40" s="32">
        <v>0</v>
      </c>
      <c r="O40" s="32">
        <f t="shared" si="9"/>
        <v>74670365.78</v>
      </c>
      <c r="P40" s="32">
        <f t="shared" si="18"/>
        <v>74670365.78</v>
      </c>
      <c r="Q40" s="32">
        <v>0</v>
      </c>
      <c r="R40" s="32">
        <v>0</v>
      </c>
      <c r="S40" s="32">
        <v>74670365.78</v>
      </c>
      <c r="T40" s="32">
        <f t="shared" si="4"/>
        <v>76.44133962612312</v>
      </c>
      <c r="U40" s="32"/>
      <c r="V40" s="32"/>
      <c r="W40" s="32">
        <f>S40/K40*100</f>
        <v>76.44133962612312</v>
      </c>
      <c r="X40" s="23"/>
    </row>
    <row r="41" spans="1:24" s="24" customFormat="1" ht="63.75" customHeight="1" hidden="1">
      <c r="A41" s="62" t="s">
        <v>304</v>
      </c>
      <c r="B41" s="73" t="s">
        <v>184</v>
      </c>
      <c r="C41" s="31" t="s">
        <v>281</v>
      </c>
      <c r="D41" s="32">
        <f t="shared" si="16"/>
        <v>98865</v>
      </c>
      <c r="E41" s="32">
        <v>0</v>
      </c>
      <c r="F41" s="32">
        <v>0</v>
      </c>
      <c r="G41" s="32">
        <v>98865</v>
      </c>
      <c r="H41" s="32">
        <f t="shared" si="17"/>
        <v>98865</v>
      </c>
      <c r="I41" s="32">
        <v>0</v>
      </c>
      <c r="J41" s="32">
        <v>0</v>
      </c>
      <c r="K41" s="32">
        <v>98865</v>
      </c>
      <c r="L41" s="32"/>
      <c r="M41" s="32"/>
      <c r="N41" s="32"/>
      <c r="O41" s="32"/>
      <c r="P41" s="32">
        <f t="shared" si="18"/>
        <v>0</v>
      </c>
      <c r="Q41" s="32">
        <v>0</v>
      </c>
      <c r="R41" s="32">
        <v>0</v>
      </c>
      <c r="S41" s="32">
        <v>0</v>
      </c>
      <c r="T41" s="32">
        <f t="shared" si="4"/>
        <v>0</v>
      </c>
      <c r="U41" s="32"/>
      <c r="V41" s="32"/>
      <c r="W41" s="32"/>
      <c r="X41" s="23"/>
    </row>
    <row r="42" spans="1:24" s="35" customFormat="1" ht="18.75" customHeight="1" hidden="1">
      <c r="A42" s="117" t="s">
        <v>144</v>
      </c>
      <c r="B42" s="118"/>
      <c r="C42" s="119"/>
      <c r="D42" s="34">
        <f aca="true" t="shared" si="19" ref="D42:S42">D32+D6</f>
        <v>1098257314</v>
      </c>
      <c r="E42" s="34">
        <f t="shared" si="19"/>
        <v>154749500</v>
      </c>
      <c r="F42" s="34">
        <f t="shared" si="19"/>
        <v>0</v>
      </c>
      <c r="G42" s="34">
        <f t="shared" si="19"/>
        <v>943507814</v>
      </c>
      <c r="H42" s="34">
        <f t="shared" si="19"/>
        <v>456115292</v>
      </c>
      <c r="I42" s="34">
        <f t="shared" si="19"/>
        <v>266000</v>
      </c>
      <c r="J42" s="34">
        <f t="shared" si="19"/>
        <v>0</v>
      </c>
      <c r="K42" s="34">
        <f t="shared" si="19"/>
        <v>455849292</v>
      </c>
      <c r="L42" s="34">
        <f t="shared" si="19"/>
        <v>345858150.38</v>
      </c>
      <c r="M42" s="34">
        <f t="shared" si="19"/>
        <v>165800</v>
      </c>
      <c r="N42" s="34">
        <f t="shared" si="19"/>
        <v>0</v>
      </c>
      <c r="O42" s="34">
        <f t="shared" si="19"/>
        <v>345692350.38</v>
      </c>
      <c r="P42" s="34">
        <f t="shared" si="19"/>
        <v>345880984.65</v>
      </c>
      <c r="Q42" s="34">
        <f t="shared" si="19"/>
        <v>188634.27</v>
      </c>
      <c r="R42" s="34">
        <f t="shared" si="19"/>
        <v>0</v>
      </c>
      <c r="S42" s="34">
        <f t="shared" si="19"/>
        <v>345692350.38</v>
      </c>
      <c r="T42" s="23">
        <f>P42/H42*100</f>
        <v>75.83192028782055</v>
      </c>
      <c r="U42" s="23">
        <f>Q42/I42*100</f>
        <v>70.91513909774436</v>
      </c>
      <c r="V42" s="23"/>
      <c r="W42" s="23">
        <f>S42/K42*100</f>
        <v>75.83478935840927</v>
      </c>
      <c r="X42" s="23">
        <f>Q42/M42*100</f>
        <v>113.77217732207478</v>
      </c>
    </row>
    <row r="43" spans="1:24" s="26" customFormat="1" ht="18.75" customHeight="1" hidden="1">
      <c r="A43" s="99" t="s">
        <v>12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 s="26" customFormat="1" ht="45.75" customHeight="1" hidden="1">
      <c r="A44" s="21" t="s">
        <v>90</v>
      </c>
      <c r="B44" s="111" t="s">
        <v>27</v>
      </c>
      <c r="C44" s="112"/>
      <c r="D44" s="22">
        <f>SUM(D45:D47)</f>
        <v>72357686</v>
      </c>
      <c r="E44" s="22">
        <f>SUM(E45:E47)</f>
        <v>0</v>
      </c>
      <c r="F44" s="22">
        <f>SUM(F45:F47)</f>
        <v>0</v>
      </c>
      <c r="G44" s="22">
        <f>SUM(G45:G47)</f>
        <v>72357686</v>
      </c>
      <c r="H44" s="22">
        <f aca="true" t="shared" si="20" ref="H44:S44">SUM(H45:H47)</f>
        <v>42946564</v>
      </c>
      <c r="I44" s="22">
        <f t="shared" si="20"/>
        <v>0</v>
      </c>
      <c r="J44" s="22">
        <f t="shared" si="20"/>
        <v>0</v>
      </c>
      <c r="K44" s="22">
        <f>SUM(K45:K47)</f>
        <v>42946564</v>
      </c>
      <c r="L44" s="22">
        <f t="shared" si="20"/>
        <v>38360649.35</v>
      </c>
      <c r="M44" s="22">
        <f t="shared" si="20"/>
        <v>0</v>
      </c>
      <c r="N44" s="22">
        <f t="shared" si="20"/>
        <v>0</v>
      </c>
      <c r="O44" s="22">
        <f t="shared" si="20"/>
        <v>38360649.35</v>
      </c>
      <c r="P44" s="22">
        <f t="shared" si="20"/>
        <v>38360649.35</v>
      </c>
      <c r="Q44" s="22">
        <f t="shared" si="20"/>
        <v>0</v>
      </c>
      <c r="R44" s="22">
        <f t="shared" si="20"/>
        <v>0</v>
      </c>
      <c r="S44" s="22">
        <f t="shared" si="20"/>
        <v>38360649.35</v>
      </c>
      <c r="T44" s="23">
        <f>P44/H44*100</f>
        <v>89.32181245046752</v>
      </c>
      <c r="U44" s="23"/>
      <c r="V44" s="23"/>
      <c r="W44" s="23">
        <f>S44/K44*100</f>
        <v>89.32181245046752</v>
      </c>
      <c r="X44" s="23"/>
    </row>
    <row r="45" spans="1:24" s="26" customFormat="1" ht="180.75" customHeight="1" hidden="1">
      <c r="A45" s="62" t="s">
        <v>91</v>
      </c>
      <c r="B45" s="73" t="s">
        <v>238</v>
      </c>
      <c r="C45" s="36" t="s">
        <v>280</v>
      </c>
      <c r="D45" s="33">
        <f>SUM(E45:G45)</f>
        <v>5841987</v>
      </c>
      <c r="E45" s="33">
        <v>0</v>
      </c>
      <c r="F45" s="33">
        <v>0</v>
      </c>
      <c r="G45" s="32">
        <v>5841987</v>
      </c>
      <c r="H45" s="32">
        <f>I45+J45+K45</f>
        <v>3159572</v>
      </c>
      <c r="I45" s="32">
        <v>0</v>
      </c>
      <c r="J45" s="32">
        <v>0</v>
      </c>
      <c r="K45" s="32">
        <v>3159572</v>
      </c>
      <c r="L45" s="32">
        <f>M45+N45+O45</f>
        <v>1480727.92</v>
      </c>
      <c r="M45" s="33">
        <v>0</v>
      </c>
      <c r="N45" s="33">
        <v>0</v>
      </c>
      <c r="O45" s="33">
        <f>S45</f>
        <v>1480727.92</v>
      </c>
      <c r="P45" s="33">
        <f>Q45+S45</f>
        <v>1480727.92</v>
      </c>
      <c r="Q45" s="33">
        <v>0</v>
      </c>
      <c r="R45" s="33">
        <v>0</v>
      </c>
      <c r="S45" s="33">
        <v>1480727.92</v>
      </c>
      <c r="T45" s="32">
        <f>P45/H45*100</f>
        <v>46.86482599541963</v>
      </c>
      <c r="U45" s="32"/>
      <c r="V45" s="32"/>
      <c r="W45" s="32">
        <f>S45/K45*100</f>
        <v>46.86482599541963</v>
      </c>
      <c r="X45" s="23"/>
    </row>
    <row r="46" spans="1:24" s="26" customFormat="1" ht="37.5" customHeight="1" hidden="1">
      <c r="A46" s="62" t="s">
        <v>92</v>
      </c>
      <c r="B46" s="73" t="s">
        <v>239</v>
      </c>
      <c r="C46" s="36" t="s">
        <v>280</v>
      </c>
      <c r="D46" s="33">
        <f>SUM(E46:G46)</f>
        <v>56248878</v>
      </c>
      <c r="E46" s="33">
        <v>0</v>
      </c>
      <c r="F46" s="33">
        <v>0</v>
      </c>
      <c r="G46" s="32">
        <v>56248878</v>
      </c>
      <c r="H46" s="32">
        <f>I46+J46+K46</f>
        <v>36604745</v>
      </c>
      <c r="I46" s="32">
        <v>0</v>
      </c>
      <c r="J46" s="32">
        <v>0</v>
      </c>
      <c r="K46" s="32">
        <v>36604745</v>
      </c>
      <c r="L46" s="32">
        <f>M46+N46+O46</f>
        <v>34679214.14</v>
      </c>
      <c r="M46" s="33">
        <v>0</v>
      </c>
      <c r="N46" s="33">
        <v>0</v>
      </c>
      <c r="O46" s="33">
        <f>S46</f>
        <v>34679214.14</v>
      </c>
      <c r="P46" s="33">
        <f>Q46+S46</f>
        <v>34679214.14</v>
      </c>
      <c r="Q46" s="33">
        <v>0</v>
      </c>
      <c r="R46" s="33">
        <v>0</v>
      </c>
      <c r="S46" s="33">
        <v>34679214.14</v>
      </c>
      <c r="T46" s="32">
        <f>P46/H46*100</f>
        <v>94.7396686959573</v>
      </c>
      <c r="U46" s="32"/>
      <c r="V46" s="32"/>
      <c r="W46" s="32">
        <f>S46/K46*100</f>
        <v>94.7396686959573</v>
      </c>
      <c r="X46" s="23"/>
    </row>
    <row r="47" spans="1:24" s="26" customFormat="1" ht="80.25" customHeight="1" hidden="1">
      <c r="A47" s="62" t="s">
        <v>93</v>
      </c>
      <c r="B47" s="73" t="s">
        <v>240</v>
      </c>
      <c r="C47" s="36" t="s">
        <v>281</v>
      </c>
      <c r="D47" s="33">
        <f>SUM(E47:G47)</f>
        <v>10266821</v>
      </c>
      <c r="E47" s="33">
        <v>0</v>
      </c>
      <c r="F47" s="33">
        <v>0</v>
      </c>
      <c r="G47" s="32">
        <v>10266821</v>
      </c>
      <c r="H47" s="32">
        <f>I47+J47+K47</f>
        <v>3182247</v>
      </c>
      <c r="I47" s="32">
        <v>0</v>
      </c>
      <c r="J47" s="32">
        <v>0</v>
      </c>
      <c r="K47" s="32">
        <v>3182247</v>
      </c>
      <c r="L47" s="32">
        <f>M47+N47+O47</f>
        <v>2200707.29</v>
      </c>
      <c r="M47" s="33"/>
      <c r="N47" s="33">
        <v>0</v>
      </c>
      <c r="O47" s="33">
        <f>S47</f>
        <v>2200707.29</v>
      </c>
      <c r="P47" s="33">
        <f>Q47+S47</f>
        <v>2200707.29</v>
      </c>
      <c r="Q47" s="33">
        <v>0</v>
      </c>
      <c r="R47" s="33">
        <v>0</v>
      </c>
      <c r="S47" s="33">
        <v>2200707.29</v>
      </c>
      <c r="T47" s="32">
        <f>P47/H47*100</f>
        <v>69.15576603576027</v>
      </c>
      <c r="U47" s="32"/>
      <c r="V47" s="32"/>
      <c r="W47" s="32">
        <f>S47/K47*100</f>
        <v>69.15576603576027</v>
      </c>
      <c r="X47" s="23"/>
    </row>
    <row r="48" spans="1:24" s="26" customFormat="1" ht="24.75" customHeight="1" hidden="1">
      <c r="A48" s="99" t="s">
        <v>11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 s="26" customFormat="1" ht="68.25" customHeight="1" hidden="1">
      <c r="A49" s="21" t="s">
        <v>94</v>
      </c>
      <c r="B49" s="115" t="s">
        <v>28</v>
      </c>
      <c r="C49" s="116"/>
      <c r="D49" s="22">
        <f>D50+D52</f>
        <v>58394700</v>
      </c>
      <c r="E49" s="22">
        <f aca="true" t="shared" si="21" ref="E49:S49">E50+E52</f>
        <v>0</v>
      </c>
      <c r="F49" s="22">
        <f t="shared" si="21"/>
        <v>0</v>
      </c>
      <c r="G49" s="22">
        <f t="shared" si="21"/>
        <v>58394700</v>
      </c>
      <c r="H49" s="22">
        <f t="shared" si="21"/>
        <v>34184500</v>
      </c>
      <c r="I49" s="22">
        <f t="shared" si="21"/>
        <v>0</v>
      </c>
      <c r="J49" s="22">
        <f t="shared" si="21"/>
        <v>0</v>
      </c>
      <c r="K49" s="22">
        <f t="shared" si="21"/>
        <v>34184500</v>
      </c>
      <c r="L49" s="22">
        <f t="shared" si="21"/>
        <v>31907919.64</v>
      </c>
      <c r="M49" s="22">
        <f t="shared" si="21"/>
        <v>0</v>
      </c>
      <c r="N49" s="22">
        <f t="shared" si="21"/>
        <v>0</v>
      </c>
      <c r="O49" s="22">
        <f t="shared" si="21"/>
        <v>31907919.64</v>
      </c>
      <c r="P49" s="22">
        <f t="shared" si="21"/>
        <v>31907919.64</v>
      </c>
      <c r="Q49" s="22">
        <f t="shared" si="21"/>
        <v>0</v>
      </c>
      <c r="R49" s="22">
        <f t="shared" si="21"/>
        <v>0</v>
      </c>
      <c r="S49" s="22">
        <f t="shared" si="21"/>
        <v>31907919.64</v>
      </c>
      <c r="T49" s="23">
        <f>P49/H49*100</f>
        <v>93.34031400195995</v>
      </c>
      <c r="U49" s="23"/>
      <c r="V49" s="23"/>
      <c r="W49" s="23">
        <f>S49/K49*100</f>
        <v>93.34031400195995</v>
      </c>
      <c r="X49" s="23"/>
    </row>
    <row r="50" spans="1:24" s="26" customFormat="1" ht="72.75" customHeight="1" hidden="1">
      <c r="A50" s="21" t="s">
        <v>95</v>
      </c>
      <c r="B50" s="66" t="s">
        <v>66</v>
      </c>
      <c r="C50" s="36"/>
      <c r="D50" s="22">
        <f>D51</f>
        <v>55894700</v>
      </c>
      <c r="E50" s="22">
        <f aca="true" t="shared" si="22" ref="E50:K50">E51</f>
        <v>0</v>
      </c>
      <c r="F50" s="22">
        <f t="shared" si="22"/>
        <v>0</v>
      </c>
      <c r="G50" s="22">
        <f t="shared" si="22"/>
        <v>55894700</v>
      </c>
      <c r="H50" s="22">
        <f t="shared" si="22"/>
        <v>34184500</v>
      </c>
      <c r="I50" s="22">
        <f t="shared" si="22"/>
        <v>0</v>
      </c>
      <c r="J50" s="22">
        <f t="shared" si="22"/>
        <v>0</v>
      </c>
      <c r="K50" s="22">
        <f t="shared" si="22"/>
        <v>34184500</v>
      </c>
      <c r="L50" s="22">
        <f aca="true" t="shared" si="23" ref="L50:S50">L51</f>
        <v>31907919.64</v>
      </c>
      <c r="M50" s="22">
        <f t="shared" si="23"/>
        <v>0</v>
      </c>
      <c r="N50" s="22">
        <f t="shared" si="23"/>
        <v>0</v>
      </c>
      <c r="O50" s="22">
        <f t="shared" si="23"/>
        <v>31907919.64</v>
      </c>
      <c r="P50" s="22">
        <f t="shared" si="23"/>
        <v>31907919.64</v>
      </c>
      <c r="Q50" s="22">
        <f t="shared" si="23"/>
        <v>0</v>
      </c>
      <c r="R50" s="22">
        <f t="shared" si="23"/>
        <v>0</v>
      </c>
      <c r="S50" s="22">
        <f t="shared" si="23"/>
        <v>31907919.64</v>
      </c>
      <c r="T50" s="23">
        <f>P50/H50*100</f>
        <v>93.34031400195995</v>
      </c>
      <c r="U50" s="23"/>
      <c r="V50" s="23"/>
      <c r="W50" s="23">
        <f>S50/K50*100</f>
        <v>93.34031400195995</v>
      </c>
      <c r="X50" s="23"/>
    </row>
    <row r="51" spans="1:24" s="26" customFormat="1" ht="37.5" customHeight="1" hidden="1">
      <c r="A51" s="62" t="s">
        <v>96</v>
      </c>
      <c r="B51" s="78" t="s">
        <v>62</v>
      </c>
      <c r="C51" s="36" t="s">
        <v>4</v>
      </c>
      <c r="D51" s="33">
        <f>E51+G51</f>
        <v>55894700</v>
      </c>
      <c r="E51" s="33">
        <v>0</v>
      </c>
      <c r="F51" s="33">
        <v>0</v>
      </c>
      <c r="G51" s="33">
        <v>55894700</v>
      </c>
      <c r="H51" s="33">
        <f>I51+J51+K51</f>
        <v>34184500</v>
      </c>
      <c r="I51" s="33">
        <v>0</v>
      </c>
      <c r="J51" s="33">
        <v>0</v>
      </c>
      <c r="K51" s="33">
        <v>34184500</v>
      </c>
      <c r="L51" s="32">
        <f aca="true" t="shared" si="24" ref="L51:L70">M51+N51+O51</f>
        <v>31907919.64</v>
      </c>
      <c r="M51" s="33">
        <v>0</v>
      </c>
      <c r="N51" s="33">
        <v>0</v>
      </c>
      <c r="O51" s="32">
        <f>S51</f>
        <v>31907919.64</v>
      </c>
      <c r="P51" s="33">
        <f>Q51+S51</f>
        <v>31907919.64</v>
      </c>
      <c r="Q51" s="33">
        <v>0</v>
      </c>
      <c r="R51" s="33">
        <v>0</v>
      </c>
      <c r="S51" s="33">
        <v>31907919.64</v>
      </c>
      <c r="T51" s="32">
        <f>P51/H51*100</f>
        <v>93.34031400195995</v>
      </c>
      <c r="U51" s="23"/>
      <c r="V51" s="23"/>
      <c r="W51" s="23">
        <f>S51/K51*100</f>
        <v>93.34031400195995</v>
      </c>
      <c r="X51" s="23"/>
    </row>
    <row r="52" spans="1:24" s="26" customFormat="1" ht="75" customHeight="1" hidden="1">
      <c r="A52" s="21" t="s">
        <v>252</v>
      </c>
      <c r="B52" s="66" t="s">
        <v>69</v>
      </c>
      <c r="C52" s="38"/>
      <c r="D52" s="22">
        <f>D53</f>
        <v>2500000</v>
      </c>
      <c r="E52" s="22">
        <f>E53</f>
        <v>0</v>
      </c>
      <c r="F52" s="22">
        <f>F53</f>
        <v>0</v>
      </c>
      <c r="G52" s="22">
        <f>G53</f>
        <v>2500000</v>
      </c>
      <c r="H52" s="33">
        <f>I52+J52+K52</f>
        <v>0</v>
      </c>
      <c r="I52" s="22">
        <v>0</v>
      </c>
      <c r="J52" s="22">
        <v>0</v>
      </c>
      <c r="K52" s="22">
        <v>0</v>
      </c>
      <c r="L52" s="22">
        <f aca="true" t="shared" si="25" ref="L52:S52">L53</f>
        <v>0</v>
      </c>
      <c r="M52" s="22">
        <f t="shared" si="25"/>
        <v>0</v>
      </c>
      <c r="N52" s="22">
        <f t="shared" si="25"/>
        <v>0</v>
      </c>
      <c r="O52" s="22">
        <f t="shared" si="25"/>
        <v>0</v>
      </c>
      <c r="P52" s="22">
        <f t="shared" si="25"/>
        <v>0</v>
      </c>
      <c r="Q52" s="22">
        <f t="shared" si="25"/>
        <v>0</v>
      </c>
      <c r="R52" s="22">
        <f t="shared" si="25"/>
        <v>0</v>
      </c>
      <c r="S52" s="22">
        <f t="shared" si="25"/>
        <v>0</v>
      </c>
      <c r="T52" s="23"/>
      <c r="U52" s="23"/>
      <c r="V52" s="23"/>
      <c r="W52" s="23"/>
      <c r="X52" s="23"/>
    </row>
    <row r="53" spans="1:24" s="26" customFormat="1" ht="56.25" customHeight="1" hidden="1">
      <c r="A53" s="62" t="s">
        <v>254</v>
      </c>
      <c r="B53" s="78" t="s">
        <v>255</v>
      </c>
      <c r="C53" s="36" t="s">
        <v>4</v>
      </c>
      <c r="D53" s="33">
        <f>E53+G53</f>
        <v>2500000</v>
      </c>
      <c r="E53" s="33">
        <v>0</v>
      </c>
      <c r="F53" s="33">
        <v>0</v>
      </c>
      <c r="G53" s="33">
        <v>2500000</v>
      </c>
      <c r="H53" s="33">
        <f>I53+J53+K53</f>
        <v>0</v>
      </c>
      <c r="I53" s="33">
        <v>0</v>
      </c>
      <c r="J53" s="33">
        <v>0</v>
      </c>
      <c r="K53" s="33">
        <v>0</v>
      </c>
      <c r="L53" s="32">
        <f t="shared" si="24"/>
        <v>0</v>
      </c>
      <c r="M53" s="33">
        <v>0</v>
      </c>
      <c r="N53" s="33">
        <v>0</v>
      </c>
      <c r="O53" s="33">
        <f>S53</f>
        <v>0</v>
      </c>
      <c r="P53" s="33">
        <f>Q53+S53</f>
        <v>0</v>
      </c>
      <c r="Q53" s="32">
        <v>0</v>
      </c>
      <c r="R53" s="32">
        <v>0</v>
      </c>
      <c r="S53" s="32">
        <v>0</v>
      </c>
      <c r="T53" s="23"/>
      <c r="U53" s="23"/>
      <c r="V53" s="23"/>
      <c r="W53" s="32"/>
      <c r="X53" s="23"/>
    </row>
    <row r="54" spans="1:24" s="39" customFormat="1" ht="18.75" hidden="1">
      <c r="A54" s="99" t="s">
        <v>13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 s="24" customFormat="1" ht="49.5" customHeight="1" hidden="1">
      <c r="A55" s="21" t="s">
        <v>45</v>
      </c>
      <c r="B55" s="123" t="s">
        <v>29</v>
      </c>
      <c r="C55" s="123"/>
      <c r="D55" s="20">
        <f aca="true" t="shared" si="26" ref="D55:S55">D56+D66</f>
        <v>488291065</v>
      </c>
      <c r="E55" s="20">
        <f t="shared" si="26"/>
        <v>25521070</v>
      </c>
      <c r="F55" s="20">
        <f t="shared" si="26"/>
        <v>0</v>
      </c>
      <c r="G55" s="20">
        <f t="shared" si="26"/>
        <v>462769995</v>
      </c>
      <c r="H55" s="20">
        <f t="shared" si="26"/>
        <v>276935656</v>
      </c>
      <c r="I55" s="20">
        <f t="shared" si="26"/>
        <v>17832784</v>
      </c>
      <c r="J55" s="20">
        <f t="shared" si="26"/>
        <v>0</v>
      </c>
      <c r="K55" s="20">
        <f t="shared" si="26"/>
        <v>259102872</v>
      </c>
      <c r="L55" s="20">
        <f t="shared" si="26"/>
        <v>247275339.52</v>
      </c>
      <c r="M55" s="20">
        <f t="shared" si="26"/>
        <v>4410445</v>
      </c>
      <c r="N55" s="20">
        <f t="shared" si="26"/>
        <v>0</v>
      </c>
      <c r="O55" s="20">
        <f t="shared" si="26"/>
        <v>242864894.52</v>
      </c>
      <c r="P55" s="20">
        <f t="shared" si="26"/>
        <v>257969178.52</v>
      </c>
      <c r="Q55" s="20">
        <f t="shared" si="26"/>
        <v>14948784</v>
      </c>
      <c r="R55" s="20">
        <f t="shared" si="26"/>
        <v>0</v>
      </c>
      <c r="S55" s="20">
        <f t="shared" si="26"/>
        <v>243020394.52</v>
      </c>
      <c r="T55" s="23">
        <f>P55/H55*100</f>
        <v>93.15130534148336</v>
      </c>
      <c r="U55" s="23">
        <f>Q55/I55*100</f>
        <v>83.82753921092747</v>
      </c>
      <c r="V55" s="23"/>
      <c r="W55" s="23">
        <f>S55/K55*100</f>
        <v>93.79301458302632</v>
      </c>
      <c r="X55" s="23">
        <f>Q55/M55*100</f>
        <v>338.940492399293</v>
      </c>
    </row>
    <row r="56" spans="1:24" s="24" customFormat="1" ht="75" hidden="1">
      <c r="A56" s="21" t="s">
        <v>21</v>
      </c>
      <c r="B56" s="66" t="s">
        <v>71</v>
      </c>
      <c r="C56" s="66"/>
      <c r="D56" s="20">
        <f>SUM(D57:D65)</f>
        <v>465567816</v>
      </c>
      <c r="E56" s="20">
        <f>SUM(E57:E65)</f>
        <v>22947070</v>
      </c>
      <c r="F56" s="20">
        <f>SUM(F57:F65)</f>
        <v>0</v>
      </c>
      <c r="G56" s="20">
        <f>SUM(G57:G65)</f>
        <v>442620746</v>
      </c>
      <c r="H56" s="20">
        <f aca="true" t="shared" si="27" ref="H56:S56">SUM(H57:H65)</f>
        <v>263456594</v>
      </c>
      <c r="I56" s="20">
        <f t="shared" si="27"/>
        <v>15258784</v>
      </c>
      <c r="J56" s="20">
        <f t="shared" si="27"/>
        <v>0</v>
      </c>
      <c r="K56" s="20">
        <f t="shared" si="27"/>
        <v>248197810</v>
      </c>
      <c r="L56" s="20">
        <f t="shared" si="27"/>
        <v>237734732.89000002</v>
      </c>
      <c r="M56" s="20">
        <f t="shared" si="27"/>
        <v>4410445</v>
      </c>
      <c r="N56" s="20">
        <f t="shared" si="27"/>
        <v>0</v>
      </c>
      <c r="O56" s="20">
        <f t="shared" si="27"/>
        <v>233324287.89000002</v>
      </c>
      <c r="P56" s="20">
        <f t="shared" si="27"/>
        <v>248273071.89000002</v>
      </c>
      <c r="Q56" s="20">
        <f t="shared" si="27"/>
        <v>14948784</v>
      </c>
      <c r="R56" s="20">
        <f t="shared" si="27"/>
        <v>0</v>
      </c>
      <c r="S56" s="20">
        <f t="shared" si="27"/>
        <v>233324287.89000002</v>
      </c>
      <c r="T56" s="23">
        <f aca="true" t="shared" si="28" ref="T56:T63">P56/H56*100</f>
        <v>94.2368031562725</v>
      </c>
      <c r="U56" s="23">
        <f>Q56/I56*100</f>
        <v>97.96838332595834</v>
      </c>
      <c r="V56" s="23"/>
      <c r="W56" s="23">
        <f>S56/K56*100</f>
        <v>94.00739188230548</v>
      </c>
      <c r="X56" s="23">
        <f>Q56/M56*100</f>
        <v>338.940492399293</v>
      </c>
    </row>
    <row r="57" spans="1:24" s="24" customFormat="1" ht="51.75" customHeight="1" hidden="1">
      <c r="A57" s="93" t="s">
        <v>97</v>
      </c>
      <c r="B57" s="129" t="s">
        <v>160</v>
      </c>
      <c r="C57" s="31" t="s">
        <v>5</v>
      </c>
      <c r="D57" s="33">
        <f>SUM(E57:G57)</f>
        <v>299170</v>
      </c>
      <c r="E57" s="33">
        <v>0</v>
      </c>
      <c r="F57" s="33">
        <v>0</v>
      </c>
      <c r="G57" s="33">
        <v>299170</v>
      </c>
      <c r="H57" s="33">
        <f aca="true" t="shared" si="29" ref="H57:H62">I57+J57+K57</f>
        <v>141100</v>
      </c>
      <c r="I57" s="33">
        <v>0</v>
      </c>
      <c r="J57" s="33">
        <v>0</v>
      </c>
      <c r="K57" s="33">
        <v>141100</v>
      </c>
      <c r="L57" s="32">
        <f t="shared" si="24"/>
        <v>141100</v>
      </c>
      <c r="M57" s="33">
        <v>0</v>
      </c>
      <c r="N57" s="33">
        <v>0</v>
      </c>
      <c r="O57" s="33">
        <f aca="true" t="shared" si="30" ref="O57:O65">S57</f>
        <v>141100</v>
      </c>
      <c r="P57" s="32">
        <f aca="true" t="shared" si="31" ref="P57:P65">SUM(Q57:S57)</f>
        <v>141100</v>
      </c>
      <c r="Q57" s="32">
        <v>0</v>
      </c>
      <c r="R57" s="32">
        <v>0</v>
      </c>
      <c r="S57" s="32">
        <v>141100</v>
      </c>
      <c r="T57" s="32">
        <f t="shared" si="28"/>
        <v>100</v>
      </c>
      <c r="U57" s="32"/>
      <c r="V57" s="32"/>
      <c r="W57" s="32">
        <f>S57/K57*100</f>
        <v>100</v>
      </c>
      <c r="X57" s="23"/>
    </row>
    <row r="58" spans="1:24" s="24" customFormat="1" ht="39.75" customHeight="1" hidden="1">
      <c r="A58" s="94"/>
      <c r="B58" s="130"/>
      <c r="C58" s="31" t="s">
        <v>6</v>
      </c>
      <c r="D58" s="33">
        <f aca="true" t="shared" si="32" ref="D58:D65">SUM(E58:G58)</f>
        <v>1823079</v>
      </c>
      <c r="E58" s="33">
        <v>0</v>
      </c>
      <c r="F58" s="33">
        <v>0</v>
      </c>
      <c r="G58" s="33">
        <v>1823079</v>
      </c>
      <c r="H58" s="33">
        <f t="shared" si="29"/>
        <v>0</v>
      </c>
      <c r="I58" s="33">
        <v>0</v>
      </c>
      <c r="J58" s="33">
        <v>0</v>
      </c>
      <c r="K58" s="33">
        <v>0</v>
      </c>
      <c r="L58" s="32"/>
      <c r="M58" s="33"/>
      <c r="N58" s="33"/>
      <c r="O58" s="33"/>
      <c r="P58" s="32">
        <f t="shared" si="31"/>
        <v>0</v>
      </c>
      <c r="Q58" s="32">
        <v>0</v>
      </c>
      <c r="R58" s="32">
        <v>0</v>
      </c>
      <c r="S58" s="32">
        <v>0</v>
      </c>
      <c r="T58" s="32"/>
      <c r="U58" s="32"/>
      <c r="V58" s="32"/>
      <c r="W58" s="32"/>
      <c r="X58" s="23"/>
    </row>
    <row r="59" spans="1:24" s="24" customFormat="1" ht="37.5" hidden="1">
      <c r="A59" s="62" t="s">
        <v>98</v>
      </c>
      <c r="B59" s="78" t="s">
        <v>72</v>
      </c>
      <c r="C59" s="31" t="s">
        <v>6</v>
      </c>
      <c r="D59" s="33">
        <f t="shared" si="32"/>
        <v>452460</v>
      </c>
      <c r="E59" s="33">
        <v>0</v>
      </c>
      <c r="F59" s="33">
        <v>0</v>
      </c>
      <c r="G59" s="33">
        <v>452460</v>
      </c>
      <c r="H59" s="33">
        <f t="shared" si="29"/>
        <v>367700</v>
      </c>
      <c r="I59" s="33">
        <v>0</v>
      </c>
      <c r="J59" s="33">
        <v>0</v>
      </c>
      <c r="K59" s="33">
        <v>367700</v>
      </c>
      <c r="L59" s="32">
        <f t="shared" si="24"/>
        <v>221598.74</v>
      </c>
      <c r="M59" s="33">
        <v>0</v>
      </c>
      <c r="N59" s="33">
        <v>0</v>
      </c>
      <c r="O59" s="33">
        <f t="shared" si="30"/>
        <v>221598.74</v>
      </c>
      <c r="P59" s="32">
        <f t="shared" si="31"/>
        <v>221598.74</v>
      </c>
      <c r="Q59" s="32">
        <v>0</v>
      </c>
      <c r="R59" s="32">
        <v>0</v>
      </c>
      <c r="S59" s="33">
        <v>221598.74</v>
      </c>
      <c r="T59" s="32">
        <f t="shared" si="28"/>
        <v>60.266178950231165</v>
      </c>
      <c r="U59" s="32"/>
      <c r="V59" s="32"/>
      <c r="W59" s="32">
        <f>S59/K59*100</f>
        <v>60.266178950231165</v>
      </c>
      <c r="X59" s="23"/>
    </row>
    <row r="60" spans="1:24" s="24" customFormat="1" ht="75" hidden="1">
      <c r="A60" s="62" t="s">
        <v>99</v>
      </c>
      <c r="B60" s="78" t="s">
        <v>42</v>
      </c>
      <c r="C60" s="31" t="s">
        <v>6</v>
      </c>
      <c r="D60" s="33">
        <f t="shared" si="32"/>
        <v>2018837</v>
      </c>
      <c r="E60" s="33">
        <v>1413186</v>
      </c>
      <c r="F60" s="33">
        <v>0</v>
      </c>
      <c r="G60" s="33">
        <v>605651</v>
      </c>
      <c r="H60" s="33">
        <f t="shared" si="29"/>
        <v>0</v>
      </c>
      <c r="I60" s="33">
        <v>0</v>
      </c>
      <c r="J60" s="33">
        <v>0</v>
      </c>
      <c r="K60" s="33">
        <v>0</v>
      </c>
      <c r="L60" s="32">
        <f t="shared" si="24"/>
        <v>0</v>
      </c>
      <c r="M60" s="33">
        <v>0</v>
      </c>
      <c r="N60" s="33">
        <v>0</v>
      </c>
      <c r="O60" s="33">
        <f t="shared" si="30"/>
        <v>0</v>
      </c>
      <c r="P60" s="32">
        <f t="shared" si="31"/>
        <v>0</v>
      </c>
      <c r="Q60" s="32">
        <v>0</v>
      </c>
      <c r="R60" s="32">
        <v>0</v>
      </c>
      <c r="S60" s="33">
        <v>0</v>
      </c>
      <c r="T60" s="32"/>
      <c r="U60" s="32"/>
      <c r="V60" s="32"/>
      <c r="W60" s="32"/>
      <c r="X60" s="23"/>
    </row>
    <row r="61" spans="1:24" s="24" customFormat="1" ht="77.25" customHeight="1" hidden="1">
      <c r="A61" s="62" t="s">
        <v>100</v>
      </c>
      <c r="B61" s="78" t="s">
        <v>61</v>
      </c>
      <c r="C61" s="31" t="s">
        <v>6</v>
      </c>
      <c r="D61" s="33">
        <f t="shared" si="32"/>
        <v>438510065</v>
      </c>
      <c r="E61" s="33">
        <v>0</v>
      </c>
      <c r="F61" s="33">
        <v>0</v>
      </c>
      <c r="G61" s="33">
        <v>438510065</v>
      </c>
      <c r="H61" s="33">
        <f t="shared" si="29"/>
        <v>247020083</v>
      </c>
      <c r="I61" s="33">
        <v>0</v>
      </c>
      <c r="J61" s="33">
        <v>0</v>
      </c>
      <c r="K61" s="33">
        <v>247020083</v>
      </c>
      <c r="L61" s="32">
        <f t="shared" si="24"/>
        <v>232309241.15</v>
      </c>
      <c r="M61" s="33">
        <v>0</v>
      </c>
      <c r="N61" s="33">
        <v>0</v>
      </c>
      <c r="O61" s="33">
        <f t="shared" si="30"/>
        <v>232309241.15</v>
      </c>
      <c r="P61" s="32">
        <f t="shared" si="31"/>
        <v>232309241.15</v>
      </c>
      <c r="Q61" s="32">
        <v>0</v>
      </c>
      <c r="R61" s="32">
        <v>0</v>
      </c>
      <c r="S61" s="32">
        <v>232309241.15</v>
      </c>
      <c r="T61" s="32">
        <f t="shared" si="28"/>
        <v>94.04467779650126</v>
      </c>
      <c r="U61" s="32"/>
      <c r="V61" s="32"/>
      <c r="W61" s="32">
        <f>S61/K61*100</f>
        <v>94.04467779650126</v>
      </c>
      <c r="X61" s="23"/>
    </row>
    <row r="62" spans="1:24" s="24" customFormat="1" ht="189.75" customHeight="1" hidden="1">
      <c r="A62" s="62" t="s">
        <v>101</v>
      </c>
      <c r="B62" s="78" t="s">
        <v>161</v>
      </c>
      <c r="C62" s="31" t="s">
        <v>6</v>
      </c>
      <c r="D62" s="33">
        <f t="shared" si="32"/>
        <v>16397700</v>
      </c>
      <c r="E62" s="33">
        <v>15577800</v>
      </c>
      <c r="F62" s="33">
        <v>0</v>
      </c>
      <c r="G62" s="33">
        <v>819900</v>
      </c>
      <c r="H62" s="33">
        <f t="shared" si="29"/>
        <v>13461206</v>
      </c>
      <c r="I62" s="33">
        <v>12902700</v>
      </c>
      <c r="J62" s="33">
        <v>0</v>
      </c>
      <c r="K62" s="33">
        <v>558506</v>
      </c>
      <c r="L62" s="32">
        <f t="shared" si="24"/>
        <v>4900815</v>
      </c>
      <c r="M62" s="33">
        <v>4342309</v>
      </c>
      <c r="N62" s="33">
        <v>0</v>
      </c>
      <c r="O62" s="33">
        <f t="shared" si="30"/>
        <v>558506</v>
      </c>
      <c r="P62" s="32">
        <f t="shared" si="31"/>
        <v>13461206</v>
      </c>
      <c r="Q62" s="32">
        <v>12902700</v>
      </c>
      <c r="R62" s="32">
        <v>0</v>
      </c>
      <c r="S62" s="32">
        <v>558506</v>
      </c>
      <c r="T62" s="32">
        <f t="shared" si="28"/>
        <v>100</v>
      </c>
      <c r="U62" s="32">
        <f>Q62/I62*100</f>
        <v>100</v>
      </c>
      <c r="V62" s="32"/>
      <c r="W62" s="32">
        <f>S62/K62*100</f>
        <v>100</v>
      </c>
      <c r="X62" s="32">
        <f>Q62/M62*100</f>
        <v>297.1391487800615</v>
      </c>
    </row>
    <row r="63" spans="1:24" s="24" customFormat="1" ht="78.75" customHeight="1" hidden="1">
      <c r="A63" s="62" t="s">
        <v>138</v>
      </c>
      <c r="B63" s="78" t="s">
        <v>256</v>
      </c>
      <c r="C63" s="31" t="s">
        <v>6</v>
      </c>
      <c r="D63" s="33">
        <f t="shared" si="32"/>
        <v>2208421</v>
      </c>
      <c r="E63" s="33">
        <v>2098000</v>
      </c>
      <c r="F63" s="33">
        <v>0</v>
      </c>
      <c r="G63" s="33">
        <v>110421</v>
      </c>
      <c r="H63" s="33">
        <f aca="true" t="shared" si="33" ref="H63:H70">I63+J63+K63</f>
        <v>1608421</v>
      </c>
      <c r="I63" s="33">
        <v>1498000</v>
      </c>
      <c r="J63" s="33">
        <v>0</v>
      </c>
      <c r="K63" s="33">
        <v>110421</v>
      </c>
      <c r="L63" s="32">
        <f t="shared" si="24"/>
        <v>161978</v>
      </c>
      <c r="M63" s="33">
        <v>68136</v>
      </c>
      <c r="N63" s="33">
        <v>0</v>
      </c>
      <c r="O63" s="33">
        <f t="shared" si="30"/>
        <v>93842</v>
      </c>
      <c r="P63" s="32">
        <f t="shared" si="31"/>
        <v>1281842</v>
      </c>
      <c r="Q63" s="32">
        <v>1188000</v>
      </c>
      <c r="R63" s="32">
        <v>0</v>
      </c>
      <c r="S63" s="32">
        <v>93842</v>
      </c>
      <c r="T63" s="32">
        <f t="shared" si="28"/>
        <v>79.69567669161246</v>
      </c>
      <c r="U63" s="32">
        <f>Q63/I63*100</f>
        <v>79.30574098798398</v>
      </c>
      <c r="V63" s="23"/>
      <c r="W63" s="32">
        <f>S63/K63*100</f>
        <v>84.98564584635169</v>
      </c>
      <c r="X63" s="32">
        <f>Q63/M63*100</f>
        <v>1743.5716801690735</v>
      </c>
    </row>
    <row r="64" spans="1:24" s="24" customFormat="1" ht="75" hidden="1">
      <c r="A64" s="62" t="s">
        <v>282</v>
      </c>
      <c r="B64" s="78" t="s">
        <v>279</v>
      </c>
      <c r="C64" s="31" t="s">
        <v>6</v>
      </c>
      <c r="D64" s="33">
        <f t="shared" si="32"/>
        <v>3798084</v>
      </c>
      <c r="E64" s="33">
        <v>3798084</v>
      </c>
      <c r="F64" s="33">
        <v>0</v>
      </c>
      <c r="G64" s="33">
        <v>0</v>
      </c>
      <c r="H64" s="33">
        <f t="shared" si="33"/>
        <v>858084</v>
      </c>
      <c r="I64" s="33">
        <v>858084</v>
      </c>
      <c r="J64" s="33">
        <v>0</v>
      </c>
      <c r="K64" s="33">
        <v>0</v>
      </c>
      <c r="L64" s="32">
        <f t="shared" si="24"/>
        <v>0</v>
      </c>
      <c r="M64" s="33">
        <v>0</v>
      </c>
      <c r="N64" s="33">
        <v>0</v>
      </c>
      <c r="O64" s="33">
        <f t="shared" si="30"/>
        <v>0</v>
      </c>
      <c r="P64" s="32">
        <f t="shared" si="31"/>
        <v>858084</v>
      </c>
      <c r="Q64" s="32">
        <v>858084</v>
      </c>
      <c r="R64" s="32">
        <v>0</v>
      </c>
      <c r="S64" s="32">
        <v>0</v>
      </c>
      <c r="T64" s="32">
        <f>P64/H64*100</f>
        <v>100</v>
      </c>
      <c r="U64" s="32">
        <f>Q64/I64*100</f>
        <v>100</v>
      </c>
      <c r="V64" s="23"/>
      <c r="W64" s="32"/>
      <c r="X64" s="32"/>
    </row>
    <row r="65" spans="1:24" s="24" customFormat="1" ht="93.75" hidden="1">
      <c r="A65" s="62" t="s">
        <v>290</v>
      </c>
      <c r="B65" s="78" t="s">
        <v>291</v>
      </c>
      <c r="C65" s="31"/>
      <c r="D65" s="33">
        <f t="shared" si="32"/>
        <v>60000</v>
      </c>
      <c r="E65" s="33">
        <v>60000</v>
      </c>
      <c r="F65" s="33">
        <v>0</v>
      </c>
      <c r="G65" s="33">
        <v>0</v>
      </c>
      <c r="H65" s="33">
        <f t="shared" si="33"/>
        <v>0</v>
      </c>
      <c r="I65" s="33">
        <v>0</v>
      </c>
      <c r="J65" s="33">
        <v>0</v>
      </c>
      <c r="K65" s="33">
        <v>0</v>
      </c>
      <c r="L65" s="32"/>
      <c r="M65" s="33"/>
      <c r="N65" s="33"/>
      <c r="O65" s="33">
        <f t="shared" si="30"/>
        <v>0</v>
      </c>
      <c r="P65" s="32">
        <f t="shared" si="31"/>
        <v>0</v>
      </c>
      <c r="Q65" s="32">
        <v>0</v>
      </c>
      <c r="R65" s="32">
        <v>0</v>
      </c>
      <c r="S65" s="32">
        <v>0</v>
      </c>
      <c r="T65" s="32"/>
      <c r="U65" s="32"/>
      <c r="V65" s="23"/>
      <c r="W65" s="32"/>
      <c r="X65" s="32"/>
    </row>
    <row r="66" spans="1:24" s="26" customFormat="1" ht="83.25" customHeight="1" hidden="1">
      <c r="A66" s="21" t="s">
        <v>22</v>
      </c>
      <c r="B66" s="66" t="s">
        <v>73</v>
      </c>
      <c r="C66" s="30"/>
      <c r="D66" s="22">
        <f>SUM(D67:D70)</f>
        <v>22723249</v>
      </c>
      <c r="E66" s="22">
        <f aca="true" t="shared" si="34" ref="E66:S66">SUM(E67:E70)</f>
        <v>2574000</v>
      </c>
      <c r="F66" s="22">
        <f t="shared" si="34"/>
        <v>0</v>
      </c>
      <c r="G66" s="22">
        <f t="shared" si="34"/>
        <v>20149249</v>
      </c>
      <c r="H66" s="22">
        <f t="shared" si="34"/>
        <v>13479062</v>
      </c>
      <c r="I66" s="22">
        <f t="shared" si="34"/>
        <v>2574000</v>
      </c>
      <c r="J66" s="22">
        <f t="shared" si="34"/>
        <v>0</v>
      </c>
      <c r="K66" s="22">
        <f t="shared" si="34"/>
        <v>10905062</v>
      </c>
      <c r="L66" s="22">
        <f t="shared" si="34"/>
        <v>9540606.629999999</v>
      </c>
      <c r="M66" s="22">
        <f t="shared" si="34"/>
        <v>0</v>
      </c>
      <c r="N66" s="22">
        <f t="shared" si="34"/>
        <v>0</v>
      </c>
      <c r="O66" s="22">
        <f t="shared" si="34"/>
        <v>9540606.629999999</v>
      </c>
      <c r="P66" s="22">
        <f t="shared" si="34"/>
        <v>9696106.629999999</v>
      </c>
      <c r="Q66" s="22">
        <f t="shared" si="34"/>
        <v>0</v>
      </c>
      <c r="R66" s="22">
        <f t="shared" si="34"/>
        <v>0</v>
      </c>
      <c r="S66" s="22">
        <f t="shared" si="34"/>
        <v>9696106.629999999</v>
      </c>
      <c r="T66" s="23">
        <f>P66/H66*100</f>
        <v>71.93457994332246</v>
      </c>
      <c r="U66" s="23">
        <f>Q66/I66*100</f>
        <v>0</v>
      </c>
      <c r="V66" s="23"/>
      <c r="W66" s="23">
        <f>S66/K66*100</f>
        <v>88.9138147953675</v>
      </c>
      <c r="X66" s="32"/>
    </row>
    <row r="67" spans="1:24" s="24" customFormat="1" ht="63" customHeight="1" hidden="1">
      <c r="A67" s="62" t="s">
        <v>102</v>
      </c>
      <c r="B67" s="78" t="s">
        <v>74</v>
      </c>
      <c r="C67" s="31" t="s">
        <v>6</v>
      </c>
      <c r="D67" s="33">
        <f>SUM(E67:G67)</f>
        <v>18007200</v>
      </c>
      <c r="E67" s="33">
        <v>0</v>
      </c>
      <c r="F67" s="33">
        <v>0</v>
      </c>
      <c r="G67" s="33">
        <v>18007200</v>
      </c>
      <c r="H67" s="33">
        <f t="shared" si="33"/>
        <v>9491018</v>
      </c>
      <c r="I67" s="33">
        <v>0</v>
      </c>
      <c r="J67" s="33">
        <v>0</v>
      </c>
      <c r="K67" s="33">
        <v>9491018</v>
      </c>
      <c r="L67" s="32">
        <f t="shared" si="24"/>
        <v>9417874.94</v>
      </c>
      <c r="M67" s="33">
        <v>0</v>
      </c>
      <c r="N67" s="33">
        <v>0</v>
      </c>
      <c r="O67" s="33">
        <f>S67</f>
        <v>9417874.94</v>
      </c>
      <c r="P67" s="32">
        <f>Q67+S67</f>
        <v>9417874.94</v>
      </c>
      <c r="Q67" s="32">
        <v>0</v>
      </c>
      <c r="R67" s="32">
        <v>0</v>
      </c>
      <c r="S67" s="32">
        <v>9417874.94</v>
      </c>
      <c r="T67" s="32">
        <f>P67/H67*100</f>
        <v>99.22934441805926</v>
      </c>
      <c r="U67" s="32"/>
      <c r="V67" s="32"/>
      <c r="W67" s="32">
        <f>S67/K67*100</f>
        <v>99.22934441805926</v>
      </c>
      <c r="X67" s="32"/>
    </row>
    <row r="68" spans="1:24" s="24" customFormat="1" ht="60" customHeight="1" hidden="1">
      <c r="A68" s="62" t="s">
        <v>283</v>
      </c>
      <c r="B68" s="78" t="s">
        <v>205</v>
      </c>
      <c r="C68" s="31" t="s">
        <v>6</v>
      </c>
      <c r="D68" s="33">
        <f>SUM(E68:G68)</f>
        <v>312000</v>
      </c>
      <c r="E68" s="33">
        <v>0</v>
      </c>
      <c r="F68" s="33">
        <v>0</v>
      </c>
      <c r="G68" s="33">
        <v>312000</v>
      </c>
      <c r="H68" s="33">
        <f t="shared" si="33"/>
        <v>155500</v>
      </c>
      <c r="I68" s="33">
        <v>0</v>
      </c>
      <c r="J68" s="33">
        <v>0</v>
      </c>
      <c r="K68" s="33">
        <v>155500</v>
      </c>
      <c r="L68" s="32"/>
      <c r="M68" s="33"/>
      <c r="N68" s="33"/>
      <c r="O68" s="33"/>
      <c r="P68" s="32">
        <f>Q68+S68</f>
        <v>155500</v>
      </c>
      <c r="Q68" s="32">
        <v>0</v>
      </c>
      <c r="R68" s="32">
        <v>0</v>
      </c>
      <c r="S68" s="32">
        <v>155500</v>
      </c>
      <c r="T68" s="32">
        <f>P68/H68*100</f>
        <v>100</v>
      </c>
      <c r="U68" s="32"/>
      <c r="V68" s="32"/>
      <c r="W68" s="32">
        <f>S68/K68*100</f>
        <v>100</v>
      </c>
      <c r="X68" s="32"/>
    </row>
    <row r="69" spans="1:24" s="24" customFormat="1" ht="67.5" customHeight="1" hidden="1">
      <c r="A69" s="62" t="s">
        <v>226</v>
      </c>
      <c r="B69" s="78" t="s">
        <v>245</v>
      </c>
      <c r="C69" s="31" t="s">
        <v>281</v>
      </c>
      <c r="D69" s="33">
        <f>SUM(E69:G69)</f>
        <v>859505</v>
      </c>
      <c r="E69" s="33">
        <v>0</v>
      </c>
      <c r="F69" s="33">
        <v>0</v>
      </c>
      <c r="G69" s="33">
        <v>859505</v>
      </c>
      <c r="H69" s="33">
        <f t="shared" si="33"/>
        <v>288000</v>
      </c>
      <c r="I69" s="33">
        <v>0</v>
      </c>
      <c r="J69" s="33">
        <v>0</v>
      </c>
      <c r="K69" s="33">
        <v>288000</v>
      </c>
      <c r="L69" s="32">
        <f t="shared" si="24"/>
        <v>0</v>
      </c>
      <c r="M69" s="33">
        <v>0</v>
      </c>
      <c r="N69" s="33">
        <v>0</v>
      </c>
      <c r="O69" s="33">
        <f>S69</f>
        <v>0</v>
      </c>
      <c r="P69" s="32">
        <f>Q69+S69</f>
        <v>0</v>
      </c>
      <c r="Q69" s="32">
        <v>0</v>
      </c>
      <c r="R69" s="32">
        <v>0</v>
      </c>
      <c r="S69" s="32">
        <v>0</v>
      </c>
      <c r="T69" s="32">
        <f>P69/H69*100</f>
        <v>0</v>
      </c>
      <c r="U69" s="32"/>
      <c r="V69" s="32"/>
      <c r="W69" s="32">
        <f>S69/K69*100</f>
        <v>0</v>
      </c>
      <c r="X69" s="32"/>
    </row>
    <row r="70" spans="1:24" s="24" customFormat="1" ht="47.25" customHeight="1" hidden="1">
      <c r="A70" s="57" t="s">
        <v>246</v>
      </c>
      <c r="B70" s="58" t="s">
        <v>43</v>
      </c>
      <c r="C70" s="59" t="s">
        <v>281</v>
      </c>
      <c r="D70" s="33">
        <f>SUM(E70:G70)</f>
        <v>3544544</v>
      </c>
      <c r="E70" s="84">
        <v>2574000</v>
      </c>
      <c r="F70" s="84">
        <v>0</v>
      </c>
      <c r="G70" s="84">
        <v>970544</v>
      </c>
      <c r="H70" s="84">
        <f t="shared" si="33"/>
        <v>3544544</v>
      </c>
      <c r="I70" s="84">
        <v>2574000</v>
      </c>
      <c r="J70" s="84">
        <v>0</v>
      </c>
      <c r="K70" s="84">
        <v>970544</v>
      </c>
      <c r="L70" s="85">
        <f t="shared" si="24"/>
        <v>122731.69</v>
      </c>
      <c r="M70" s="84">
        <v>0</v>
      </c>
      <c r="N70" s="84">
        <v>0</v>
      </c>
      <c r="O70" s="84">
        <f>S70</f>
        <v>122731.69</v>
      </c>
      <c r="P70" s="85">
        <f>Q70+S70</f>
        <v>122731.69</v>
      </c>
      <c r="Q70" s="85">
        <v>0</v>
      </c>
      <c r="R70" s="85">
        <v>0</v>
      </c>
      <c r="S70" s="85">
        <v>122731.69</v>
      </c>
      <c r="T70" s="32">
        <f>P70/H70*100</f>
        <v>3.46255230574088</v>
      </c>
      <c r="U70" s="32">
        <f>Q70/I70*100</f>
        <v>0</v>
      </c>
      <c r="V70" s="32"/>
      <c r="W70" s="32">
        <f>S70/K70*100</f>
        <v>12.645659547635141</v>
      </c>
      <c r="X70" s="32"/>
    </row>
    <row r="71" spans="1:24" s="26" customFormat="1" ht="18.75">
      <c r="A71" s="99" t="s">
        <v>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s="24" customFormat="1" ht="54.75" customHeight="1">
      <c r="A72" s="21" t="s">
        <v>103</v>
      </c>
      <c r="B72" s="123" t="s">
        <v>30</v>
      </c>
      <c r="C72" s="123"/>
      <c r="D72" s="20">
        <f aca="true" t="shared" si="35" ref="D72:O72">D73+D100</f>
        <v>473886649</v>
      </c>
      <c r="E72" s="20">
        <f t="shared" si="35"/>
        <v>46975949</v>
      </c>
      <c r="F72" s="20">
        <f t="shared" si="35"/>
        <v>0</v>
      </c>
      <c r="G72" s="20">
        <f t="shared" si="35"/>
        <v>426910700</v>
      </c>
      <c r="H72" s="20">
        <f t="shared" si="35"/>
        <v>270661285</v>
      </c>
      <c r="I72" s="20">
        <f t="shared" si="35"/>
        <v>23340256</v>
      </c>
      <c r="J72" s="20">
        <f t="shared" si="35"/>
        <v>0</v>
      </c>
      <c r="K72" s="20">
        <f t="shared" si="35"/>
        <v>247321029</v>
      </c>
      <c r="L72" s="20">
        <f t="shared" si="35"/>
        <v>241384356.65</v>
      </c>
      <c r="M72" s="20">
        <f t="shared" si="35"/>
        <v>13711039</v>
      </c>
      <c r="N72" s="20">
        <f t="shared" si="35"/>
        <v>0</v>
      </c>
      <c r="O72" s="20">
        <f t="shared" si="35"/>
        <v>229131163.65</v>
      </c>
      <c r="P72" s="20">
        <f>P74+P79+P84+P87+P90+P94+P100</f>
        <v>252304797.65</v>
      </c>
      <c r="Q72" s="20">
        <f>Q74+Q79+Q84+Q87+Q90+Q94+Q100</f>
        <v>23030206</v>
      </c>
      <c r="R72" s="20">
        <f>R74+R79+R84+R87+R90+R94+R100</f>
        <v>0</v>
      </c>
      <c r="S72" s="20">
        <f>S74+S79+S84+S87+S90+S94+S100</f>
        <v>229274591.65</v>
      </c>
      <c r="T72" s="23">
        <f>P72/H72*100</f>
        <v>93.21791169727138</v>
      </c>
      <c r="U72" s="23">
        <f aca="true" t="shared" si="36" ref="U72:U87">Q72/I72*100</f>
        <v>98.67160840052482</v>
      </c>
      <c r="V72" s="23"/>
      <c r="W72" s="23">
        <f aca="true" t="shared" si="37" ref="W72:W95">S72/K72*100</f>
        <v>92.70323375939051</v>
      </c>
      <c r="X72" s="23">
        <f>Q72/M72*100</f>
        <v>167.9683501739</v>
      </c>
    </row>
    <row r="73" spans="1:24" s="24" customFormat="1" ht="75.75" customHeight="1">
      <c r="A73" s="21" t="s">
        <v>104</v>
      </c>
      <c r="B73" s="66" t="s">
        <v>75</v>
      </c>
      <c r="C73" s="66"/>
      <c r="D73" s="20">
        <f>D74+D79+D84+D87+D90+D94+D98</f>
        <v>450379949</v>
      </c>
      <c r="E73" s="20">
        <f aca="true" t="shared" si="38" ref="E73:S73">E74+E79+E84+E87+E90+E94+E98</f>
        <v>46975949</v>
      </c>
      <c r="F73" s="20">
        <f t="shared" si="38"/>
        <v>0</v>
      </c>
      <c r="G73" s="20">
        <f t="shared" si="38"/>
        <v>403404000</v>
      </c>
      <c r="H73" s="20">
        <f t="shared" si="38"/>
        <v>256058237</v>
      </c>
      <c r="I73" s="20">
        <f t="shared" si="38"/>
        <v>23340256</v>
      </c>
      <c r="J73" s="20">
        <f t="shared" si="38"/>
        <v>0</v>
      </c>
      <c r="K73" s="20">
        <f t="shared" si="38"/>
        <v>232717981</v>
      </c>
      <c r="L73" s="20">
        <f t="shared" si="38"/>
        <v>229664253.41</v>
      </c>
      <c r="M73" s="20">
        <f t="shared" si="38"/>
        <v>13711039</v>
      </c>
      <c r="N73" s="20">
        <f t="shared" si="38"/>
        <v>0</v>
      </c>
      <c r="O73" s="20">
        <f t="shared" si="38"/>
        <v>217411060.41</v>
      </c>
      <c r="P73" s="20">
        <f t="shared" si="38"/>
        <v>240584694.41</v>
      </c>
      <c r="Q73" s="20">
        <f t="shared" si="38"/>
        <v>23030206</v>
      </c>
      <c r="R73" s="20">
        <f t="shared" si="38"/>
        <v>0</v>
      </c>
      <c r="S73" s="20">
        <f t="shared" si="38"/>
        <v>217554488.41</v>
      </c>
      <c r="T73" s="23">
        <f aca="true" t="shared" si="39" ref="T73:U101">P73/H73*100</f>
        <v>93.95702213242998</v>
      </c>
      <c r="U73" s="23">
        <f t="shared" si="36"/>
        <v>98.67160840052482</v>
      </c>
      <c r="V73" s="23"/>
      <c r="W73" s="23">
        <f t="shared" si="37"/>
        <v>93.48417663094112</v>
      </c>
      <c r="X73" s="23">
        <f>Q73/M73*100</f>
        <v>167.9683501739</v>
      </c>
    </row>
    <row r="74" spans="1:24" s="24" customFormat="1" ht="42.75" customHeight="1">
      <c r="A74" s="21" t="s">
        <v>105</v>
      </c>
      <c r="B74" s="66" t="s">
        <v>162</v>
      </c>
      <c r="C74" s="40"/>
      <c r="D74" s="23">
        <f>SUM(D75:D78)</f>
        <v>66626425</v>
      </c>
      <c r="E74" s="23">
        <f aca="true" t="shared" si="40" ref="E74:S74">SUM(E75:E78)</f>
        <v>6214100</v>
      </c>
      <c r="F74" s="23">
        <f t="shared" si="40"/>
        <v>0</v>
      </c>
      <c r="G74" s="23">
        <f t="shared" si="40"/>
        <v>60412325</v>
      </c>
      <c r="H74" s="23">
        <f t="shared" si="40"/>
        <v>32908161</v>
      </c>
      <c r="I74" s="23">
        <f t="shared" si="40"/>
        <v>2346257</v>
      </c>
      <c r="J74" s="23">
        <f t="shared" si="40"/>
        <v>0</v>
      </c>
      <c r="K74" s="23">
        <f t="shared" si="40"/>
        <v>30561904</v>
      </c>
      <c r="L74" s="23">
        <f t="shared" si="40"/>
        <v>29539845.26</v>
      </c>
      <c r="M74" s="23">
        <f t="shared" si="40"/>
        <v>1440075</v>
      </c>
      <c r="N74" s="23">
        <f t="shared" si="40"/>
        <v>0</v>
      </c>
      <c r="O74" s="23">
        <f t="shared" si="40"/>
        <v>29557616.26</v>
      </c>
      <c r="P74" s="23">
        <f t="shared" si="40"/>
        <v>31934801.26</v>
      </c>
      <c r="Q74" s="23">
        <f t="shared" si="40"/>
        <v>2346257</v>
      </c>
      <c r="R74" s="23">
        <f t="shared" si="40"/>
        <v>0</v>
      </c>
      <c r="S74" s="23">
        <f t="shared" si="40"/>
        <v>29588544.26</v>
      </c>
      <c r="T74" s="23">
        <f t="shared" si="39"/>
        <v>97.04219345468744</v>
      </c>
      <c r="U74" s="23">
        <f t="shared" si="36"/>
        <v>100</v>
      </c>
      <c r="V74" s="23"/>
      <c r="W74" s="23">
        <f t="shared" si="37"/>
        <v>96.81512074640376</v>
      </c>
      <c r="X74" s="23">
        <f>Q74/M74*100</f>
        <v>162.92602815825566</v>
      </c>
    </row>
    <row r="75" spans="1:24" s="24" customFormat="1" ht="69.75" customHeight="1">
      <c r="A75" s="62" t="s">
        <v>163</v>
      </c>
      <c r="B75" s="41" t="s">
        <v>61</v>
      </c>
      <c r="C75" s="71" t="s">
        <v>26</v>
      </c>
      <c r="D75" s="37">
        <f>SUM(E75:G75)</f>
        <v>59927218</v>
      </c>
      <c r="E75" s="33">
        <v>0</v>
      </c>
      <c r="F75" s="33">
        <v>0</v>
      </c>
      <c r="G75" s="33">
        <v>59927218</v>
      </c>
      <c r="H75" s="33">
        <f>I75+J75+K75</f>
        <v>30416732</v>
      </c>
      <c r="I75" s="33">
        <v>0</v>
      </c>
      <c r="J75" s="33">
        <v>0</v>
      </c>
      <c r="K75" s="33">
        <v>30416732</v>
      </c>
      <c r="L75" s="32">
        <f aca="true" t="shared" si="41" ref="L75:L130">M75+N75+O75</f>
        <v>29443372.26</v>
      </c>
      <c r="M75" s="37">
        <v>0</v>
      </c>
      <c r="N75" s="37">
        <v>0</v>
      </c>
      <c r="O75" s="37">
        <f>S75</f>
        <v>29443372.26</v>
      </c>
      <c r="P75" s="32">
        <f>SUM(Q75:S75)</f>
        <v>29443372.26</v>
      </c>
      <c r="Q75" s="32">
        <v>0</v>
      </c>
      <c r="R75" s="32">
        <v>0</v>
      </c>
      <c r="S75" s="32">
        <v>29443372.26</v>
      </c>
      <c r="T75" s="32">
        <f t="shared" si="39"/>
        <v>96.79992005715802</v>
      </c>
      <c r="U75" s="32"/>
      <c r="V75" s="32"/>
      <c r="W75" s="32">
        <f t="shared" si="37"/>
        <v>96.79992005715802</v>
      </c>
      <c r="X75" s="23"/>
    </row>
    <row r="76" spans="1:24" s="24" customFormat="1" ht="49.5" customHeight="1">
      <c r="A76" s="62" t="s">
        <v>164</v>
      </c>
      <c r="B76" s="41" t="s">
        <v>269</v>
      </c>
      <c r="C76" s="71" t="s">
        <v>26</v>
      </c>
      <c r="D76" s="37">
        <f>SUM(E76:G76)</f>
        <v>449836</v>
      </c>
      <c r="E76" s="33">
        <v>387700</v>
      </c>
      <c r="F76" s="33">
        <v>0</v>
      </c>
      <c r="G76" s="33">
        <v>62136</v>
      </c>
      <c r="H76" s="33">
        <f>I76+J76+K76</f>
        <v>0</v>
      </c>
      <c r="I76" s="33">
        <v>0</v>
      </c>
      <c r="J76" s="33">
        <v>0</v>
      </c>
      <c r="K76" s="33">
        <v>0</v>
      </c>
      <c r="L76" s="32">
        <f t="shared" si="41"/>
        <v>0</v>
      </c>
      <c r="M76" s="37">
        <v>0</v>
      </c>
      <c r="N76" s="37"/>
      <c r="O76" s="37">
        <f>S76</f>
        <v>0</v>
      </c>
      <c r="P76" s="32">
        <f>SUM(Q76:S76)</f>
        <v>0</v>
      </c>
      <c r="Q76" s="32">
        <v>0</v>
      </c>
      <c r="R76" s="32">
        <v>0</v>
      </c>
      <c r="S76" s="32">
        <v>0</v>
      </c>
      <c r="T76" s="32"/>
      <c r="U76" s="32"/>
      <c r="V76" s="32"/>
      <c r="W76" s="32"/>
      <c r="X76" s="23"/>
    </row>
    <row r="77" spans="1:24" s="24" customFormat="1" ht="51" customHeight="1">
      <c r="A77" s="62" t="s">
        <v>164</v>
      </c>
      <c r="B77" s="41" t="s">
        <v>260</v>
      </c>
      <c r="C77" s="71" t="s">
        <v>26</v>
      </c>
      <c r="D77" s="37">
        <f>SUM(E77:G77)</f>
        <v>1104471</v>
      </c>
      <c r="E77" s="33">
        <v>938800</v>
      </c>
      <c r="F77" s="33">
        <v>0</v>
      </c>
      <c r="G77" s="33">
        <v>165671</v>
      </c>
      <c r="H77" s="33">
        <f>I77+J77+K77</f>
        <v>206185</v>
      </c>
      <c r="I77" s="33">
        <v>175257</v>
      </c>
      <c r="J77" s="33">
        <v>0</v>
      </c>
      <c r="K77" s="33">
        <v>30928</v>
      </c>
      <c r="L77" s="32">
        <f t="shared" si="41"/>
        <v>96473</v>
      </c>
      <c r="M77" s="37">
        <v>96473</v>
      </c>
      <c r="N77" s="37">
        <v>0</v>
      </c>
      <c r="O77" s="37">
        <v>0</v>
      </c>
      <c r="P77" s="32">
        <f>SUM(Q77:S77)</f>
        <v>206185</v>
      </c>
      <c r="Q77" s="32">
        <v>175257</v>
      </c>
      <c r="R77" s="32">
        <v>0</v>
      </c>
      <c r="S77" s="32">
        <v>30928</v>
      </c>
      <c r="T77" s="32">
        <f t="shared" si="39"/>
        <v>100</v>
      </c>
      <c r="U77" s="32">
        <f t="shared" si="36"/>
        <v>100</v>
      </c>
      <c r="V77" s="32"/>
      <c r="W77" s="32">
        <f t="shared" si="37"/>
        <v>100</v>
      </c>
      <c r="X77" s="32">
        <f>Q77/M77*100</f>
        <v>181.66429985591824</v>
      </c>
    </row>
    <row r="78" spans="1:24" s="24" customFormat="1" ht="194.25" customHeight="1">
      <c r="A78" s="62" t="s">
        <v>165</v>
      </c>
      <c r="B78" s="78" t="s">
        <v>161</v>
      </c>
      <c r="C78" s="71" t="s">
        <v>26</v>
      </c>
      <c r="D78" s="37">
        <f>SUM(E78:G78)</f>
        <v>5144900</v>
      </c>
      <c r="E78" s="33">
        <v>4887600</v>
      </c>
      <c r="F78" s="33">
        <v>0</v>
      </c>
      <c r="G78" s="33">
        <v>257300</v>
      </c>
      <c r="H78" s="33">
        <f>I78+J78+K78</f>
        <v>2285244</v>
      </c>
      <c r="I78" s="33">
        <v>2171000</v>
      </c>
      <c r="J78" s="33">
        <v>0</v>
      </c>
      <c r="K78" s="33">
        <v>114244</v>
      </c>
      <c r="L78" s="32">
        <v>0</v>
      </c>
      <c r="M78" s="32">
        <v>1343602</v>
      </c>
      <c r="N78" s="37">
        <v>0</v>
      </c>
      <c r="O78" s="37">
        <f>S78</f>
        <v>114244</v>
      </c>
      <c r="P78" s="32">
        <f aca="true" t="shared" si="42" ref="P78:P83">Q78+S78</f>
        <v>2285244</v>
      </c>
      <c r="Q78" s="32">
        <v>2171000</v>
      </c>
      <c r="R78" s="32">
        <v>0</v>
      </c>
      <c r="S78" s="32">
        <v>114244</v>
      </c>
      <c r="T78" s="32">
        <f t="shared" si="39"/>
        <v>100</v>
      </c>
      <c r="U78" s="32">
        <f t="shared" si="36"/>
        <v>100</v>
      </c>
      <c r="V78" s="32"/>
      <c r="W78" s="32">
        <f t="shared" si="37"/>
        <v>100</v>
      </c>
      <c r="X78" s="32">
        <f>Q78/M78*100</f>
        <v>161.58058710838478</v>
      </c>
    </row>
    <row r="79" spans="1:24" s="24" customFormat="1" ht="31.5" customHeight="1">
      <c r="A79" s="21" t="s">
        <v>106</v>
      </c>
      <c r="B79" s="42" t="s">
        <v>166</v>
      </c>
      <c r="C79" s="40"/>
      <c r="D79" s="23">
        <f aca="true" t="shared" si="43" ref="D79:S79">SUM(D80:D83)</f>
        <v>30531097</v>
      </c>
      <c r="E79" s="23">
        <f t="shared" si="43"/>
        <v>3002900</v>
      </c>
      <c r="F79" s="23">
        <f t="shared" si="43"/>
        <v>0</v>
      </c>
      <c r="G79" s="23">
        <f t="shared" si="43"/>
        <v>27528197</v>
      </c>
      <c r="H79" s="23">
        <f t="shared" si="43"/>
        <v>15658128</v>
      </c>
      <c r="I79" s="23">
        <f t="shared" si="43"/>
        <v>1900500</v>
      </c>
      <c r="J79" s="23">
        <f t="shared" si="43"/>
        <v>0</v>
      </c>
      <c r="K79" s="23">
        <f t="shared" si="43"/>
        <v>13757628</v>
      </c>
      <c r="L79" s="23">
        <f t="shared" si="43"/>
        <v>14307928</v>
      </c>
      <c r="M79" s="23">
        <f t="shared" si="43"/>
        <v>711500</v>
      </c>
      <c r="N79" s="23">
        <f t="shared" si="43"/>
        <v>0</v>
      </c>
      <c r="O79" s="23">
        <f t="shared" si="43"/>
        <v>13596428</v>
      </c>
      <c r="P79" s="23">
        <f t="shared" si="43"/>
        <v>15299428</v>
      </c>
      <c r="Q79" s="23">
        <f t="shared" si="43"/>
        <v>1590500</v>
      </c>
      <c r="R79" s="23">
        <f t="shared" si="43"/>
        <v>0</v>
      </c>
      <c r="S79" s="23">
        <f t="shared" si="43"/>
        <v>13708928</v>
      </c>
      <c r="T79" s="23">
        <f t="shared" si="39"/>
        <v>97.7091769846306</v>
      </c>
      <c r="U79" s="23">
        <f t="shared" si="36"/>
        <v>83.6885030255196</v>
      </c>
      <c r="V79" s="23"/>
      <c r="W79" s="23">
        <f t="shared" si="37"/>
        <v>99.64601456006807</v>
      </c>
      <c r="X79" s="23">
        <f aca="true" t="shared" si="44" ref="X79:X86">Q79/M79*100</f>
        <v>223.54181307097681</v>
      </c>
    </row>
    <row r="80" spans="1:24" s="24" customFormat="1" ht="63.75" customHeight="1">
      <c r="A80" s="62" t="s">
        <v>167</v>
      </c>
      <c r="B80" s="41" t="s">
        <v>61</v>
      </c>
      <c r="C80" s="71" t="s">
        <v>26</v>
      </c>
      <c r="D80" s="37">
        <f>SUM(E80:G80)</f>
        <v>27299697</v>
      </c>
      <c r="E80" s="33">
        <v>0</v>
      </c>
      <c r="F80" s="33">
        <v>0</v>
      </c>
      <c r="G80" s="33">
        <v>27299697</v>
      </c>
      <c r="H80" s="33">
        <f>I80+J80+K80</f>
        <v>13587128</v>
      </c>
      <c r="I80" s="33">
        <v>0</v>
      </c>
      <c r="J80" s="33">
        <v>0</v>
      </c>
      <c r="K80" s="33">
        <v>13587128</v>
      </c>
      <c r="L80" s="32">
        <f t="shared" si="41"/>
        <v>13538428</v>
      </c>
      <c r="M80" s="37">
        <v>0</v>
      </c>
      <c r="N80" s="37">
        <v>0</v>
      </c>
      <c r="O80" s="37">
        <f>S80</f>
        <v>13538428</v>
      </c>
      <c r="P80" s="32">
        <f t="shared" si="42"/>
        <v>13538428</v>
      </c>
      <c r="Q80" s="32">
        <v>0</v>
      </c>
      <c r="R80" s="32">
        <v>0</v>
      </c>
      <c r="S80" s="32">
        <v>13538428</v>
      </c>
      <c r="T80" s="32">
        <f t="shared" si="39"/>
        <v>99.6415725236415</v>
      </c>
      <c r="U80" s="32"/>
      <c r="V80" s="32"/>
      <c r="W80" s="32">
        <f t="shared" si="37"/>
        <v>99.6415725236415</v>
      </c>
      <c r="X80" s="32"/>
    </row>
    <row r="81" spans="1:24" s="24" customFormat="1" ht="200.25" customHeight="1">
      <c r="A81" s="62" t="s">
        <v>168</v>
      </c>
      <c r="B81" s="78" t="s">
        <v>161</v>
      </c>
      <c r="C81" s="71" t="s">
        <v>26</v>
      </c>
      <c r="D81" s="37">
        <f>SUM(E81:G81)</f>
        <v>2321400</v>
      </c>
      <c r="E81" s="33">
        <v>2205400</v>
      </c>
      <c r="F81" s="33">
        <v>0</v>
      </c>
      <c r="G81" s="33">
        <v>116000</v>
      </c>
      <c r="H81" s="33">
        <f>I81+J81+K81</f>
        <v>1161000</v>
      </c>
      <c r="I81" s="33">
        <v>1103000</v>
      </c>
      <c r="J81" s="33">
        <v>0</v>
      </c>
      <c r="K81" s="33">
        <v>58000</v>
      </c>
      <c r="L81" s="32">
        <f t="shared" si="41"/>
        <v>609500</v>
      </c>
      <c r="M81" s="33">
        <v>551500</v>
      </c>
      <c r="N81" s="37">
        <v>0</v>
      </c>
      <c r="O81" s="37">
        <f>S81</f>
        <v>58000</v>
      </c>
      <c r="P81" s="32">
        <f t="shared" si="42"/>
        <v>1161000</v>
      </c>
      <c r="Q81" s="32">
        <v>1103000</v>
      </c>
      <c r="R81" s="32">
        <v>0</v>
      </c>
      <c r="S81" s="32">
        <v>58000</v>
      </c>
      <c r="T81" s="32">
        <f t="shared" si="39"/>
        <v>100</v>
      </c>
      <c r="U81" s="32">
        <f t="shared" si="36"/>
        <v>100</v>
      </c>
      <c r="V81" s="32"/>
      <c r="W81" s="32">
        <f t="shared" si="37"/>
        <v>100</v>
      </c>
      <c r="X81" s="32">
        <f>Q81/M81*100</f>
        <v>200</v>
      </c>
    </row>
    <row r="82" spans="1:24" s="24" customFormat="1" ht="175.5" customHeight="1">
      <c r="A82" s="62" t="s">
        <v>221</v>
      </c>
      <c r="B82" s="78" t="s">
        <v>260</v>
      </c>
      <c r="C82" s="71" t="s">
        <v>26</v>
      </c>
      <c r="D82" s="37">
        <f>SUM(E82:G82)</f>
        <v>750000</v>
      </c>
      <c r="E82" s="33">
        <v>637500</v>
      </c>
      <c r="F82" s="33">
        <v>0</v>
      </c>
      <c r="G82" s="33">
        <v>112500</v>
      </c>
      <c r="H82" s="33">
        <f>I82+J82+K82</f>
        <v>750000</v>
      </c>
      <c r="I82" s="33">
        <v>637500</v>
      </c>
      <c r="J82" s="33">
        <v>0</v>
      </c>
      <c r="K82" s="33">
        <v>112500</v>
      </c>
      <c r="L82" s="32">
        <f t="shared" si="41"/>
        <v>0</v>
      </c>
      <c r="M82" s="33">
        <v>0</v>
      </c>
      <c r="N82" s="37">
        <v>0</v>
      </c>
      <c r="O82" s="37">
        <v>0</v>
      </c>
      <c r="P82" s="32">
        <f t="shared" si="42"/>
        <v>440000</v>
      </c>
      <c r="Q82" s="32">
        <v>327500</v>
      </c>
      <c r="R82" s="32">
        <v>0</v>
      </c>
      <c r="S82" s="32">
        <v>112500</v>
      </c>
      <c r="T82" s="32">
        <f t="shared" si="39"/>
        <v>58.666666666666664</v>
      </c>
      <c r="U82" s="32">
        <f>Q82/I82*100</f>
        <v>51.37254901960784</v>
      </c>
      <c r="V82" s="32"/>
      <c r="W82" s="32"/>
      <c r="X82" s="32"/>
    </row>
    <row r="83" spans="1:24" s="24" customFormat="1" ht="90" customHeight="1">
      <c r="A83" s="62" t="s">
        <v>247</v>
      </c>
      <c r="B83" s="78" t="s">
        <v>270</v>
      </c>
      <c r="C83" s="71" t="s">
        <v>26</v>
      </c>
      <c r="D83" s="37">
        <f>SUM(E83:G83)</f>
        <v>160000</v>
      </c>
      <c r="E83" s="33">
        <v>160000</v>
      </c>
      <c r="F83" s="33">
        <v>0</v>
      </c>
      <c r="G83" s="33">
        <v>0</v>
      </c>
      <c r="H83" s="33">
        <f>I83+J83+K83</f>
        <v>160000</v>
      </c>
      <c r="I83" s="33">
        <v>160000</v>
      </c>
      <c r="J83" s="33">
        <v>0</v>
      </c>
      <c r="K83" s="33">
        <v>0</v>
      </c>
      <c r="L83" s="32">
        <f t="shared" si="41"/>
        <v>160000</v>
      </c>
      <c r="M83" s="37">
        <v>160000</v>
      </c>
      <c r="N83" s="37">
        <v>0</v>
      </c>
      <c r="O83" s="37">
        <f>S83</f>
        <v>0</v>
      </c>
      <c r="P83" s="32">
        <f t="shared" si="42"/>
        <v>160000</v>
      </c>
      <c r="Q83" s="32">
        <v>160000</v>
      </c>
      <c r="R83" s="32">
        <v>0</v>
      </c>
      <c r="S83" s="32">
        <v>0</v>
      </c>
      <c r="T83" s="32">
        <f t="shared" si="39"/>
        <v>100</v>
      </c>
      <c r="U83" s="32">
        <f t="shared" si="36"/>
        <v>100</v>
      </c>
      <c r="V83" s="32"/>
      <c r="W83" s="32"/>
      <c r="X83" s="32">
        <f t="shared" si="44"/>
        <v>100</v>
      </c>
    </row>
    <row r="84" spans="1:24" s="24" customFormat="1" ht="34.5" customHeight="1">
      <c r="A84" s="21" t="s">
        <v>107</v>
      </c>
      <c r="B84" s="42" t="s">
        <v>169</v>
      </c>
      <c r="C84" s="40"/>
      <c r="D84" s="23">
        <f aca="true" t="shared" si="45" ref="D84:S84">SUM(D85:D86)</f>
        <v>31058700</v>
      </c>
      <c r="E84" s="23">
        <f t="shared" si="45"/>
        <v>2473600</v>
      </c>
      <c r="F84" s="23">
        <f t="shared" si="45"/>
        <v>0</v>
      </c>
      <c r="G84" s="23">
        <f t="shared" si="45"/>
        <v>28585100</v>
      </c>
      <c r="H84" s="23">
        <f t="shared" si="45"/>
        <v>15553713</v>
      </c>
      <c r="I84" s="23">
        <f t="shared" si="45"/>
        <v>1236900</v>
      </c>
      <c r="J84" s="23">
        <f t="shared" si="45"/>
        <v>0</v>
      </c>
      <c r="K84" s="23">
        <f t="shared" si="45"/>
        <v>14316813</v>
      </c>
      <c r="L84" s="23">
        <f t="shared" si="45"/>
        <v>14471102.54</v>
      </c>
      <c r="M84" s="23">
        <f t="shared" si="45"/>
        <v>824250</v>
      </c>
      <c r="N84" s="23">
        <f t="shared" si="45"/>
        <v>0</v>
      </c>
      <c r="O84" s="23">
        <f t="shared" si="45"/>
        <v>13646852.54</v>
      </c>
      <c r="P84" s="23">
        <f t="shared" si="45"/>
        <v>14883752.54</v>
      </c>
      <c r="Q84" s="23">
        <f t="shared" si="45"/>
        <v>1236900</v>
      </c>
      <c r="R84" s="23">
        <f t="shared" si="45"/>
        <v>0</v>
      </c>
      <c r="S84" s="23">
        <f t="shared" si="45"/>
        <v>13646852.54</v>
      </c>
      <c r="T84" s="23">
        <f t="shared" si="39"/>
        <v>95.69260111717375</v>
      </c>
      <c r="U84" s="23">
        <f t="shared" si="36"/>
        <v>100</v>
      </c>
      <c r="V84" s="32"/>
      <c r="W84" s="23">
        <f t="shared" si="37"/>
        <v>95.32046370934648</v>
      </c>
      <c r="X84" s="23">
        <f t="shared" si="44"/>
        <v>150.06369426751593</v>
      </c>
    </row>
    <row r="85" spans="1:24" s="24" customFormat="1" ht="69.75" customHeight="1">
      <c r="A85" s="62" t="s">
        <v>171</v>
      </c>
      <c r="B85" s="41" t="s">
        <v>61</v>
      </c>
      <c r="C85" s="71" t="s">
        <v>26</v>
      </c>
      <c r="D85" s="37">
        <f>SUM(E85:G85)</f>
        <v>28454900</v>
      </c>
      <c r="E85" s="33">
        <v>0</v>
      </c>
      <c r="F85" s="33">
        <v>0</v>
      </c>
      <c r="G85" s="33">
        <v>28454900</v>
      </c>
      <c r="H85" s="33">
        <f>I85+J85+K85</f>
        <v>14251713</v>
      </c>
      <c r="I85" s="33">
        <v>0</v>
      </c>
      <c r="J85" s="33">
        <v>0</v>
      </c>
      <c r="K85" s="33">
        <v>14251713</v>
      </c>
      <c r="L85" s="32">
        <f t="shared" si="41"/>
        <v>13581752.54</v>
      </c>
      <c r="M85" s="37">
        <v>0</v>
      </c>
      <c r="N85" s="37">
        <v>0</v>
      </c>
      <c r="O85" s="37">
        <f>S85</f>
        <v>13581752.54</v>
      </c>
      <c r="P85" s="32">
        <f>SUM(Q85:S85)</f>
        <v>13581752.54</v>
      </c>
      <c r="Q85" s="32">
        <v>0</v>
      </c>
      <c r="R85" s="32">
        <v>0</v>
      </c>
      <c r="S85" s="32">
        <v>13581752.54</v>
      </c>
      <c r="T85" s="32">
        <f t="shared" si="39"/>
        <v>95.29908818680252</v>
      </c>
      <c r="U85" s="32"/>
      <c r="V85" s="32"/>
      <c r="W85" s="32">
        <f t="shared" si="37"/>
        <v>95.29908818680252</v>
      </c>
      <c r="X85" s="23"/>
    </row>
    <row r="86" spans="1:24" s="24" customFormat="1" ht="196.5" customHeight="1">
      <c r="A86" s="62" t="s">
        <v>172</v>
      </c>
      <c r="B86" s="78" t="s">
        <v>161</v>
      </c>
      <c r="C86" s="71" t="s">
        <v>26</v>
      </c>
      <c r="D86" s="37">
        <f>SUM(E86:G86)</f>
        <v>2603800</v>
      </c>
      <c r="E86" s="33">
        <v>2473600</v>
      </c>
      <c r="F86" s="33">
        <v>0</v>
      </c>
      <c r="G86" s="33">
        <v>130200</v>
      </c>
      <c r="H86" s="33">
        <f>I86+J86+K86</f>
        <v>1302000</v>
      </c>
      <c r="I86" s="33">
        <v>1236900</v>
      </c>
      <c r="J86" s="33">
        <v>0</v>
      </c>
      <c r="K86" s="33">
        <v>65100</v>
      </c>
      <c r="L86" s="32">
        <f t="shared" si="41"/>
        <v>889350</v>
      </c>
      <c r="M86" s="32">
        <v>824250</v>
      </c>
      <c r="N86" s="37">
        <v>0</v>
      </c>
      <c r="O86" s="37">
        <f>S86</f>
        <v>65100</v>
      </c>
      <c r="P86" s="32">
        <f aca="true" t="shared" si="46" ref="P86:P101">SUM(Q86:S86)</f>
        <v>1302000</v>
      </c>
      <c r="Q86" s="32">
        <v>1236900</v>
      </c>
      <c r="R86" s="32">
        <v>0</v>
      </c>
      <c r="S86" s="32">
        <v>65100</v>
      </c>
      <c r="T86" s="32">
        <f t="shared" si="39"/>
        <v>100</v>
      </c>
      <c r="U86" s="32">
        <f t="shared" si="36"/>
        <v>100</v>
      </c>
      <c r="V86" s="32"/>
      <c r="W86" s="32">
        <f t="shared" si="37"/>
        <v>100</v>
      </c>
      <c r="X86" s="32">
        <f t="shared" si="44"/>
        <v>150.06369426751593</v>
      </c>
    </row>
    <row r="87" spans="1:24" s="24" customFormat="1" ht="68.25" customHeight="1">
      <c r="A87" s="21" t="s">
        <v>108</v>
      </c>
      <c r="B87" s="42" t="s">
        <v>170</v>
      </c>
      <c r="C87" s="40"/>
      <c r="D87" s="23">
        <f aca="true" t="shared" si="47" ref="D87:S87">SUM(D88:D89)</f>
        <v>122400792</v>
      </c>
      <c r="E87" s="23">
        <f t="shared" si="47"/>
        <v>7838100</v>
      </c>
      <c r="F87" s="23">
        <f t="shared" si="47"/>
        <v>0</v>
      </c>
      <c r="G87" s="23">
        <f t="shared" si="47"/>
        <v>114562692</v>
      </c>
      <c r="H87" s="23">
        <f t="shared" si="47"/>
        <v>63521677</v>
      </c>
      <c r="I87" s="23">
        <f t="shared" si="47"/>
        <v>3684150</v>
      </c>
      <c r="J87" s="23">
        <f t="shared" si="47"/>
        <v>0</v>
      </c>
      <c r="K87" s="23">
        <f t="shared" si="47"/>
        <v>59837527</v>
      </c>
      <c r="L87" s="23">
        <f t="shared" si="47"/>
        <v>60853656.1</v>
      </c>
      <c r="M87" s="23">
        <f t="shared" si="47"/>
        <v>2483848</v>
      </c>
      <c r="N87" s="23">
        <f t="shared" si="47"/>
        <v>0</v>
      </c>
      <c r="O87" s="23">
        <f t="shared" si="47"/>
        <v>58369808.1</v>
      </c>
      <c r="P87" s="23">
        <f t="shared" si="47"/>
        <v>62053958.1</v>
      </c>
      <c r="Q87" s="23">
        <f t="shared" si="47"/>
        <v>3684150</v>
      </c>
      <c r="R87" s="23">
        <f t="shared" si="47"/>
        <v>0</v>
      </c>
      <c r="S87" s="23">
        <f t="shared" si="47"/>
        <v>58369808.1</v>
      </c>
      <c r="T87" s="23">
        <f t="shared" si="39"/>
        <v>97.68942041627774</v>
      </c>
      <c r="U87" s="23">
        <f t="shared" si="36"/>
        <v>100</v>
      </c>
      <c r="V87" s="32"/>
      <c r="W87" s="23">
        <f t="shared" si="37"/>
        <v>97.54715982831308</v>
      </c>
      <c r="X87" s="23">
        <f>Q87/M87*100</f>
        <v>148.32429359606547</v>
      </c>
    </row>
    <row r="88" spans="1:24" s="24" customFormat="1" ht="69.75" customHeight="1">
      <c r="A88" s="62" t="s">
        <v>173</v>
      </c>
      <c r="B88" s="41" t="s">
        <v>61</v>
      </c>
      <c r="C88" s="71" t="s">
        <v>26</v>
      </c>
      <c r="D88" s="37">
        <f>SUM(E88:G88)</f>
        <v>114150192</v>
      </c>
      <c r="E88" s="33">
        <v>0</v>
      </c>
      <c r="F88" s="33">
        <v>0</v>
      </c>
      <c r="G88" s="33">
        <v>114150192</v>
      </c>
      <c r="H88" s="33">
        <f>I88+J88+K88</f>
        <v>59643499</v>
      </c>
      <c r="I88" s="33">
        <v>0</v>
      </c>
      <c r="J88" s="33">
        <v>0</v>
      </c>
      <c r="K88" s="33">
        <v>59643499</v>
      </c>
      <c r="L88" s="32">
        <f t="shared" si="41"/>
        <v>58175780.1</v>
      </c>
      <c r="M88" s="37">
        <v>0</v>
      </c>
      <c r="N88" s="37">
        <v>0</v>
      </c>
      <c r="O88" s="37">
        <f>S88</f>
        <v>58175780.1</v>
      </c>
      <c r="P88" s="32">
        <f>SUM(Q88:S88)</f>
        <v>58175780.1</v>
      </c>
      <c r="Q88" s="32">
        <v>0</v>
      </c>
      <c r="R88" s="32">
        <v>0</v>
      </c>
      <c r="S88" s="32">
        <v>58175780.1</v>
      </c>
      <c r="T88" s="32">
        <f t="shared" si="39"/>
        <v>97.53918042266434</v>
      </c>
      <c r="U88" s="32"/>
      <c r="V88" s="32"/>
      <c r="W88" s="32">
        <f t="shared" si="37"/>
        <v>97.53918042266434</v>
      </c>
      <c r="X88" s="32"/>
    </row>
    <row r="89" spans="1:24" s="24" customFormat="1" ht="192.75" customHeight="1">
      <c r="A89" s="62" t="s">
        <v>174</v>
      </c>
      <c r="B89" s="78" t="s">
        <v>161</v>
      </c>
      <c r="C89" s="71" t="s">
        <v>26</v>
      </c>
      <c r="D89" s="37">
        <f>SUM(E89:G89)</f>
        <v>8250600</v>
      </c>
      <c r="E89" s="33">
        <v>7838100</v>
      </c>
      <c r="F89" s="33">
        <v>0</v>
      </c>
      <c r="G89" s="33">
        <v>412500</v>
      </c>
      <c r="H89" s="33">
        <f>I89+J89+K89</f>
        <v>3878178</v>
      </c>
      <c r="I89" s="33">
        <v>3684150</v>
      </c>
      <c r="J89" s="33">
        <v>0</v>
      </c>
      <c r="K89" s="33">
        <v>194028</v>
      </c>
      <c r="L89" s="32">
        <f t="shared" si="41"/>
        <v>2677876</v>
      </c>
      <c r="M89" s="33">
        <v>2483848</v>
      </c>
      <c r="N89" s="37">
        <v>0</v>
      </c>
      <c r="O89" s="37">
        <f>S89</f>
        <v>194028</v>
      </c>
      <c r="P89" s="32">
        <f>SUM(Q89:S89)</f>
        <v>3878178</v>
      </c>
      <c r="Q89" s="32">
        <v>3684150</v>
      </c>
      <c r="R89" s="32">
        <v>0</v>
      </c>
      <c r="S89" s="32">
        <v>194028</v>
      </c>
      <c r="T89" s="32">
        <f t="shared" si="39"/>
        <v>100</v>
      </c>
      <c r="U89" s="32">
        <f t="shared" si="39"/>
        <v>100</v>
      </c>
      <c r="V89" s="32"/>
      <c r="W89" s="32">
        <f t="shared" si="37"/>
        <v>100</v>
      </c>
      <c r="X89" s="32">
        <f>Q89/M89*100</f>
        <v>148.32429359606547</v>
      </c>
    </row>
    <row r="90" spans="1:24" s="24" customFormat="1" ht="52.5" customHeight="1">
      <c r="A90" s="21" t="s">
        <v>176</v>
      </c>
      <c r="B90" s="42" t="s">
        <v>175</v>
      </c>
      <c r="C90" s="40"/>
      <c r="D90" s="23">
        <f aca="true" t="shared" si="48" ref="D90:K90">SUM(D91:D93)</f>
        <v>165547750</v>
      </c>
      <c r="E90" s="23">
        <f t="shared" si="48"/>
        <v>20839250</v>
      </c>
      <c r="F90" s="23">
        <f t="shared" si="48"/>
        <v>0</v>
      </c>
      <c r="G90" s="23">
        <f t="shared" si="48"/>
        <v>144708500</v>
      </c>
      <c r="H90" s="23">
        <f t="shared" si="48"/>
        <v>107159014</v>
      </c>
      <c r="I90" s="23">
        <f t="shared" si="48"/>
        <v>13564450</v>
      </c>
      <c r="J90" s="23">
        <f t="shared" si="48"/>
        <v>0</v>
      </c>
      <c r="K90" s="23">
        <f t="shared" si="48"/>
        <v>93594564</v>
      </c>
      <c r="L90" s="23">
        <f aca="true" t="shared" si="49" ref="L90:S90">SUM(L91:L93)</f>
        <v>100653267.63</v>
      </c>
      <c r="M90" s="23">
        <f t="shared" si="49"/>
        <v>8251366</v>
      </c>
      <c r="N90" s="23">
        <f t="shared" si="49"/>
        <v>0</v>
      </c>
      <c r="O90" s="23">
        <f t="shared" si="49"/>
        <v>92401901.63</v>
      </c>
      <c r="P90" s="23">
        <f t="shared" si="49"/>
        <v>105966301.63</v>
      </c>
      <c r="Q90" s="23">
        <f t="shared" si="49"/>
        <v>13564400</v>
      </c>
      <c r="R90" s="23">
        <f t="shared" si="49"/>
        <v>0</v>
      </c>
      <c r="S90" s="23">
        <f t="shared" si="49"/>
        <v>92401901.63</v>
      </c>
      <c r="T90" s="23">
        <f t="shared" si="39"/>
        <v>98.8869696300117</v>
      </c>
      <c r="U90" s="23">
        <f t="shared" si="39"/>
        <v>99.99963138940392</v>
      </c>
      <c r="V90" s="32"/>
      <c r="W90" s="23">
        <f t="shared" si="37"/>
        <v>98.72571405963278</v>
      </c>
      <c r="X90" s="23">
        <f>Q90/M90*100</f>
        <v>164.38975073945332</v>
      </c>
    </row>
    <row r="91" spans="1:24" s="24" customFormat="1" ht="56.25">
      <c r="A91" s="62" t="s">
        <v>177</v>
      </c>
      <c r="B91" s="41" t="s">
        <v>61</v>
      </c>
      <c r="C91" s="71" t="s">
        <v>26</v>
      </c>
      <c r="D91" s="37">
        <f>SUM(E91:G91)</f>
        <v>143641800</v>
      </c>
      <c r="E91" s="33">
        <v>0</v>
      </c>
      <c r="F91" s="33">
        <v>0</v>
      </c>
      <c r="G91" s="33">
        <v>143641800</v>
      </c>
      <c r="H91" s="33">
        <f>I91+J91+K91</f>
        <v>92907164</v>
      </c>
      <c r="I91" s="33">
        <v>0</v>
      </c>
      <c r="J91" s="33">
        <v>0</v>
      </c>
      <c r="K91" s="33">
        <v>92907164</v>
      </c>
      <c r="L91" s="32">
        <f t="shared" si="41"/>
        <v>91714501.63</v>
      </c>
      <c r="M91" s="37">
        <v>0</v>
      </c>
      <c r="N91" s="37">
        <v>0</v>
      </c>
      <c r="O91" s="37">
        <f>S91</f>
        <v>91714501.63</v>
      </c>
      <c r="P91" s="32">
        <f t="shared" si="46"/>
        <v>91714501.63</v>
      </c>
      <c r="Q91" s="32">
        <v>0</v>
      </c>
      <c r="R91" s="32">
        <v>0</v>
      </c>
      <c r="S91" s="32">
        <v>91714501.63</v>
      </c>
      <c r="T91" s="32">
        <f t="shared" si="39"/>
        <v>98.71628589373366</v>
      </c>
      <c r="U91" s="32"/>
      <c r="V91" s="32"/>
      <c r="W91" s="32">
        <f t="shared" si="37"/>
        <v>98.71628589373366</v>
      </c>
      <c r="X91" s="32"/>
    </row>
    <row r="92" spans="1:24" s="24" customFormat="1" ht="192" customHeight="1">
      <c r="A92" s="62" t="s">
        <v>178</v>
      </c>
      <c r="B92" s="78" t="s">
        <v>161</v>
      </c>
      <c r="C92" s="71" t="s">
        <v>26</v>
      </c>
      <c r="D92" s="37">
        <f>SUM(E92:G92)</f>
        <v>21334600</v>
      </c>
      <c r="E92" s="33">
        <v>20267900</v>
      </c>
      <c r="F92" s="33">
        <v>0</v>
      </c>
      <c r="G92" s="33">
        <v>1066700</v>
      </c>
      <c r="H92" s="33">
        <f>I92+J92+K92</f>
        <v>13680500</v>
      </c>
      <c r="I92" s="33">
        <v>12993100</v>
      </c>
      <c r="J92" s="33">
        <v>0</v>
      </c>
      <c r="K92" s="33">
        <v>687400</v>
      </c>
      <c r="L92" s="32">
        <f t="shared" si="41"/>
        <v>8778766</v>
      </c>
      <c r="M92" s="33">
        <v>8091366</v>
      </c>
      <c r="N92" s="37">
        <v>0</v>
      </c>
      <c r="O92" s="37">
        <f>S92</f>
        <v>687400</v>
      </c>
      <c r="P92" s="32">
        <f t="shared" si="46"/>
        <v>13680450</v>
      </c>
      <c r="Q92" s="32">
        <v>12993050</v>
      </c>
      <c r="R92" s="32">
        <v>0</v>
      </c>
      <c r="S92" s="32">
        <v>687400</v>
      </c>
      <c r="T92" s="32">
        <f t="shared" si="39"/>
        <v>99.9996345162823</v>
      </c>
      <c r="U92" s="32">
        <f t="shared" si="39"/>
        <v>99.99961518036497</v>
      </c>
      <c r="V92" s="32"/>
      <c r="W92" s="32">
        <f t="shared" si="37"/>
        <v>100</v>
      </c>
      <c r="X92" s="32">
        <f>Q92/M92*100</f>
        <v>160.57919021337062</v>
      </c>
    </row>
    <row r="93" spans="1:24" s="24" customFormat="1" ht="93.75">
      <c r="A93" s="62" t="s">
        <v>222</v>
      </c>
      <c r="B93" s="78" t="s">
        <v>271</v>
      </c>
      <c r="C93" s="71" t="s">
        <v>26</v>
      </c>
      <c r="D93" s="37">
        <f>SUM(E93:G93)</f>
        <v>571350</v>
      </c>
      <c r="E93" s="33">
        <v>571350</v>
      </c>
      <c r="F93" s="33">
        <v>0</v>
      </c>
      <c r="G93" s="33">
        <v>0</v>
      </c>
      <c r="H93" s="33">
        <f>I93+J93+K93</f>
        <v>571350</v>
      </c>
      <c r="I93" s="33">
        <f>306350+265000</f>
        <v>571350</v>
      </c>
      <c r="J93" s="33">
        <v>0</v>
      </c>
      <c r="K93" s="33">
        <v>0</v>
      </c>
      <c r="L93" s="32">
        <f t="shared" si="41"/>
        <v>160000</v>
      </c>
      <c r="M93" s="37">
        <v>160000</v>
      </c>
      <c r="N93" s="37">
        <v>0</v>
      </c>
      <c r="O93" s="37">
        <f>S93</f>
        <v>0</v>
      </c>
      <c r="P93" s="32">
        <f t="shared" si="46"/>
        <v>571350</v>
      </c>
      <c r="Q93" s="32">
        <v>571350</v>
      </c>
      <c r="R93" s="32">
        <v>0</v>
      </c>
      <c r="S93" s="32">
        <v>0</v>
      </c>
      <c r="T93" s="32">
        <f t="shared" si="39"/>
        <v>100</v>
      </c>
      <c r="U93" s="32">
        <f t="shared" si="39"/>
        <v>100</v>
      </c>
      <c r="V93" s="32"/>
      <c r="W93" s="32"/>
      <c r="X93" s="32">
        <f>Q93/M93*100</f>
        <v>357.09375</v>
      </c>
    </row>
    <row r="94" spans="1:24" s="26" customFormat="1" ht="75">
      <c r="A94" s="21" t="s">
        <v>180</v>
      </c>
      <c r="B94" s="42" t="s">
        <v>179</v>
      </c>
      <c r="C94" s="40"/>
      <c r="D94" s="23">
        <f aca="true" t="shared" si="50" ref="D94:K94">SUM(D95:D97)</f>
        <v>28154485</v>
      </c>
      <c r="E94" s="23">
        <f t="shared" si="50"/>
        <v>607999</v>
      </c>
      <c r="F94" s="23">
        <f t="shared" si="50"/>
        <v>0</v>
      </c>
      <c r="G94" s="23">
        <f t="shared" si="50"/>
        <v>27546486</v>
      </c>
      <c r="H94" s="23">
        <f t="shared" si="50"/>
        <v>21257544</v>
      </c>
      <c r="I94" s="23">
        <f t="shared" si="50"/>
        <v>607999</v>
      </c>
      <c r="J94" s="23">
        <f t="shared" si="50"/>
        <v>0</v>
      </c>
      <c r="K94" s="23">
        <f t="shared" si="50"/>
        <v>20649545</v>
      </c>
      <c r="L94" s="23">
        <f aca="true" t="shared" si="51" ref="L94:S94">SUM(L95:L97)</f>
        <v>9838453.88</v>
      </c>
      <c r="M94" s="23">
        <f t="shared" si="51"/>
        <v>0</v>
      </c>
      <c r="N94" s="23">
        <f t="shared" si="51"/>
        <v>0</v>
      </c>
      <c r="O94" s="23">
        <f t="shared" si="51"/>
        <v>9838453.88</v>
      </c>
      <c r="P94" s="23">
        <f t="shared" si="51"/>
        <v>10446452.88</v>
      </c>
      <c r="Q94" s="23">
        <f t="shared" si="51"/>
        <v>607999</v>
      </c>
      <c r="R94" s="23">
        <f t="shared" si="51"/>
        <v>0</v>
      </c>
      <c r="S94" s="23">
        <f t="shared" si="51"/>
        <v>9838453.88</v>
      </c>
      <c r="T94" s="23">
        <f t="shared" si="39"/>
        <v>49.14233215276422</v>
      </c>
      <c r="U94" s="23">
        <f t="shared" si="39"/>
        <v>100</v>
      </c>
      <c r="V94" s="23"/>
      <c r="W94" s="23">
        <f t="shared" si="37"/>
        <v>47.64489425796065</v>
      </c>
      <c r="X94" s="23"/>
    </row>
    <row r="95" spans="1:24" s="24" customFormat="1" ht="208.5" customHeight="1">
      <c r="A95" s="62" t="s">
        <v>182</v>
      </c>
      <c r="B95" s="41" t="s">
        <v>72</v>
      </c>
      <c r="C95" s="71" t="s">
        <v>26</v>
      </c>
      <c r="D95" s="37">
        <f>SUM(E95:G95)</f>
        <v>370338</v>
      </c>
      <c r="E95" s="33">
        <v>0</v>
      </c>
      <c r="F95" s="33">
        <v>0</v>
      </c>
      <c r="G95" s="33">
        <v>370338</v>
      </c>
      <c r="H95" s="33">
        <f>I95+J95+K95</f>
        <v>370338</v>
      </c>
      <c r="I95" s="33">
        <v>0</v>
      </c>
      <c r="J95" s="33">
        <v>0</v>
      </c>
      <c r="K95" s="33">
        <v>370338</v>
      </c>
      <c r="L95" s="32">
        <f t="shared" si="41"/>
        <v>318525</v>
      </c>
      <c r="M95" s="37">
        <v>0</v>
      </c>
      <c r="N95" s="37">
        <v>0</v>
      </c>
      <c r="O95" s="37">
        <f>S95</f>
        <v>318525</v>
      </c>
      <c r="P95" s="32">
        <f t="shared" si="46"/>
        <v>318525</v>
      </c>
      <c r="Q95" s="32">
        <v>0</v>
      </c>
      <c r="R95" s="32">
        <v>0</v>
      </c>
      <c r="S95" s="32">
        <v>318525</v>
      </c>
      <c r="T95" s="32">
        <f t="shared" si="39"/>
        <v>86.00926720995416</v>
      </c>
      <c r="U95" s="32"/>
      <c r="V95" s="32"/>
      <c r="W95" s="32">
        <f t="shared" si="37"/>
        <v>86.00926720995416</v>
      </c>
      <c r="X95" s="32"/>
    </row>
    <row r="96" spans="1:24" s="24" customFormat="1" ht="56.25">
      <c r="A96" s="62" t="s">
        <v>183</v>
      </c>
      <c r="B96" s="78" t="s">
        <v>181</v>
      </c>
      <c r="C96" s="71" t="s">
        <v>26</v>
      </c>
      <c r="D96" s="37">
        <f>SUM(E96:G96)</f>
        <v>868570</v>
      </c>
      <c r="E96" s="33">
        <v>607999</v>
      </c>
      <c r="F96" s="33">
        <v>0</v>
      </c>
      <c r="G96" s="33">
        <v>260571</v>
      </c>
      <c r="H96" s="33">
        <f>I96+J96+K96</f>
        <v>868570</v>
      </c>
      <c r="I96" s="33">
        <v>607999</v>
      </c>
      <c r="J96" s="33">
        <v>0</v>
      </c>
      <c r="K96" s="33">
        <v>260571</v>
      </c>
      <c r="L96" s="32">
        <f t="shared" si="41"/>
        <v>260571</v>
      </c>
      <c r="M96" s="33">
        <v>0</v>
      </c>
      <c r="N96" s="37">
        <v>0</v>
      </c>
      <c r="O96" s="37">
        <f>S96</f>
        <v>260571</v>
      </c>
      <c r="P96" s="32">
        <f t="shared" si="46"/>
        <v>868570</v>
      </c>
      <c r="Q96" s="32">
        <v>607999</v>
      </c>
      <c r="R96" s="32">
        <v>0</v>
      </c>
      <c r="S96" s="32">
        <v>260571</v>
      </c>
      <c r="T96" s="32">
        <f t="shared" si="39"/>
        <v>100</v>
      </c>
      <c r="U96" s="32">
        <f t="shared" si="39"/>
        <v>100</v>
      </c>
      <c r="V96" s="32"/>
      <c r="W96" s="32">
        <f>S96/K96*100</f>
        <v>100</v>
      </c>
      <c r="X96" s="32"/>
    </row>
    <row r="97" spans="1:24" s="24" customFormat="1" ht="228.75" customHeight="1">
      <c r="A97" s="62" t="s">
        <v>185</v>
      </c>
      <c r="B97" s="41" t="s">
        <v>184</v>
      </c>
      <c r="C97" s="71" t="s">
        <v>26</v>
      </c>
      <c r="D97" s="37">
        <f>SUM(E97:G97)</f>
        <v>26915577</v>
      </c>
      <c r="E97" s="33">
        <v>0</v>
      </c>
      <c r="F97" s="33">
        <v>0</v>
      </c>
      <c r="G97" s="33">
        <v>26915577</v>
      </c>
      <c r="H97" s="33">
        <f>I97+J97+K97</f>
        <v>20018636</v>
      </c>
      <c r="I97" s="33">
        <v>0</v>
      </c>
      <c r="J97" s="33">
        <v>0</v>
      </c>
      <c r="K97" s="33">
        <v>20018636</v>
      </c>
      <c r="L97" s="32">
        <f t="shared" si="41"/>
        <v>9259357.88</v>
      </c>
      <c r="M97" s="37">
        <v>0</v>
      </c>
      <c r="N97" s="37">
        <v>0</v>
      </c>
      <c r="O97" s="37">
        <f>S97</f>
        <v>9259357.88</v>
      </c>
      <c r="P97" s="32">
        <f t="shared" si="46"/>
        <v>9259357.88</v>
      </c>
      <c r="Q97" s="32">
        <v>0</v>
      </c>
      <c r="R97" s="32">
        <v>0</v>
      </c>
      <c r="S97" s="32">
        <v>9259357.88</v>
      </c>
      <c r="T97" s="32">
        <f t="shared" si="39"/>
        <v>46.25369021146096</v>
      </c>
      <c r="U97" s="32"/>
      <c r="V97" s="23"/>
      <c r="W97" s="32">
        <f>S97/K97*100</f>
        <v>46.25369021146096</v>
      </c>
      <c r="X97" s="32"/>
    </row>
    <row r="98" spans="1:24" s="24" customFormat="1" ht="51" customHeight="1" hidden="1">
      <c r="A98" s="21" t="s">
        <v>109</v>
      </c>
      <c r="B98" s="42" t="s">
        <v>258</v>
      </c>
      <c r="C98" s="71"/>
      <c r="D98" s="20">
        <f>D99</f>
        <v>6060700</v>
      </c>
      <c r="E98" s="20">
        <f aca="true" t="shared" si="52" ref="E98:S98">E99</f>
        <v>6000000</v>
      </c>
      <c r="F98" s="20">
        <f t="shared" si="52"/>
        <v>0</v>
      </c>
      <c r="G98" s="20">
        <f t="shared" si="52"/>
        <v>60700</v>
      </c>
      <c r="H98" s="20">
        <f t="shared" si="52"/>
        <v>0</v>
      </c>
      <c r="I98" s="20">
        <f t="shared" si="52"/>
        <v>0</v>
      </c>
      <c r="J98" s="20">
        <f t="shared" si="52"/>
        <v>0</v>
      </c>
      <c r="K98" s="20">
        <f t="shared" si="52"/>
        <v>0</v>
      </c>
      <c r="L98" s="20">
        <f t="shared" si="52"/>
        <v>0</v>
      </c>
      <c r="M98" s="20">
        <f t="shared" si="52"/>
        <v>0</v>
      </c>
      <c r="N98" s="20">
        <f t="shared" si="52"/>
        <v>0</v>
      </c>
      <c r="O98" s="20">
        <f t="shared" si="52"/>
        <v>0</v>
      </c>
      <c r="P98" s="20">
        <f t="shared" si="52"/>
        <v>0</v>
      </c>
      <c r="Q98" s="20">
        <f t="shared" si="52"/>
        <v>0</v>
      </c>
      <c r="R98" s="20">
        <f t="shared" si="52"/>
        <v>0</v>
      </c>
      <c r="S98" s="20">
        <f t="shared" si="52"/>
        <v>0</v>
      </c>
      <c r="T98" s="32"/>
      <c r="U98" s="32"/>
      <c r="V98" s="32"/>
      <c r="W98" s="32"/>
      <c r="X98" s="32"/>
    </row>
    <row r="99" spans="1:24" s="24" customFormat="1" ht="52.5" customHeight="1" hidden="1">
      <c r="A99" s="62" t="s">
        <v>186</v>
      </c>
      <c r="B99" s="41" t="s">
        <v>259</v>
      </c>
      <c r="C99" s="71" t="s">
        <v>281</v>
      </c>
      <c r="D99" s="37">
        <f>SUM(E99:G99)</f>
        <v>6060700</v>
      </c>
      <c r="E99" s="33">
        <v>6000000</v>
      </c>
      <c r="F99" s="33">
        <v>0</v>
      </c>
      <c r="G99" s="33">
        <v>60700</v>
      </c>
      <c r="H99" s="33">
        <f>I99+J99+K99</f>
        <v>0</v>
      </c>
      <c r="I99" s="33">
        <v>0</v>
      </c>
      <c r="J99" s="33">
        <v>0</v>
      </c>
      <c r="K99" s="33">
        <v>0</v>
      </c>
      <c r="L99" s="32">
        <f>M99+N99+O99</f>
        <v>0</v>
      </c>
      <c r="M99" s="37">
        <v>0</v>
      </c>
      <c r="N99" s="37">
        <v>0</v>
      </c>
      <c r="O99" s="37">
        <v>0</v>
      </c>
      <c r="P99" s="32">
        <f>Q99+R99+S99</f>
        <v>0</v>
      </c>
      <c r="Q99" s="32">
        <v>0</v>
      </c>
      <c r="R99" s="32">
        <v>0</v>
      </c>
      <c r="S99" s="32">
        <v>0</v>
      </c>
      <c r="T99" s="32"/>
      <c r="U99" s="32"/>
      <c r="V99" s="32"/>
      <c r="W99" s="32"/>
      <c r="X99" s="32"/>
    </row>
    <row r="100" spans="1:24" s="26" customFormat="1" ht="37.5">
      <c r="A100" s="21" t="s">
        <v>110</v>
      </c>
      <c r="B100" s="42" t="s">
        <v>58</v>
      </c>
      <c r="C100" s="40"/>
      <c r="D100" s="23">
        <f aca="true" t="shared" si="53" ref="D100:K100">D101</f>
        <v>23506700</v>
      </c>
      <c r="E100" s="23">
        <f t="shared" si="53"/>
        <v>0</v>
      </c>
      <c r="F100" s="23">
        <f t="shared" si="53"/>
        <v>0</v>
      </c>
      <c r="G100" s="23">
        <f t="shared" si="53"/>
        <v>23506700</v>
      </c>
      <c r="H100" s="23">
        <f t="shared" si="53"/>
        <v>14603048</v>
      </c>
      <c r="I100" s="23">
        <f t="shared" si="53"/>
        <v>0</v>
      </c>
      <c r="J100" s="23">
        <f t="shared" si="53"/>
        <v>0</v>
      </c>
      <c r="K100" s="23">
        <f t="shared" si="53"/>
        <v>14603048</v>
      </c>
      <c r="L100" s="23">
        <f aca="true" t="shared" si="54" ref="L100:S100">L101</f>
        <v>11720103.24</v>
      </c>
      <c r="M100" s="23">
        <f t="shared" si="54"/>
        <v>0</v>
      </c>
      <c r="N100" s="23">
        <f t="shared" si="54"/>
        <v>0</v>
      </c>
      <c r="O100" s="23">
        <f t="shared" si="54"/>
        <v>11720103.24</v>
      </c>
      <c r="P100" s="23">
        <f t="shared" si="54"/>
        <v>11720103.24</v>
      </c>
      <c r="Q100" s="23">
        <f t="shared" si="54"/>
        <v>0</v>
      </c>
      <c r="R100" s="23">
        <f t="shared" si="54"/>
        <v>0</v>
      </c>
      <c r="S100" s="23">
        <f t="shared" si="54"/>
        <v>11720103.24</v>
      </c>
      <c r="T100" s="23">
        <f t="shared" si="39"/>
        <v>80.2579245100064</v>
      </c>
      <c r="U100" s="23"/>
      <c r="V100" s="32"/>
      <c r="W100" s="23">
        <f>S100/G100*100</f>
        <v>49.85856474962458</v>
      </c>
      <c r="X100" s="23"/>
    </row>
    <row r="101" spans="1:24" s="24" customFormat="1" ht="101.25" customHeight="1">
      <c r="A101" s="62" t="s">
        <v>111</v>
      </c>
      <c r="B101" s="41" t="s">
        <v>187</v>
      </c>
      <c r="C101" s="71" t="s">
        <v>26</v>
      </c>
      <c r="D101" s="33">
        <f>SUM(E101:G101)</f>
        <v>23506700</v>
      </c>
      <c r="E101" s="33">
        <v>0</v>
      </c>
      <c r="F101" s="33">
        <v>0</v>
      </c>
      <c r="G101" s="33">
        <v>23506700</v>
      </c>
      <c r="H101" s="33">
        <f>I101+J101+K101</f>
        <v>14603048</v>
      </c>
      <c r="I101" s="33">
        <v>0</v>
      </c>
      <c r="J101" s="33">
        <v>0</v>
      </c>
      <c r="K101" s="33">
        <v>14603048</v>
      </c>
      <c r="L101" s="32">
        <f t="shared" si="41"/>
        <v>11720103.24</v>
      </c>
      <c r="M101" s="33">
        <v>0</v>
      </c>
      <c r="N101" s="33">
        <v>0</v>
      </c>
      <c r="O101" s="33">
        <f>S101</f>
        <v>11720103.24</v>
      </c>
      <c r="P101" s="32">
        <f t="shared" si="46"/>
        <v>11720103.24</v>
      </c>
      <c r="Q101" s="32">
        <v>0</v>
      </c>
      <c r="R101" s="32">
        <v>0</v>
      </c>
      <c r="S101" s="32">
        <v>11720103.24</v>
      </c>
      <c r="T101" s="32">
        <f t="shared" si="39"/>
        <v>80.2579245100064</v>
      </c>
      <c r="U101" s="32"/>
      <c r="V101" s="32"/>
      <c r="W101" s="32">
        <f>S101/G101*100</f>
        <v>49.85856474962458</v>
      </c>
      <c r="X101" s="23"/>
    </row>
    <row r="102" spans="1:24" s="26" customFormat="1" ht="18.75" hidden="1">
      <c r="A102" s="99" t="s">
        <v>10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s="24" customFormat="1" ht="51" customHeight="1" hidden="1">
      <c r="A103" s="21" t="s">
        <v>122</v>
      </c>
      <c r="B103" s="123" t="s">
        <v>31</v>
      </c>
      <c r="C103" s="123"/>
      <c r="D103" s="20">
        <f>D104+D122+D125+D129+D134</f>
        <v>3256196243</v>
      </c>
      <c r="E103" s="20">
        <f aca="true" t="shared" si="55" ref="E103:S103">E104+E122+E125+E129+E134</f>
        <v>2574653015</v>
      </c>
      <c r="F103" s="20">
        <f t="shared" si="55"/>
        <v>0</v>
      </c>
      <c r="G103" s="20">
        <f t="shared" si="55"/>
        <v>681543228</v>
      </c>
      <c r="H103" s="20">
        <f t="shared" si="55"/>
        <v>1743756995</v>
      </c>
      <c r="I103" s="20">
        <f t="shared" si="55"/>
        <v>1400237954</v>
      </c>
      <c r="J103" s="20">
        <f t="shared" si="55"/>
        <v>0</v>
      </c>
      <c r="K103" s="20">
        <f t="shared" si="55"/>
        <v>343519041</v>
      </c>
      <c r="L103" s="20">
        <f t="shared" si="55"/>
        <v>1009273666.66</v>
      </c>
      <c r="M103" s="20">
        <f t="shared" si="55"/>
        <v>713738544</v>
      </c>
      <c r="N103" s="20">
        <f t="shared" si="55"/>
        <v>0</v>
      </c>
      <c r="O103" s="20">
        <f t="shared" si="55"/>
        <v>291359603.01</v>
      </c>
      <c r="P103" s="20">
        <f t="shared" si="55"/>
        <v>1704417595.25</v>
      </c>
      <c r="Q103" s="20">
        <f t="shared" si="55"/>
        <v>1377236277.56</v>
      </c>
      <c r="R103" s="20">
        <f t="shared" si="55"/>
        <v>0</v>
      </c>
      <c r="S103" s="20">
        <f t="shared" si="55"/>
        <v>327181317.69</v>
      </c>
      <c r="T103" s="23">
        <f aca="true" t="shared" si="56" ref="T103:U105">P103/H103*100</f>
        <v>97.74398612519974</v>
      </c>
      <c r="U103" s="23">
        <f t="shared" si="56"/>
        <v>98.35730231606048</v>
      </c>
      <c r="V103" s="23"/>
      <c r="W103" s="23">
        <f>S103/K103*100</f>
        <v>95.24401230789417</v>
      </c>
      <c r="X103" s="23">
        <f>Q103/M103*100</f>
        <v>192.9608943131422</v>
      </c>
    </row>
    <row r="104" spans="1:24" s="26" customFormat="1" ht="37.5" hidden="1">
      <c r="A104" s="21" t="s">
        <v>123</v>
      </c>
      <c r="B104" s="66" t="s">
        <v>76</v>
      </c>
      <c r="C104" s="30"/>
      <c r="D104" s="22">
        <f>D105+D117+D120</f>
        <v>3061846939</v>
      </c>
      <c r="E104" s="22">
        <f aca="true" t="shared" si="57" ref="E104:S104">E105+E117+E120</f>
        <v>2542194080</v>
      </c>
      <c r="F104" s="22">
        <f t="shared" si="57"/>
        <v>0</v>
      </c>
      <c r="G104" s="22">
        <f t="shared" si="57"/>
        <v>519652859</v>
      </c>
      <c r="H104" s="22">
        <f t="shared" si="57"/>
        <v>1638552266</v>
      </c>
      <c r="I104" s="22">
        <f t="shared" si="57"/>
        <v>1381466692</v>
      </c>
      <c r="J104" s="22">
        <f t="shared" si="57"/>
        <v>0</v>
      </c>
      <c r="K104" s="22">
        <f t="shared" si="57"/>
        <v>257085574</v>
      </c>
      <c r="L104" s="22">
        <f t="shared" si="57"/>
        <v>952575427.77</v>
      </c>
      <c r="M104" s="22">
        <f t="shared" si="57"/>
        <v>709105811</v>
      </c>
      <c r="N104" s="22">
        <f t="shared" si="57"/>
        <v>0</v>
      </c>
      <c r="O104" s="22">
        <f t="shared" si="57"/>
        <v>243469616.77</v>
      </c>
      <c r="P104" s="22">
        <f t="shared" si="57"/>
        <v>1605986350.73</v>
      </c>
      <c r="Q104" s="22">
        <f t="shared" si="57"/>
        <v>1362516733.96</v>
      </c>
      <c r="R104" s="22">
        <f t="shared" si="57"/>
        <v>0</v>
      </c>
      <c r="S104" s="22">
        <f t="shared" si="57"/>
        <v>243469616.77</v>
      </c>
      <c r="T104" s="23">
        <f t="shared" si="56"/>
        <v>98.0125189811919</v>
      </c>
      <c r="U104" s="23">
        <f t="shared" si="56"/>
        <v>98.62827253456503</v>
      </c>
      <c r="V104" s="23"/>
      <c r="W104" s="23">
        <f>S104/K104*100</f>
        <v>94.70372568240644</v>
      </c>
      <c r="X104" s="23">
        <f aca="true" t="shared" si="58" ref="X104:X133">Q104/M104*100</f>
        <v>192.1457577732359</v>
      </c>
    </row>
    <row r="105" spans="1:24" s="26" customFormat="1" ht="37.5" hidden="1">
      <c r="A105" s="21" t="s">
        <v>124</v>
      </c>
      <c r="B105" s="66" t="s">
        <v>188</v>
      </c>
      <c r="C105" s="30"/>
      <c r="D105" s="22">
        <f>SUM(D106:D116)</f>
        <v>3014993971</v>
      </c>
      <c r="E105" s="22">
        <f aca="true" t="shared" si="59" ref="E105:S105">SUM(E106:E116)</f>
        <v>2542194080</v>
      </c>
      <c r="F105" s="22">
        <f t="shared" si="59"/>
        <v>0</v>
      </c>
      <c r="G105" s="22">
        <f t="shared" si="59"/>
        <v>472799891</v>
      </c>
      <c r="H105" s="22">
        <f t="shared" si="59"/>
        <v>1630878842</v>
      </c>
      <c r="I105" s="22">
        <f t="shared" si="59"/>
        <v>1381466692</v>
      </c>
      <c r="J105" s="22">
        <f t="shared" si="59"/>
        <v>0</v>
      </c>
      <c r="K105" s="22">
        <f t="shared" si="59"/>
        <v>249412150</v>
      </c>
      <c r="L105" s="22">
        <f t="shared" si="59"/>
        <v>948860495.75</v>
      </c>
      <c r="M105" s="22">
        <f t="shared" si="59"/>
        <v>709105811</v>
      </c>
      <c r="N105" s="22">
        <f t="shared" si="59"/>
        <v>0</v>
      </c>
      <c r="O105" s="22">
        <f t="shared" si="59"/>
        <v>239754684.75</v>
      </c>
      <c r="P105" s="22">
        <f t="shared" si="59"/>
        <v>1602271418.71</v>
      </c>
      <c r="Q105" s="22">
        <f t="shared" si="59"/>
        <v>1362516733.96</v>
      </c>
      <c r="R105" s="22">
        <f t="shared" si="59"/>
        <v>0</v>
      </c>
      <c r="S105" s="22">
        <f t="shared" si="59"/>
        <v>239754684.75</v>
      </c>
      <c r="T105" s="23">
        <f t="shared" si="56"/>
        <v>98.24588911491931</v>
      </c>
      <c r="U105" s="23">
        <f t="shared" si="56"/>
        <v>98.62827253456503</v>
      </c>
      <c r="V105" s="23"/>
      <c r="W105" s="23">
        <f>S105/K105*100</f>
        <v>96.12790906537633</v>
      </c>
      <c r="X105" s="23">
        <f t="shared" si="58"/>
        <v>192.1457577732359</v>
      </c>
    </row>
    <row r="106" spans="1:24" s="24" customFormat="1" ht="199.5" customHeight="1" hidden="1">
      <c r="A106" s="62" t="s">
        <v>190</v>
      </c>
      <c r="B106" s="41" t="s">
        <v>61</v>
      </c>
      <c r="C106" s="31" t="s">
        <v>5</v>
      </c>
      <c r="D106" s="33">
        <f aca="true" t="shared" si="60" ref="D106:D111">SUM(E106:G106)</f>
        <v>465482641</v>
      </c>
      <c r="E106" s="33">
        <v>0</v>
      </c>
      <c r="F106" s="33">
        <v>0</v>
      </c>
      <c r="G106" s="33">
        <v>465482641</v>
      </c>
      <c r="H106" s="33">
        <f aca="true" t="shared" si="61" ref="H106:H112">I106+J106+K106</f>
        <v>245097675</v>
      </c>
      <c r="I106" s="33">
        <v>0</v>
      </c>
      <c r="J106" s="33">
        <v>0</v>
      </c>
      <c r="K106" s="33">
        <v>245097675</v>
      </c>
      <c r="L106" s="32">
        <f t="shared" si="41"/>
        <v>237838595.83</v>
      </c>
      <c r="M106" s="33">
        <v>0</v>
      </c>
      <c r="N106" s="33">
        <v>0</v>
      </c>
      <c r="O106" s="33">
        <f>S106</f>
        <v>237838595.83</v>
      </c>
      <c r="P106" s="33">
        <f>Q106+S106</f>
        <v>237838595.83</v>
      </c>
      <c r="Q106" s="33">
        <v>0</v>
      </c>
      <c r="R106" s="33">
        <v>0</v>
      </c>
      <c r="S106" s="33">
        <v>237838595.83</v>
      </c>
      <c r="T106" s="32">
        <f aca="true" t="shared" si="62" ref="T106:T119">P106/H106*100</f>
        <v>97.03829129754087</v>
      </c>
      <c r="U106" s="32"/>
      <c r="V106" s="32"/>
      <c r="W106" s="32">
        <f>S106/K106*100</f>
        <v>97.03829129754087</v>
      </c>
      <c r="X106" s="23"/>
    </row>
    <row r="107" spans="1:24" s="24" customFormat="1" ht="192" customHeight="1" hidden="1">
      <c r="A107" s="62" t="s">
        <v>191</v>
      </c>
      <c r="B107" s="78" t="s">
        <v>292</v>
      </c>
      <c r="C107" s="31" t="s">
        <v>5</v>
      </c>
      <c r="D107" s="33">
        <f t="shared" si="60"/>
        <v>14281900</v>
      </c>
      <c r="E107" s="33">
        <v>13567800</v>
      </c>
      <c r="F107" s="33">
        <v>0</v>
      </c>
      <c r="G107" s="33">
        <v>714100</v>
      </c>
      <c r="H107" s="33">
        <f t="shared" si="61"/>
        <v>6163650</v>
      </c>
      <c r="I107" s="33">
        <v>5834250</v>
      </c>
      <c r="J107" s="33">
        <v>0</v>
      </c>
      <c r="K107" s="33">
        <v>329400</v>
      </c>
      <c r="L107" s="32">
        <f t="shared" si="41"/>
        <v>4331925</v>
      </c>
      <c r="M107" s="33">
        <v>4002525</v>
      </c>
      <c r="N107" s="33">
        <v>0</v>
      </c>
      <c r="O107" s="33">
        <f aca="true" t="shared" si="63" ref="O107:O116">S107</f>
        <v>329400</v>
      </c>
      <c r="P107" s="33">
        <f aca="true" t="shared" si="64" ref="P107:P115">Q107+S107</f>
        <v>6163650</v>
      </c>
      <c r="Q107" s="33">
        <v>5834250</v>
      </c>
      <c r="R107" s="33">
        <v>0</v>
      </c>
      <c r="S107" s="33">
        <v>329400</v>
      </c>
      <c r="T107" s="32">
        <f t="shared" si="62"/>
        <v>100</v>
      </c>
      <c r="U107" s="32">
        <f aca="true" t="shared" si="65" ref="U107:U115">Q107/I107*100</f>
        <v>100</v>
      </c>
      <c r="V107" s="32"/>
      <c r="W107" s="32"/>
      <c r="X107" s="32">
        <f t="shared" si="58"/>
        <v>145.76423632581933</v>
      </c>
    </row>
    <row r="108" spans="1:24" s="24" customFormat="1" ht="75" hidden="1">
      <c r="A108" s="62" t="s">
        <v>192</v>
      </c>
      <c r="B108" s="41" t="s">
        <v>261</v>
      </c>
      <c r="C108" s="31" t="s">
        <v>5</v>
      </c>
      <c r="D108" s="33">
        <f t="shared" si="60"/>
        <v>75701100</v>
      </c>
      <c r="E108" s="33">
        <v>75701100</v>
      </c>
      <c r="F108" s="33">
        <v>0</v>
      </c>
      <c r="G108" s="33">
        <v>0</v>
      </c>
      <c r="H108" s="33">
        <f t="shared" si="61"/>
        <v>38879595</v>
      </c>
      <c r="I108" s="33">
        <v>38879595</v>
      </c>
      <c r="J108" s="33">
        <v>0</v>
      </c>
      <c r="K108" s="33">
        <v>0</v>
      </c>
      <c r="L108" s="32">
        <f t="shared" si="41"/>
        <v>19486286</v>
      </c>
      <c r="M108" s="33">
        <v>19486286</v>
      </c>
      <c r="N108" s="33">
        <v>0</v>
      </c>
      <c r="O108" s="33">
        <f t="shared" si="63"/>
        <v>0</v>
      </c>
      <c r="P108" s="33">
        <f t="shared" si="64"/>
        <v>36981786.6</v>
      </c>
      <c r="Q108" s="33">
        <v>36981786.6</v>
      </c>
      <c r="R108" s="33">
        <v>0</v>
      </c>
      <c r="S108" s="33">
        <v>0</v>
      </c>
      <c r="T108" s="32">
        <f t="shared" si="62"/>
        <v>95.11875470925045</v>
      </c>
      <c r="U108" s="32">
        <f t="shared" si="65"/>
        <v>95.11875470925045</v>
      </c>
      <c r="V108" s="32"/>
      <c r="W108" s="32"/>
      <c r="X108" s="32">
        <f t="shared" si="58"/>
        <v>189.78365913340284</v>
      </c>
    </row>
    <row r="109" spans="1:24" s="24" customFormat="1" ht="175.5" customHeight="1" hidden="1">
      <c r="A109" s="62" t="s">
        <v>193</v>
      </c>
      <c r="B109" s="41" t="s">
        <v>262</v>
      </c>
      <c r="C109" s="31" t="s">
        <v>5</v>
      </c>
      <c r="D109" s="33">
        <f t="shared" si="60"/>
        <v>7740000</v>
      </c>
      <c r="E109" s="33">
        <v>7740000</v>
      </c>
      <c r="F109" s="33">
        <v>0</v>
      </c>
      <c r="G109" s="33">
        <v>0</v>
      </c>
      <c r="H109" s="33">
        <f t="shared" si="61"/>
        <v>3870000</v>
      </c>
      <c r="I109" s="33">
        <v>3870000</v>
      </c>
      <c r="J109" s="33">
        <v>0</v>
      </c>
      <c r="K109" s="33">
        <v>0</v>
      </c>
      <c r="L109" s="32">
        <f t="shared" si="41"/>
        <v>2367000</v>
      </c>
      <c r="M109" s="33">
        <v>2367000</v>
      </c>
      <c r="N109" s="33">
        <v>0</v>
      </c>
      <c r="O109" s="33">
        <f t="shared" si="63"/>
        <v>0</v>
      </c>
      <c r="P109" s="33">
        <f t="shared" si="64"/>
        <v>3430000</v>
      </c>
      <c r="Q109" s="33">
        <v>3430000</v>
      </c>
      <c r="R109" s="33">
        <v>0</v>
      </c>
      <c r="S109" s="33">
        <v>0</v>
      </c>
      <c r="T109" s="32">
        <f t="shared" si="62"/>
        <v>88.63049095607235</v>
      </c>
      <c r="U109" s="32">
        <f t="shared" si="65"/>
        <v>88.63049095607235</v>
      </c>
      <c r="V109" s="32"/>
      <c r="W109" s="32"/>
      <c r="X109" s="32">
        <f t="shared" si="58"/>
        <v>144.90916772285593</v>
      </c>
    </row>
    <row r="110" spans="1:24" s="24" customFormat="1" ht="187.5" hidden="1">
      <c r="A110" s="62" t="s">
        <v>194</v>
      </c>
      <c r="B110" s="41" t="s">
        <v>263</v>
      </c>
      <c r="C110" s="31" t="s">
        <v>5</v>
      </c>
      <c r="D110" s="33">
        <f t="shared" si="60"/>
        <v>72963000</v>
      </c>
      <c r="E110" s="33">
        <v>72963000</v>
      </c>
      <c r="F110" s="33">
        <v>0</v>
      </c>
      <c r="G110" s="33">
        <v>0</v>
      </c>
      <c r="H110" s="33">
        <f t="shared" si="61"/>
        <v>38938258</v>
      </c>
      <c r="I110" s="33">
        <v>38938258</v>
      </c>
      <c r="J110" s="33">
        <v>0</v>
      </c>
      <c r="K110" s="33">
        <v>0</v>
      </c>
      <c r="L110" s="32">
        <f t="shared" si="41"/>
        <v>24154000</v>
      </c>
      <c r="M110" s="33">
        <v>24154000</v>
      </c>
      <c r="N110" s="33">
        <v>0</v>
      </c>
      <c r="O110" s="33">
        <f t="shared" si="63"/>
        <v>0</v>
      </c>
      <c r="P110" s="33">
        <f t="shared" si="64"/>
        <v>38754234</v>
      </c>
      <c r="Q110" s="33">
        <v>38754234</v>
      </c>
      <c r="R110" s="33">
        <v>0</v>
      </c>
      <c r="S110" s="33">
        <v>0</v>
      </c>
      <c r="T110" s="32">
        <f t="shared" si="62"/>
        <v>99.52739539606523</v>
      </c>
      <c r="U110" s="32">
        <f t="shared" si="65"/>
        <v>99.52739539606523</v>
      </c>
      <c r="V110" s="32"/>
      <c r="W110" s="32"/>
      <c r="X110" s="32">
        <f t="shared" si="58"/>
        <v>160.44644365322515</v>
      </c>
    </row>
    <row r="111" spans="1:24" s="26" customFormat="1" ht="142.5" customHeight="1" hidden="1">
      <c r="A111" s="62" t="s">
        <v>195</v>
      </c>
      <c r="B111" s="41" t="s">
        <v>264</v>
      </c>
      <c r="C111" s="31" t="s">
        <v>5</v>
      </c>
      <c r="D111" s="33">
        <f t="shared" si="60"/>
        <v>93157000</v>
      </c>
      <c r="E111" s="33">
        <v>93157000</v>
      </c>
      <c r="F111" s="33">
        <v>0</v>
      </c>
      <c r="G111" s="33">
        <v>0</v>
      </c>
      <c r="H111" s="33">
        <f t="shared" si="61"/>
        <v>42138000</v>
      </c>
      <c r="I111" s="33">
        <v>42138000</v>
      </c>
      <c r="J111" s="33">
        <v>0</v>
      </c>
      <c r="K111" s="33">
        <v>0</v>
      </c>
      <c r="L111" s="32">
        <f t="shared" si="41"/>
        <v>27138000</v>
      </c>
      <c r="M111" s="33">
        <v>27138000</v>
      </c>
      <c r="N111" s="33">
        <v>0</v>
      </c>
      <c r="O111" s="33">
        <f t="shared" si="63"/>
        <v>0</v>
      </c>
      <c r="P111" s="33">
        <f t="shared" si="64"/>
        <v>34936234.36</v>
      </c>
      <c r="Q111" s="33">
        <v>34936234.36</v>
      </c>
      <c r="R111" s="33">
        <v>0</v>
      </c>
      <c r="S111" s="33">
        <v>0</v>
      </c>
      <c r="T111" s="32">
        <f t="shared" si="62"/>
        <v>82.90909478380559</v>
      </c>
      <c r="U111" s="32">
        <f t="shared" si="65"/>
        <v>82.90909478380559</v>
      </c>
      <c r="V111" s="32"/>
      <c r="W111" s="32"/>
      <c r="X111" s="32">
        <f t="shared" si="58"/>
        <v>128.7354792541823</v>
      </c>
    </row>
    <row r="112" spans="1:24" s="26" customFormat="1" ht="158.25" customHeight="1" hidden="1">
      <c r="A112" s="62" t="s">
        <v>196</v>
      </c>
      <c r="B112" s="41" t="s">
        <v>265</v>
      </c>
      <c r="C112" s="31" t="s">
        <v>5</v>
      </c>
      <c r="D112" s="33">
        <f>SUM(E112:G112)</f>
        <v>2274869800</v>
      </c>
      <c r="E112" s="33">
        <v>2274869800</v>
      </c>
      <c r="F112" s="33">
        <v>0</v>
      </c>
      <c r="G112" s="33">
        <v>0</v>
      </c>
      <c r="H112" s="33">
        <f t="shared" si="61"/>
        <v>1249437780</v>
      </c>
      <c r="I112" s="33">
        <v>1249437780</v>
      </c>
      <c r="J112" s="33">
        <v>0</v>
      </c>
      <c r="K112" s="33">
        <v>0</v>
      </c>
      <c r="L112" s="32">
        <f t="shared" si="41"/>
        <v>631958000</v>
      </c>
      <c r="M112" s="33">
        <v>631958000</v>
      </c>
      <c r="N112" s="33">
        <v>0</v>
      </c>
      <c r="O112" s="33">
        <f t="shared" si="63"/>
        <v>0</v>
      </c>
      <c r="P112" s="33">
        <f t="shared" si="64"/>
        <v>1240356800</v>
      </c>
      <c r="Q112" s="33">
        <v>1240356800</v>
      </c>
      <c r="R112" s="33">
        <v>0</v>
      </c>
      <c r="S112" s="33">
        <v>0</v>
      </c>
      <c r="T112" s="32">
        <f t="shared" si="62"/>
        <v>99.27319470041958</v>
      </c>
      <c r="U112" s="32">
        <f t="shared" si="65"/>
        <v>99.27319470041958</v>
      </c>
      <c r="V112" s="32"/>
      <c r="W112" s="32"/>
      <c r="X112" s="32">
        <f t="shared" si="58"/>
        <v>196.27203073621982</v>
      </c>
    </row>
    <row r="113" spans="1:24" s="26" customFormat="1" ht="53.25" customHeight="1" hidden="1">
      <c r="A113" s="62" t="s">
        <v>197</v>
      </c>
      <c r="B113" s="41" t="s">
        <v>189</v>
      </c>
      <c r="C113" s="31" t="s">
        <v>5</v>
      </c>
      <c r="D113" s="33">
        <f>SUM(E113:G113)</f>
        <v>145380</v>
      </c>
      <c r="E113" s="33">
        <v>145380</v>
      </c>
      <c r="F113" s="33">
        <v>0</v>
      </c>
      <c r="G113" s="33">
        <v>0</v>
      </c>
      <c r="H113" s="33">
        <f>I113+J113+K113</f>
        <v>145380</v>
      </c>
      <c r="I113" s="33">
        <v>145380</v>
      </c>
      <c r="J113" s="33">
        <v>0</v>
      </c>
      <c r="K113" s="33">
        <v>0</v>
      </c>
      <c r="L113" s="32">
        <f t="shared" si="41"/>
        <v>0</v>
      </c>
      <c r="M113" s="33">
        <v>0</v>
      </c>
      <c r="N113" s="33">
        <v>0</v>
      </c>
      <c r="O113" s="33">
        <f t="shared" si="63"/>
        <v>0</v>
      </c>
      <c r="P113" s="33">
        <f t="shared" si="64"/>
        <v>0</v>
      </c>
      <c r="Q113" s="33">
        <v>0</v>
      </c>
      <c r="R113" s="33">
        <v>0</v>
      </c>
      <c r="S113" s="33">
        <v>0</v>
      </c>
      <c r="T113" s="32">
        <f t="shared" si="62"/>
        <v>0</v>
      </c>
      <c r="U113" s="32">
        <f t="shared" si="65"/>
        <v>0</v>
      </c>
      <c r="V113" s="32"/>
      <c r="W113" s="32"/>
      <c r="X113" s="32"/>
    </row>
    <row r="114" spans="1:24" s="26" customFormat="1" ht="84.75" customHeight="1" hidden="1">
      <c r="A114" s="62" t="s">
        <v>198</v>
      </c>
      <c r="B114" s="41" t="s">
        <v>286</v>
      </c>
      <c r="C114" s="31" t="s">
        <v>5</v>
      </c>
      <c r="D114" s="33">
        <f>SUM(E114:G114)</f>
        <v>1800000</v>
      </c>
      <c r="E114" s="33">
        <v>1800000</v>
      </c>
      <c r="F114" s="33">
        <v>0</v>
      </c>
      <c r="G114" s="33">
        <v>0</v>
      </c>
      <c r="H114" s="33">
        <f>I114+J114+K114</f>
        <v>1173429</v>
      </c>
      <c r="I114" s="33">
        <v>1173429</v>
      </c>
      <c r="J114" s="33">
        <v>0</v>
      </c>
      <c r="K114" s="33">
        <v>0</v>
      </c>
      <c r="L114" s="32">
        <f t="shared" si="41"/>
        <v>0</v>
      </c>
      <c r="M114" s="33">
        <v>0</v>
      </c>
      <c r="N114" s="33">
        <v>0</v>
      </c>
      <c r="O114" s="33">
        <f t="shared" si="63"/>
        <v>0</v>
      </c>
      <c r="P114" s="33">
        <f t="shared" si="64"/>
        <v>1173429</v>
      </c>
      <c r="Q114" s="33">
        <v>1173429</v>
      </c>
      <c r="R114" s="33">
        <v>0</v>
      </c>
      <c r="S114" s="33">
        <v>0</v>
      </c>
      <c r="T114" s="32">
        <f t="shared" si="62"/>
        <v>100</v>
      </c>
      <c r="U114" s="32">
        <f t="shared" si="65"/>
        <v>100</v>
      </c>
      <c r="V114" s="32"/>
      <c r="W114" s="32"/>
      <c r="X114" s="32"/>
    </row>
    <row r="115" spans="1:24" s="26" customFormat="1" ht="78.75" customHeight="1" hidden="1">
      <c r="A115" s="62" t="s">
        <v>284</v>
      </c>
      <c r="B115" s="41" t="s">
        <v>279</v>
      </c>
      <c r="C115" s="31" t="s">
        <v>5</v>
      </c>
      <c r="D115" s="33">
        <f>SUM(E115:G115)</f>
        <v>2250000</v>
      </c>
      <c r="E115" s="33">
        <v>2250000</v>
      </c>
      <c r="F115" s="33">
        <v>0</v>
      </c>
      <c r="G115" s="33">
        <v>0</v>
      </c>
      <c r="H115" s="33">
        <f>I115+J115+K115</f>
        <v>1050000</v>
      </c>
      <c r="I115" s="33">
        <v>1050000</v>
      </c>
      <c r="J115" s="33">
        <v>0</v>
      </c>
      <c r="K115" s="33">
        <v>0</v>
      </c>
      <c r="L115" s="32">
        <f t="shared" si="41"/>
        <v>0</v>
      </c>
      <c r="M115" s="33">
        <v>0</v>
      </c>
      <c r="N115" s="33">
        <v>0</v>
      </c>
      <c r="O115" s="33">
        <f t="shared" si="63"/>
        <v>0</v>
      </c>
      <c r="P115" s="33">
        <f t="shared" si="64"/>
        <v>1050000</v>
      </c>
      <c r="Q115" s="33">
        <v>1050000</v>
      </c>
      <c r="R115" s="33">
        <v>0</v>
      </c>
      <c r="S115" s="33">
        <v>0</v>
      </c>
      <c r="T115" s="32">
        <f t="shared" si="62"/>
        <v>100</v>
      </c>
      <c r="U115" s="32">
        <f t="shared" si="65"/>
        <v>100</v>
      </c>
      <c r="V115" s="32"/>
      <c r="W115" s="32"/>
      <c r="X115" s="32"/>
    </row>
    <row r="116" spans="1:24" s="26" customFormat="1" ht="180.75" customHeight="1" hidden="1">
      <c r="A116" s="62" t="s">
        <v>285</v>
      </c>
      <c r="B116" s="74" t="s">
        <v>184</v>
      </c>
      <c r="C116" s="31" t="s">
        <v>5</v>
      </c>
      <c r="D116" s="33">
        <f>SUM(E116:G116)</f>
        <v>6603150</v>
      </c>
      <c r="E116" s="33">
        <v>0</v>
      </c>
      <c r="F116" s="33">
        <v>0</v>
      </c>
      <c r="G116" s="33">
        <v>6603150</v>
      </c>
      <c r="H116" s="33">
        <f>I116+J116+K116</f>
        <v>3985075</v>
      </c>
      <c r="I116" s="33">
        <v>0</v>
      </c>
      <c r="J116" s="33">
        <v>0</v>
      </c>
      <c r="K116" s="33">
        <v>3985075</v>
      </c>
      <c r="L116" s="32">
        <f t="shared" si="41"/>
        <v>1586688.92</v>
      </c>
      <c r="M116" s="33">
        <v>0</v>
      </c>
      <c r="N116" s="33">
        <v>0</v>
      </c>
      <c r="O116" s="33">
        <f t="shared" si="63"/>
        <v>1586688.92</v>
      </c>
      <c r="P116" s="33">
        <f>Q116+S116</f>
        <v>1586688.92</v>
      </c>
      <c r="Q116" s="33">
        <v>0</v>
      </c>
      <c r="R116" s="33">
        <v>0</v>
      </c>
      <c r="S116" s="33">
        <v>1586688.92</v>
      </c>
      <c r="T116" s="32">
        <f t="shared" si="62"/>
        <v>39.81578565020734</v>
      </c>
      <c r="U116" s="32"/>
      <c r="V116" s="32"/>
      <c r="W116" s="32">
        <f>S116/K116*100</f>
        <v>39.81578565020734</v>
      </c>
      <c r="X116" s="23"/>
    </row>
    <row r="117" spans="1:24" s="26" customFormat="1" ht="42" customHeight="1" hidden="1">
      <c r="A117" s="21" t="s">
        <v>125</v>
      </c>
      <c r="B117" s="42" t="s">
        <v>199</v>
      </c>
      <c r="C117" s="30"/>
      <c r="D117" s="22">
        <f>SUM(D118:D119)</f>
        <v>27409154</v>
      </c>
      <c r="E117" s="22">
        <f>SUM(E118:E119)</f>
        <v>0</v>
      </c>
      <c r="F117" s="22">
        <f>SUM(F118:F119)</f>
        <v>0</v>
      </c>
      <c r="G117" s="22">
        <f>SUM(G118:G119)</f>
        <v>27409154</v>
      </c>
      <c r="H117" s="22">
        <f aca="true" t="shared" si="66" ref="H117:O117">SUM(H118:H119)</f>
        <v>7673424</v>
      </c>
      <c r="I117" s="22">
        <f t="shared" si="66"/>
        <v>0</v>
      </c>
      <c r="J117" s="22">
        <f t="shared" si="66"/>
        <v>0</v>
      </c>
      <c r="K117" s="22">
        <f t="shared" si="66"/>
        <v>7673424</v>
      </c>
      <c r="L117" s="22">
        <f t="shared" si="66"/>
        <v>3714932.02</v>
      </c>
      <c r="M117" s="22">
        <f t="shared" si="66"/>
        <v>0</v>
      </c>
      <c r="N117" s="22">
        <f t="shared" si="66"/>
        <v>0</v>
      </c>
      <c r="O117" s="22">
        <f t="shared" si="66"/>
        <v>3714932.02</v>
      </c>
      <c r="P117" s="22">
        <f>SUM(P118:P119)</f>
        <v>3714932.02</v>
      </c>
      <c r="Q117" s="22">
        <f>SUM(Q118:Q119)</f>
        <v>0</v>
      </c>
      <c r="R117" s="22">
        <f>SUM(R118:R119)</f>
        <v>0</v>
      </c>
      <c r="S117" s="22">
        <f>SUM(S118:S119)</f>
        <v>3714932.02</v>
      </c>
      <c r="T117" s="23">
        <f t="shared" si="62"/>
        <v>48.41296427774615</v>
      </c>
      <c r="U117" s="23"/>
      <c r="V117" s="32"/>
      <c r="W117" s="23">
        <f>S117/K117*100</f>
        <v>48.41296427774615</v>
      </c>
      <c r="X117" s="23"/>
    </row>
    <row r="118" spans="1:24" s="26" customFormat="1" ht="18.75" hidden="1">
      <c r="A118" s="93" t="s">
        <v>200</v>
      </c>
      <c r="B118" s="124" t="s">
        <v>184</v>
      </c>
      <c r="C118" s="31" t="s">
        <v>3</v>
      </c>
      <c r="D118" s="33">
        <f>SUM(E118:G118)</f>
        <v>20220703</v>
      </c>
      <c r="E118" s="33">
        <v>0</v>
      </c>
      <c r="F118" s="33">
        <v>0</v>
      </c>
      <c r="G118" s="33">
        <v>20220703</v>
      </c>
      <c r="H118" s="33">
        <f>SUM(I118:K118)</f>
        <v>716981</v>
      </c>
      <c r="I118" s="33">
        <v>0</v>
      </c>
      <c r="J118" s="33">
        <v>0</v>
      </c>
      <c r="K118" s="33">
        <v>716981</v>
      </c>
      <c r="L118" s="32">
        <f t="shared" si="41"/>
        <v>625980.02</v>
      </c>
      <c r="M118" s="33">
        <v>0</v>
      </c>
      <c r="N118" s="33">
        <v>0</v>
      </c>
      <c r="O118" s="33">
        <f>S118</f>
        <v>625980.02</v>
      </c>
      <c r="P118" s="33">
        <f>SUM(Q118:S118)</f>
        <v>625980.02</v>
      </c>
      <c r="Q118" s="33">
        <v>0</v>
      </c>
      <c r="R118" s="33">
        <v>0</v>
      </c>
      <c r="S118" s="33">
        <v>625980.02</v>
      </c>
      <c r="T118" s="32">
        <f t="shared" si="62"/>
        <v>87.30775571458658</v>
      </c>
      <c r="U118" s="32"/>
      <c r="V118" s="32"/>
      <c r="W118" s="32">
        <f>S118/K118*100</f>
        <v>87.30775571458658</v>
      </c>
      <c r="X118" s="23"/>
    </row>
    <row r="119" spans="1:24" s="26" customFormat="1" ht="78.75" customHeight="1" hidden="1">
      <c r="A119" s="94"/>
      <c r="B119" s="125"/>
      <c r="C119" s="31" t="s">
        <v>281</v>
      </c>
      <c r="D119" s="33">
        <f>SUM(E119:G119)</f>
        <v>7188451</v>
      </c>
      <c r="E119" s="33">
        <v>0</v>
      </c>
      <c r="F119" s="33">
        <v>0</v>
      </c>
      <c r="G119" s="33">
        <v>7188451</v>
      </c>
      <c r="H119" s="33">
        <f>SUM(I119:K119)</f>
        <v>6956443</v>
      </c>
      <c r="I119" s="33">
        <v>0</v>
      </c>
      <c r="J119" s="33">
        <v>0</v>
      </c>
      <c r="K119" s="33">
        <v>6956443</v>
      </c>
      <c r="L119" s="32">
        <f t="shared" si="41"/>
        <v>3088952</v>
      </c>
      <c r="M119" s="33">
        <v>0</v>
      </c>
      <c r="N119" s="33">
        <v>0</v>
      </c>
      <c r="O119" s="33">
        <f>S119</f>
        <v>3088952</v>
      </c>
      <c r="P119" s="33">
        <f>SUM(Q119:S119)</f>
        <v>3088952</v>
      </c>
      <c r="Q119" s="33">
        <v>0</v>
      </c>
      <c r="R119" s="33">
        <v>0</v>
      </c>
      <c r="S119" s="33">
        <v>3088952</v>
      </c>
      <c r="T119" s="32">
        <f t="shared" si="62"/>
        <v>44.4041875998984</v>
      </c>
      <c r="U119" s="32"/>
      <c r="V119" s="32"/>
      <c r="W119" s="32">
        <f>S119/K119*100</f>
        <v>44.4041875998984</v>
      </c>
      <c r="X119" s="23"/>
    </row>
    <row r="120" spans="1:24" s="26" customFormat="1" ht="78.75" customHeight="1" hidden="1">
      <c r="A120" s="81" t="s">
        <v>305</v>
      </c>
      <c r="B120" s="82" t="s">
        <v>306</v>
      </c>
      <c r="C120" s="30"/>
      <c r="D120" s="22">
        <f>D121</f>
        <v>19443814</v>
      </c>
      <c r="E120" s="22">
        <f aca="true" t="shared" si="67" ref="E120:S120">E121</f>
        <v>0</v>
      </c>
      <c r="F120" s="22">
        <f t="shared" si="67"/>
        <v>0</v>
      </c>
      <c r="G120" s="22">
        <f t="shared" si="67"/>
        <v>19443814</v>
      </c>
      <c r="H120" s="22">
        <f t="shared" si="67"/>
        <v>0</v>
      </c>
      <c r="I120" s="22">
        <f t="shared" si="67"/>
        <v>0</v>
      </c>
      <c r="J120" s="22">
        <f t="shared" si="67"/>
        <v>0</v>
      </c>
      <c r="K120" s="22">
        <f t="shared" si="67"/>
        <v>0</v>
      </c>
      <c r="L120" s="22">
        <f t="shared" si="67"/>
        <v>0</v>
      </c>
      <c r="M120" s="22">
        <f t="shared" si="67"/>
        <v>0</v>
      </c>
      <c r="N120" s="22">
        <f t="shared" si="67"/>
        <v>0</v>
      </c>
      <c r="O120" s="22">
        <f t="shared" si="67"/>
        <v>0</v>
      </c>
      <c r="P120" s="22">
        <f t="shared" si="67"/>
        <v>0</v>
      </c>
      <c r="Q120" s="22">
        <f t="shared" si="67"/>
        <v>0</v>
      </c>
      <c r="R120" s="22">
        <f t="shared" si="67"/>
        <v>0</v>
      </c>
      <c r="S120" s="22">
        <f t="shared" si="67"/>
        <v>0</v>
      </c>
      <c r="T120" s="32"/>
      <c r="U120" s="23"/>
      <c r="V120" s="23"/>
      <c r="W120" s="32"/>
      <c r="X120" s="23"/>
    </row>
    <row r="121" spans="1:24" s="24" customFormat="1" ht="36.75" customHeight="1" hidden="1">
      <c r="A121" s="72" t="s">
        <v>307</v>
      </c>
      <c r="B121" s="75" t="s">
        <v>184</v>
      </c>
      <c r="C121" s="31" t="s">
        <v>5</v>
      </c>
      <c r="D121" s="33">
        <f>SUM(E121:G121)</f>
        <v>19443814</v>
      </c>
      <c r="E121" s="33">
        <v>0</v>
      </c>
      <c r="F121" s="33">
        <v>0</v>
      </c>
      <c r="G121" s="33">
        <v>19443814</v>
      </c>
      <c r="H121" s="33">
        <f>SUM(I121:K121)</f>
        <v>0</v>
      </c>
      <c r="I121" s="33">
        <v>0</v>
      </c>
      <c r="J121" s="33">
        <v>0</v>
      </c>
      <c r="K121" s="33">
        <v>0</v>
      </c>
      <c r="L121" s="32"/>
      <c r="M121" s="33"/>
      <c r="N121" s="33"/>
      <c r="O121" s="33"/>
      <c r="P121" s="33">
        <f>SUM(Q121:S121)</f>
        <v>0</v>
      </c>
      <c r="Q121" s="33">
        <v>0</v>
      </c>
      <c r="R121" s="33">
        <v>0</v>
      </c>
      <c r="S121" s="33">
        <v>0</v>
      </c>
      <c r="T121" s="32"/>
      <c r="U121" s="32"/>
      <c r="V121" s="32"/>
      <c r="W121" s="32"/>
      <c r="X121" s="32"/>
    </row>
    <row r="122" spans="1:24" s="26" customFormat="1" ht="79.5" customHeight="1" hidden="1">
      <c r="A122" s="21" t="s">
        <v>126</v>
      </c>
      <c r="B122" s="42" t="s">
        <v>77</v>
      </c>
      <c r="C122" s="30"/>
      <c r="D122" s="22">
        <f>D123+D124</f>
        <v>580000</v>
      </c>
      <c r="E122" s="22">
        <f aca="true" t="shared" si="68" ref="E122:S122">E123+E124</f>
        <v>260000</v>
      </c>
      <c r="F122" s="22">
        <f t="shared" si="68"/>
        <v>0</v>
      </c>
      <c r="G122" s="22">
        <f t="shared" si="68"/>
        <v>320000</v>
      </c>
      <c r="H122" s="22">
        <f t="shared" si="68"/>
        <v>0</v>
      </c>
      <c r="I122" s="22">
        <f t="shared" si="68"/>
        <v>0</v>
      </c>
      <c r="J122" s="22">
        <f t="shared" si="68"/>
        <v>0</v>
      </c>
      <c r="K122" s="22">
        <f t="shared" si="68"/>
        <v>0</v>
      </c>
      <c r="L122" s="22">
        <f t="shared" si="68"/>
        <v>6235519.65</v>
      </c>
      <c r="M122" s="22">
        <f t="shared" si="68"/>
        <v>2060000</v>
      </c>
      <c r="N122" s="22">
        <f t="shared" si="68"/>
        <v>0</v>
      </c>
      <c r="O122" s="22">
        <f t="shared" si="68"/>
        <v>0</v>
      </c>
      <c r="P122" s="22">
        <f t="shared" si="68"/>
        <v>0</v>
      </c>
      <c r="Q122" s="22">
        <f t="shared" si="68"/>
        <v>0</v>
      </c>
      <c r="R122" s="22">
        <f t="shared" si="68"/>
        <v>0</v>
      </c>
      <c r="S122" s="22">
        <f t="shared" si="68"/>
        <v>0</v>
      </c>
      <c r="T122" s="23"/>
      <c r="U122" s="23"/>
      <c r="V122" s="32"/>
      <c r="W122" s="23"/>
      <c r="X122" s="23">
        <f t="shared" si="58"/>
        <v>0</v>
      </c>
    </row>
    <row r="123" spans="1:24" s="26" customFormat="1" ht="30.75" customHeight="1" hidden="1">
      <c r="A123" s="62" t="s">
        <v>140</v>
      </c>
      <c r="B123" s="41" t="s">
        <v>184</v>
      </c>
      <c r="C123" s="31" t="s">
        <v>5</v>
      </c>
      <c r="D123" s="33">
        <f>SUM(E123:G123)</f>
        <v>320000</v>
      </c>
      <c r="E123" s="33">
        <v>0</v>
      </c>
      <c r="F123" s="33">
        <v>0</v>
      </c>
      <c r="G123" s="33">
        <v>320000</v>
      </c>
      <c r="H123" s="33">
        <f>I123+J123+K123</f>
        <v>0</v>
      </c>
      <c r="I123" s="33">
        <v>0</v>
      </c>
      <c r="J123" s="33">
        <v>0</v>
      </c>
      <c r="K123" s="33">
        <v>0</v>
      </c>
      <c r="L123" s="22">
        <f>L124+L125</f>
        <v>4175519.65</v>
      </c>
      <c r="M123" s="33">
        <v>0</v>
      </c>
      <c r="N123" s="33">
        <v>0</v>
      </c>
      <c r="O123" s="33">
        <f>S123</f>
        <v>0</v>
      </c>
      <c r="P123" s="33">
        <f>Q123+S123</f>
        <v>0</v>
      </c>
      <c r="Q123" s="33">
        <v>0</v>
      </c>
      <c r="R123" s="33">
        <v>0</v>
      </c>
      <c r="S123" s="33">
        <v>0</v>
      </c>
      <c r="T123" s="23"/>
      <c r="U123" s="23"/>
      <c r="V123" s="32"/>
      <c r="W123" s="23"/>
      <c r="X123" s="23"/>
    </row>
    <row r="124" spans="1:24" s="26" customFormat="1" ht="66" customHeight="1" hidden="1">
      <c r="A124" s="62" t="s">
        <v>276</v>
      </c>
      <c r="B124" s="41" t="s">
        <v>272</v>
      </c>
      <c r="C124" s="31" t="s">
        <v>5</v>
      </c>
      <c r="D124" s="33">
        <f>SUM(E124:G124)</f>
        <v>260000</v>
      </c>
      <c r="E124" s="33">
        <v>260000</v>
      </c>
      <c r="F124" s="33">
        <v>0</v>
      </c>
      <c r="G124" s="33">
        <v>0</v>
      </c>
      <c r="H124" s="33">
        <f>I124+J124+K124</f>
        <v>0</v>
      </c>
      <c r="I124" s="33">
        <v>0</v>
      </c>
      <c r="J124" s="33">
        <v>0</v>
      </c>
      <c r="K124" s="33">
        <v>0</v>
      </c>
      <c r="L124" s="33">
        <f>SUM(M124:O124)</f>
        <v>2060000</v>
      </c>
      <c r="M124" s="33">
        <v>2060000</v>
      </c>
      <c r="N124" s="33">
        <v>0</v>
      </c>
      <c r="O124" s="33">
        <v>0</v>
      </c>
      <c r="P124" s="33">
        <f>Q124+S124</f>
        <v>0</v>
      </c>
      <c r="Q124" s="33">
        <v>0</v>
      </c>
      <c r="R124" s="33">
        <v>0</v>
      </c>
      <c r="S124" s="33">
        <v>0</v>
      </c>
      <c r="T124" s="23"/>
      <c r="U124" s="23"/>
      <c r="V124" s="32"/>
      <c r="W124" s="23"/>
      <c r="X124" s="23">
        <f t="shared" si="58"/>
        <v>0</v>
      </c>
    </row>
    <row r="125" spans="1:24" s="26" customFormat="1" ht="37.5" hidden="1">
      <c r="A125" s="21" t="s">
        <v>127</v>
      </c>
      <c r="B125" s="42" t="s">
        <v>78</v>
      </c>
      <c r="C125" s="30"/>
      <c r="D125" s="22">
        <f aca="true" t="shared" si="69" ref="D125:S125">SUM(D126:D128)</f>
        <v>39293004</v>
      </c>
      <c r="E125" s="22">
        <f t="shared" si="69"/>
        <v>29655615</v>
      </c>
      <c r="F125" s="22">
        <f t="shared" si="69"/>
        <v>0</v>
      </c>
      <c r="G125" s="22">
        <f t="shared" si="69"/>
        <v>9637389</v>
      </c>
      <c r="H125" s="22">
        <f t="shared" si="69"/>
        <v>20057424</v>
      </c>
      <c r="I125" s="22">
        <f t="shared" si="69"/>
        <v>17641262</v>
      </c>
      <c r="J125" s="22">
        <f t="shared" si="69"/>
        <v>0</v>
      </c>
      <c r="K125" s="22">
        <f t="shared" si="69"/>
        <v>2416162</v>
      </c>
      <c r="L125" s="22">
        <f t="shared" si="69"/>
        <v>2115519.65</v>
      </c>
      <c r="M125" s="22">
        <f t="shared" si="69"/>
        <v>1582206</v>
      </c>
      <c r="N125" s="22">
        <f t="shared" si="69"/>
        <v>0</v>
      </c>
      <c r="O125" s="22">
        <f t="shared" si="69"/>
        <v>533313.65</v>
      </c>
      <c r="P125" s="22">
        <f t="shared" si="69"/>
        <v>16058959.25</v>
      </c>
      <c r="Q125" s="22">
        <f t="shared" si="69"/>
        <v>13750823.6</v>
      </c>
      <c r="R125" s="22">
        <f t="shared" si="69"/>
        <v>0</v>
      </c>
      <c r="S125" s="22">
        <f t="shared" si="69"/>
        <v>2308135.65</v>
      </c>
      <c r="T125" s="23">
        <f>P125/H125*100</f>
        <v>80.06491386929846</v>
      </c>
      <c r="U125" s="23">
        <f>Q125/I125*100</f>
        <v>77.94693826326031</v>
      </c>
      <c r="V125" s="23"/>
      <c r="W125" s="23">
        <f aca="true" t="shared" si="70" ref="W125:W132">S125/K125*100</f>
        <v>95.52901047197993</v>
      </c>
      <c r="X125" s="23">
        <f t="shared" si="58"/>
        <v>869.0918628800548</v>
      </c>
    </row>
    <row r="126" spans="1:24" s="26" customFormat="1" ht="54" customHeight="1" hidden="1">
      <c r="A126" s="62" t="s">
        <v>128</v>
      </c>
      <c r="B126" s="41" t="s">
        <v>72</v>
      </c>
      <c r="C126" s="31" t="s">
        <v>5</v>
      </c>
      <c r="D126" s="33">
        <f>SUM(E126:G126)</f>
        <v>25375311</v>
      </c>
      <c r="E126" s="33">
        <v>19913200</v>
      </c>
      <c r="F126" s="33">
        <v>0</v>
      </c>
      <c r="G126" s="33">
        <v>5462111</v>
      </c>
      <c r="H126" s="33">
        <f>I126+J126+K126</f>
        <v>14141340</v>
      </c>
      <c r="I126" s="33">
        <v>13500000</v>
      </c>
      <c r="J126" s="33">
        <v>0</v>
      </c>
      <c r="K126" s="33">
        <v>641340</v>
      </c>
      <c r="L126" s="32">
        <f t="shared" si="41"/>
        <v>533313.65</v>
      </c>
      <c r="M126" s="33">
        <v>0</v>
      </c>
      <c r="N126" s="33">
        <v>0</v>
      </c>
      <c r="O126" s="33">
        <f>S126</f>
        <v>533313.65</v>
      </c>
      <c r="P126" s="33">
        <f>Q126+S126</f>
        <v>10142880.22</v>
      </c>
      <c r="Q126" s="33">
        <v>9609566.57</v>
      </c>
      <c r="R126" s="33">
        <v>0</v>
      </c>
      <c r="S126" s="33">
        <v>533313.65</v>
      </c>
      <c r="T126" s="32">
        <f aca="true" t="shared" si="71" ref="T126:T134">P126/H126*100</f>
        <v>71.72502902836648</v>
      </c>
      <c r="U126" s="32">
        <f aca="true" t="shared" si="72" ref="U126:U131">Q126/I126*100</f>
        <v>71.1819745925926</v>
      </c>
      <c r="V126" s="32"/>
      <c r="W126" s="32">
        <f t="shared" si="70"/>
        <v>83.15614962422428</v>
      </c>
      <c r="X126" s="23"/>
    </row>
    <row r="127" spans="1:24" s="26" customFormat="1" ht="104.25" customHeight="1" hidden="1">
      <c r="A127" s="62" t="s">
        <v>129</v>
      </c>
      <c r="B127" s="78" t="s">
        <v>273</v>
      </c>
      <c r="C127" s="31" t="s">
        <v>5</v>
      </c>
      <c r="D127" s="33">
        <f>SUM(E127:G127)</f>
        <v>9742415</v>
      </c>
      <c r="E127" s="33">
        <v>9742415</v>
      </c>
      <c r="F127" s="33">
        <v>0</v>
      </c>
      <c r="G127" s="33">
        <v>0</v>
      </c>
      <c r="H127" s="33">
        <f>I127+J127+K127</f>
        <v>4141262</v>
      </c>
      <c r="I127" s="33">
        <v>4141262</v>
      </c>
      <c r="J127" s="33">
        <v>0</v>
      </c>
      <c r="K127" s="33">
        <v>0</v>
      </c>
      <c r="L127" s="32">
        <f t="shared" si="41"/>
        <v>1582206</v>
      </c>
      <c r="M127" s="33">
        <v>1582206</v>
      </c>
      <c r="N127" s="33">
        <v>0</v>
      </c>
      <c r="O127" s="33">
        <f>S127</f>
        <v>0</v>
      </c>
      <c r="P127" s="33">
        <f>Q127+S127</f>
        <v>4141257.03</v>
      </c>
      <c r="Q127" s="33">
        <v>4141257.03</v>
      </c>
      <c r="R127" s="33">
        <v>0</v>
      </c>
      <c r="S127" s="33">
        <v>0</v>
      </c>
      <c r="T127" s="32">
        <f t="shared" si="71"/>
        <v>99.9998799882741</v>
      </c>
      <c r="U127" s="32">
        <f t="shared" si="72"/>
        <v>99.9998799882741</v>
      </c>
      <c r="V127" s="23"/>
      <c r="W127" s="32"/>
      <c r="X127" s="32">
        <f t="shared" si="58"/>
        <v>261.7394340559952</v>
      </c>
    </row>
    <row r="128" spans="1:24" s="26" customFormat="1" ht="101.25" customHeight="1" hidden="1">
      <c r="A128" s="62" t="s">
        <v>293</v>
      </c>
      <c r="B128" s="41" t="s">
        <v>181</v>
      </c>
      <c r="C128" s="31" t="s">
        <v>5</v>
      </c>
      <c r="D128" s="33">
        <f>SUM(E128:G128)</f>
        <v>4175278</v>
      </c>
      <c r="E128" s="33">
        <v>0</v>
      </c>
      <c r="F128" s="33">
        <v>0</v>
      </c>
      <c r="G128" s="33">
        <v>4175278</v>
      </c>
      <c r="H128" s="33">
        <f>I128+J128+K128</f>
        <v>1774822</v>
      </c>
      <c r="I128" s="33">
        <v>0</v>
      </c>
      <c r="J128" s="33">
        <v>0</v>
      </c>
      <c r="K128" s="33">
        <v>1774822</v>
      </c>
      <c r="L128" s="32"/>
      <c r="M128" s="33"/>
      <c r="N128" s="33"/>
      <c r="O128" s="33"/>
      <c r="P128" s="33">
        <f>Q128+S128</f>
        <v>1774822</v>
      </c>
      <c r="Q128" s="33">
        <v>0</v>
      </c>
      <c r="R128" s="33">
        <v>0</v>
      </c>
      <c r="S128" s="33">
        <v>1774822</v>
      </c>
      <c r="T128" s="32">
        <f t="shared" si="71"/>
        <v>100</v>
      </c>
      <c r="U128" s="32"/>
      <c r="V128" s="23"/>
      <c r="W128" s="32">
        <f t="shared" si="70"/>
        <v>100</v>
      </c>
      <c r="X128" s="32"/>
    </row>
    <row r="129" spans="1:24" s="26" customFormat="1" ht="37.5" hidden="1">
      <c r="A129" s="21" t="s">
        <v>130</v>
      </c>
      <c r="B129" s="42" t="s">
        <v>79</v>
      </c>
      <c r="C129" s="30"/>
      <c r="D129" s="22">
        <f>SUM(D130:D133)</f>
        <v>40942900</v>
      </c>
      <c r="E129" s="22">
        <f aca="true" t="shared" si="73" ref="E129:S129">SUM(E130:E133)</f>
        <v>2543320</v>
      </c>
      <c r="F129" s="22">
        <f t="shared" si="73"/>
        <v>0</v>
      </c>
      <c r="G129" s="22">
        <f t="shared" si="73"/>
        <v>38399580</v>
      </c>
      <c r="H129" s="22">
        <f t="shared" si="73"/>
        <v>19276714</v>
      </c>
      <c r="I129" s="22">
        <f t="shared" si="73"/>
        <v>1130000</v>
      </c>
      <c r="J129" s="22">
        <f t="shared" si="73"/>
        <v>0</v>
      </c>
      <c r="K129" s="22">
        <f t="shared" si="73"/>
        <v>18146714</v>
      </c>
      <c r="L129" s="22">
        <f t="shared" si="73"/>
        <v>18751092.1</v>
      </c>
      <c r="M129" s="22">
        <f t="shared" si="73"/>
        <v>990527</v>
      </c>
      <c r="N129" s="22">
        <f t="shared" si="73"/>
        <v>0</v>
      </c>
      <c r="O129" s="22">
        <f t="shared" si="73"/>
        <v>17760565.1</v>
      </c>
      <c r="P129" s="22">
        <f t="shared" si="73"/>
        <v>18729285.1</v>
      </c>
      <c r="Q129" s="22">
        <f t="shared" si="73"/>
        <v>968720</v>
      </c>
      <c r="R129" s="22">
        <f t="shared" si="73"/>
        <v>0</v>
      </c>
      <c r="S129" s="22">
        <f t="shared" si="73"/>
        <v>17760565.1</v>
      </c>
      <c r="T129" s="23">
        <f t="shared" si="71"/>
        <v>97.16015447446075</v>
      </c>
      <c r="U129" s="23">
        <f t="shared" si="72"/>
        <v>85.72743362831858</v>
      </c>
      <c r="V129" s="23"/>
      <c r="W129" s="23">
        <f t="shared" si="70"/>
        <v>97.87207259672468</v>
      </c>
      <c r="X129" s="23">
        <f t="shared" si="58"/>
        <v>97.79844466632409</v>
      </c>
    </row>
    <row r="130" spans="1:24" s="26" customFormat="1" ht="43.5" customHeight="1" hidden="1">
      <c r="A130" s="62" t="s">
        <v>131</v>
      </c>
      <c r="B130" s="41" t="s">
        <v>61</v>
      </c>
      <c r="C130" s="31" t="s">
        <v>5</v>
      </c>
      <c r="D130" s="33">
        <f>SUM(E130:G130)</f>
        <v>31195200</v>
      </c>
      <c r="E130" s="33">
        <v>0</v>
      </c>
      <c r="F130" s="33">
        <v>0</v>
      </c>
      <c r="G130" s="33">
        <v>31195200</v>
      </c>
      <c r="H130" s="33">
        <f>I130+J130+K130</f>
        <v>14508750</v>
      </c>
      <c r="I130" s="33">
        <v>0</v>
      </c>
      <c r="J130" s="33">
        <v>0</v>
      </c>
      <c r="K130" s="33">
        <v>14508750</v>
      </c>
      <c r="L130" s="32">
        <f t="shared" si="41"/>
        <v>14177266.63</v>
      </c>
      <c r="M130" s="33">
        <v>0</v>
      </c>
      <c r="N130" s="33">
        <v>0</v>
      </c>
      <c r="O130" s="33">
        <f>S130</f>
        <v>14177266.63</v>
      </c>
      <c r="P130" s="33">
        <f>Q130+S130</f>
        <v>14177266.63</v>
      </c>
      <c r="Q130" s="33">
        <v>0</v>
      </c>
      <c r="R130" s="33">
        <v>0</v>
      </c>
      <c r="S130" s="33">
        <v>14177266.63</v>
      </c>
      <c r="T130" s="32">
        <f t="shared" si="71"/>
        <v>97.71528649952616</v>
      </c>
      <c r="U130" s="32"/>
      <c r="V130" s="32"/>
      <c r="W130" s="32">
        <f t="shared" si="70"/>
        <v>97.71528649952616</v>
      </c>
      <c r="X130" s="32"/>
    </row>
    <row r="131" spans="1:24" s="26" customFormat="1" ht="45" customHeight="1" hidden="1">
      <c r="A131" s="62" t="s">
        <v>132</v>
      </c>
      <c r="B131" s="41" t="s">
        <v>80</v>
      </c>
      <c r="C131" s="31" t="s">
        <v>5</v>
      </c>
      <c r="D131" s="33">
        <f>SUM(E131:G131)</f>
        <v>7747320</v>
      </c>
      <c r="E131" s="33">
        <v>1753320</v>
      </c>
      <c r="F131" s="33">
        <v>0</v>
      </c>
      <c r="G131" s="33">
        <v>5994000</v>
      </c>
      <c r="H131" s="33">
        <f>I131+J131+K131</f>
        <v>3814964</v>
      </c>
      <c r="I131" s="33">
        <v>630000</v>
      </c>
      <c r="J131" s="33">
        <v>0</v>
      </c>
      <c r="K131" s="33">
        <v>3184964</v>
      </c>
      <c r="L131" s="32">
        <f aca="true" t="shared" si="74" ref="L131:L158">M131+N131+O131</f>
        <v>3625975.47</v>
      </c>
      <c r="M131" s="33">
        <v>490527</v>
      </c>
      <c r="N131" s="33">
        <v>0</v>
      </c>
      <c r="O131" s="33">
        <f>S131</f>
        <v>3135448.47</v>
      </c>
      <c r="P131" s="33">
        <f>Q131+S131</f>
        <v>3604168.47</v>
      </c>
      <c r="Q131" s="33">
        <v>468720</v>
      </c>
      <c r="R131" s="33">
        <v>0</v>
      </c>
      <c r="S131" s="33">
        <v>3135448.47</v>
      </c>
      <c r="T131" s="32">
        <f t="shared" si="71"/>
        <v>94.47450801632729</v>
      </c>
      <c r="U131" s="32">
        <f t="shared" si="72"/>
        <v>74.4</v>
      </c>
      <c r="V131" s="32"/>
      <c r="W131" s="32">
        <f t="shared" si="70"/>
        <v>98.44533470394015</v>
      </c>
      <c r="X131" s="32">
        <f t="shared" si="58"/>
        <v>95.55437315377135</v>
      </c>
    </row>
    <row r="132" spans="1:24" s="26" customFormat="1" ht="69.75" customHeight="1" hidden="1">
      <c r="A132" s="62" t="s">
        <v>133</v>
      </c>
      <c r="B132" s="41" t="s">
        <v>184</v>
      </c>
      <c r="C132" s="31" t="s">
        <v>5</v>
      </c>
      <c r="D132" s="33">
        <f>SUM(E132:G132)</f>
        <v>1210380</v>
      </c>
      <c r="E132" s="33">
        <v>0</v>
      </c>
      <c r="F132" s="33">
        <v>0</v>
      </c>
      <c r="G132" s="33">
        <v>1210380</v>
      </c>
      <c r="H132" s="33">
        <f>I132+J132+K132</f>
        <v>453000</v>
      </c>
      <c r="I132" s="33">
        <v>0</v>
      </c>
      <c r="J132" s="33">
        <v>0</v>
      </c>
      <c r="K132" s="33">
        <v>453000</v>
      </c>
      <c r="L132" s="32">
        <f t="shared" si="74"/>
        <v>447850</v>
      </c>
      <c r="M132" s="33">
        <v>0</v>
      </c>
      <c r="N132" s="33">
        <v>0</v>
      </c>
      <c r="O132" s="33">
        <f>S132</f>
        <v>447850</v>
      </c>
      <c r="P132" s="33">
        <f>Q132+S132</f>
        <v>447850</v>
      </c>
      <c r="Q132" s="33">
        <v>0</v>
      </c>
      <c r="R132" s="33">
        <v>0</v>
      </c>
      <c r="S132" s="33">
        <v>447850</v>
      </c>
      <c r="T132" s="32">
        <f t="shared" si="71"/>
        <v>98.86313465783665</v>
      </c>
      <c r="U132" s="23"/>
      <c r="V132" s="23"/>
      <c r="W132" s="32">
        <f t="shared" si="70"/>
        <v>98.86313465783665</v>
      </c>
      <c r="X132" s="32"/>
    </row>
    <row r="133" spans="1:24" s="26" customFormat="1" ht="61.5" customHeight="1" hidden="1">
      <c r="A133" s="62" t="s">
        <v>223</v>
      </c>
      <c r="B133" s="78" t="s">
        <v>220</v>
      </c>
      <c r="C133" s="31" t="s">
        <v>5</v>
      </c>
      <c r="D133" s="33">
        <f>SUM(E133:G133)</f>
        <v>790000</v>
      </c>
      <c r="E133" s="33">
        <v>790000</v>
      </c>
      <c r="F133" s="33">
        <v>0</v>
      </c>
      <c r="G133" s="33">
        <v>0</v>
      </c>
      <c r="H133" s="33">
        <f>I133+J133+K133</f>
        <v>500000</v>
      </c>
      <c r="I133" s="33">
        <v>500000</v>
      </c>
      <c r="J133" s="33">
        <v>0</v>
      </c>
      <c r="K133" s="33">
        <v>0</v>
      </c>
      <c r="L133" s="32">
        <f t="shared" si="74"/>
        <v>500000</v>
      </c>
      <c r="M133" s="33">
        <v>500000</v>
      </c>
      <c r="N133" s="33">
        <v>0</v>
      </c>
      <c r="O133" s="33">
        <f>S133</f>
        <v>0</v>
      </c>
      <c r="P133" s="33">
        <f>Q133+S133</f>
        <v>500000</v>
      </c>
      <c r="Q133" s="33">
        <v>500000</v>
      </c>
      <c r="R133" s="33">
        <v>0</v>
      </c>
      <c r="S133" s="33">
        <v>0</v>
      </c>
      <c r="T133" s="32">
        <f t="shared" si="71"/>
        <v>100</v>
      </c>
      <c r="U133" s="32">
        <f>Q133/I133*100</f>
        <v>100</v>
      </c>
      <c r="V133" s="23"/>
      <c r="W133" s="32"/>
      <c r="X133" s="32">
        <f t="shared" si="58"/>
        <v>100</v>
      </c>
    </row>
    <row r="134" spans="1:24" s="26" customFormat="1" ht="56.25" hidden="1">
      <c r="A134" s="21" t="s">
        <v>134</v>
      </c>
      <c r="B134" s="42" t="s">
        <v>81</v>
      </c>
      <c r="C134" s="30"/>
      <c r="D134" s="22">
        <f>D135+D136</f>
        <v>113533400</v>
      </c>
      <c r="E134" s="22">
        <f>E135+E136</f>
        <v>0</v>
      </c>
      <c r="F134" s="22">
        <f>F135+F136</f>
        <v>0</v>
      </c>
      <c r="G134" s="22">
        <f>G135+G136</f>
        <v>113533400</v>
      </c>
      <c r="H134" s="22">
        <f aca="true" t="shared" si="75" ref="H134:S134">H135+H136</f>
        <v>65870591</v>
      </c>
      <c r="I134" s="22">
        <f t="shared" si="75"/>
        <v>0</v>
      </c>
      <c r="J134" s="22">
        <f t="shared" si="75"/>
        <v>0</v>
      </c>
      <c r="K134" s="22">
        <f t="shared" si="75"/>
        <v>65870591</v>
      </c>
      <c r="L134" s="22">
        <f t="shared" si="75"/>
        <v>29596107.49</v>
      </c>
      <c r="M134" s="22">
        <f t="shared" si="75"/>
        <v>0</v>
      </c>
      <c r="N134" s="22">
        <f t="shared" si="75"/>
        <v>0</v>
      </c>
      <c r="O134" s="22">
        <f t="shared" si="75"/>
        <v>29596107.49</v>
      </c>
      <c r="P134" s="22">
        <f t="shared" si="75"/>
        <v>63643000.17</v>
      </c>
      <c r="Q134" s="22">
        <f t="shared" si="75"/>
        <v>0</v>
      </c>
      <c r="R134" s="22">
        <f t="shared" si="75"/>
        <v>0</v>
      </c>
      <c r="S134" s="22">
        <f t="shared" si="75"/>
        <v>63643000.17</v>
      </c>
      <c r="T134" s="23">
        <f t="shared" si="71"/>
        <v>96.618231602021</v>
      </c>
      <c r="U134" s="23"/>
      <c r="V134" s="22"/>
      <c r="W134" s="23">
        <f>S134/K134*100</f>
        <v>96.618231602021</v>
      </c>
      <c r="X134" s="22">
        <f>SUM(X135:Z136)</f>
        <v>0</v>
      </c>
    </row>
    <row r="135" spans="1:24" s="26" customFormat="1" ht="56.25" hidden="1">
      <c r="A135" s="62" t="s">
        <v>135</v>
      </c>
      <c r="B135" s="41" t="s">
        <v>201</v>
      </c>
      <c r="C135" s="31" t="s">
        <v>5</v>
      </c>
      <c r="D135" s="33">
        <f>SUM(E135:G135)</f>
        <v>51859400</v>
      </c>
      <c r="E135" s="33">
        <v>0</v>
      </c>
      <c r="F135" s="33">
        <v>0</v>
      </c>
      <c r="G135" s="33">
        <v>51859400</v>
      </c>
      <c r="H135" s="33">
        <f>I135+J135+K135</f>
        <v>30149633</v>
      </c>
      <c r="I135" s="33">
        <v>0</v>
      </c>
      <c r="J135" s="33">
        <v>0</v>
      </c>
      <c r="K135" s="33">
        <v>30149633</v>
      </c>
      <c r="L135" s="32">
        <f t="shared" si="74"/>
        <v>29596107.49</v>
      </c>
      <c r="M135" s="33">
        <v>0</v>
      </c>
      <c r="N135" s="33">
        <v>0</v>
      </c>
      <c r="O135" s="33">
        <f>S135</f>
        <v>29596107.49</v>
      </c>
      <c r="P135" s="33">
        <f>Q135+S135</f>
        <v>29596107.49</v>
      </c>
      <c r="Q135" s="33">
        <v>0</v>
      </c>
      <c r="R135" s="33">
        <v>0</v>
      </c>
      <c r="S135" s="33">
        <v>29596107.49</v>
      </c>
      <c r="T135" s="32">
        <f>P135/D135*100</f>
        <v>57.06989955533616</v>
      </c>
      <c r="U135" s="32"/>
      <c r="V135" s="23"/>
      <c r="W135" s="32">
        <f>S135/K135*100</f>
        <v>98.16407214641717</v>
      </c>
      <c r="X135" s="23"/>
    </row>
    <row r="136" spans="1:24" s="26" customFormat="1" ht="159" customHeight="1" hidden="1">
      <c r="A136" s="62" t="s">
        <v>294</v>
      </c>
      <c r="B136" s="41" t="s">
        <v>295</v>
      </c>
      <c r="C136" s="31" t="s">
        <v>5</v>
      </c>
      <c r="D136" s="33">
        <f>SUM(E136:G136)</f>
        <v>61674000</v>
      </c>
      <c r="E136" s="33">
        <v>0</v>
      </c>
      <c r="F136" s="33">
        <v>0</v>
      </c>
      <c r="G136" s="33">
        <v>61674000</v>
      </c>
      <c r="H136" s="33">
        <f>I136+J136+K136</f>
        <v>35720958</v>
      </c>
      <c r="I136" s="33">
        <v>0</v>
      </c>
      <c r="J136" s="33">
        <v>0</v>
      </c>
      <c r="K136" s="33">
        <v>35720958</v>
      </c>
      <c r="L136" s="32"/>
      <c r="M136" s="33"/>
      <c r="N136" s="33"/>
      <c r="O136" s="33"/>
      <c r="P136" s="33">
        <f>Q136+S136</f>
        <v>34046892.68</v>
      </c>
      <c r="Q136" s="33">
        <v>0</v>
      </c>
      <c r="R136" s="33">
        <v>0</v>
      </c>
      <c r="S136" s="33">
        <v>34046892.68</v>
      </c>
      <c r="T136" s="32">
        <f>P136/D136*100</f>
        <v>55.20461244608749</v>
      </c>
      <c r="U136" s="32"/>
      <c r="V136" s="23"/>
      <c r="W136" s="32">
        <f>S136/K136*100</f>
        <v>95.31349265604803</v>
      </c>
      <c r="X136" s="23"/>
    </row>
    <row r="137" spans="1:24" s="24" customFormat="1" ht="26.25" customHeight="1" hidden="1">
      <c r="A137" s="99" t="s">
        <v>33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</row>
    <row r="138" spans="1:24" s="24" customFormat="1" ht="44.25" customHeight="1" hidden="1">
      <c r="A138" s="21" t="s">
        <v>46</v>
      </c>
      <c r="B138" s="123" t="s">
        <v>34</v>
      </c>
      <c r="C138" s="123"/>
      <c r="D138" s="20">
        <f aca="true" t="shared" si="76" ref="D138:S138">D139+D144+D156</f>
        <v>282317584.09</v>
      </c>
      <c r="E138" s="20">
        <f t="shared" si="76"/>
        <v>117538064.09</v>
      </c>
      <c r="F138" s="20">
        <f t="shared" si="76"/>
        <v>17713322</v>
      </c>
      <c r="G138" s="20">
        <f t="shared" si="76"/>
        <v>147066198</v>
      </c>
      <c r="H138" s="20">
        <f t="shared" si="76"/>
        <v>80360153</v>
      </c>
      <c r="I138" s="20">
        <f t="shared" si="76"/>
        <v>14269351</v>
      </c>
      <c r="J138" s="20">
        <f t="shared" si="76"/>
        <v>4577600</v>
      </c>
      <c r="K138" s="20">
        <f t="shared" si="76"/>
        <v>61513202</v>
      </c>
      <c r="L138" s="20">
        <f t="shared" si="76"/>
        <v>46497557.41</v>
      </c>
      <c r="M138" s="20">
        <f t="shared" si="76"/>
        <v>0</v>
      </c>
      <c r="N138" s="20">
        <f t="shared" si="76"/>
        <v>0</v>
      </c>
      <c r="O138" s="20">
        <f t="shared" si="76"/>
        <v>47414494.31</v>
      </c>
      <c r="P138" s="20">
        <f t="shared" si="76"/>
        <v>47414494.31</v>
      </c>
      <c r="Q138" s="20">
        <f t="shared" si="76"/>
        <v>0</v>
      </c>
      <c r="R138" s="20">
        <f t="shared" si="76"/>
        <v>0</v>
      </c>
      <c r="S138" s="20">
        <f t="shared" si="76"/>
        <v>47414494.31</v>
      </c>
      <c r="T138" s="23">
        <f>P138/H138*100</f>
        <v>59.002493823026946</v>
      </c>
      <c r="U138" s="23">
        <f>Q138/I138*100</f>
        <v>0</v>
      </c>
      <c r="V138" s="23">
        <f>R138/J138*100</f>
        <v>0</v>
      </c>
      <c r="W138" s="23">
        <f>S138/K138*100</f>
        <v>77.08019216752852</v>
      </c>
      <c r="X138" s="23">
        <f>T138/L138*100</f>
        <v>0.00012689374906892976</v>
      </c>
    </row>
    <row r="139" spans="1:24" s="24" customFormat="1" ht="51.75" customHeight="1" hidden="1">
      <c r="A139" s="21" t="s">
        <v>23</v>
      </c>
      <c r="B139" s="66" t="s">
        <v>82</v>
      </c>
      <c r="C139" s="66"/>
      <c r="D139" s="20">
        <f>SUM(D140:D143)</f>
        <v>107595567</v>
      </c>
      <c r="E139" s="20">
        <f aca="true" t="shared" si="77" ref="E139:S139">SUM(E140:E143)</f>
        <v>0</v>
      </c>
      <c r="F139" s="20">
        <f t="shared" si="77"/>
        <v>0</v>
      </c>
      <c r="G139" s="20">
        <f t="shared" si="77"/>
        <v>107595567</v>
      </c>
      <c r="H139" s="20">
        <f t="shared" si="77"/>
        <v>52056228</v>
      </c>
      <c r="I139" s="20">
        <f t="shared" si="77"/>
        <v>0</v>
      </c>
      <c r="J139" s="20">
        <f t="shared" si="77"/>
        <v>0</v>
      </c>
      <c r="K139" s="20">
        <f t="shared" si="77"/>
        <v>52056228</v>
      </c>
      <c r="L139" s="20">
        <f t="shared" si="77"/>
        <v>45225137.25</v>
      </c>
      <c r="M139" s="20">
        <f t="shared" si="77"/>
        <v>0</v>
      </c>
      <c r="N139" s="20">
        <f t="shared" si="77"/>
        <v>0</v>
      </c>
      <c r="O139" s="20">
        <f t="shared" si="77"/>
        <v>45225137.25</v>
      </c>
      <c r="P139" s="20">
        <f t="shared" si="77"/>
        <v>45225137.25</v>
      </c>
      <c r="Q139" s="20">
        <f t="shared" si="77"/>
        <v>0</v>
      </c>
      <c r="R139" s="20">
        <f t="shared" si="77"/>
        <v>0</v>
      </c>
      <c r="S139" s="20">
        <f t="shared" si="77"/>
        <v>45225137.25</v>
      </c>
      <c r="T139" s="23">
        <f aca="true" t="shared" si="78" ref="T139:T145">P139/H139*100</f>
        <v>86.87747650482859</v>
      </c>
      <c r="U139" s="23"/>
      <c r="V139" s="23"/>
      <c r="W139" s="23">
        <f aca="true" t="shared" si="79" ref="W139:W145">S139/K139*100</f>
        <v>86.87747650482859</v>
      </c>
      <c r="X139" s="23"/>
    </row>
    <row r="140" spans="1:24" s="24" customFormat="1" ht="37.5" hidden="1">
      <c r="A140" s="62" t="s">
        <v>67</v>
      </c>
      <c r="B140" s="78" t="s">
        <v>202</v>
      </c>
      <c r="C140" s="36" t="s">
        <v>281</v>
      </c>
      <c r="D140" s="33">
        <f>SUM(E140:G140)</f>
        <v>9198182</v>
      </c>
      <c r="E140" s="33">
        <v>0</v>
      </c>
      <c r="F140" s="33">
        <v>0</v>
      </c>
      <c r="G140" s="33">
        <v>9198182</v>
      </c>
      <c r="H140" s="33">
        <f>I140+J140+K140</f>
        <v>4515773</v>
      </c>
      <c r="I140" s="33">
        <v>0</v>
      </c>
      <c r="J140" s="33">
        <v>0</v>
      </c>
      <c r="K140" s="33">
        <v>4515773</v>
      </c>
      <c r="L140" s="32">
        <f t="shared" si="74"/>
        <v>762316.45</v>
      </c>
      <c r="M140" s="33">
        <v>0</v>
      </c>
      <c r="N140" s="33">
        <v>0</v>
      </c>
      <c r="O140" s="33">
        <f>S140</f>
        <v>762316.45</v>
      </c>
      <c r="P140" s="60">
        <f>SUM(Q140:S140)</f>
        <v>762316.45</v>
      </c>
      <c r="Q140" s="60">
        <v>0</v>
      </c>
      <c r="R140" s="60">
        <v>0</v>
      </c>
      <c r="S140" s="60">
        <v>762316.45</v>
      </c>
      <c r="T140" s="32">
        <f t="shared" si="78"/>
        <v>16.881195091073</v>
      </c>
      <c r="U140" s="32"/>
      <c r="V140" s="32"/>
      <c r="W140" s="32">
        <f t="shared" si="79"/>
        <v>16.881195091073</v>
      </c>
      <c r="X140" s="23"/>
    </row>
    <row r="141" spans="1:24" s="24" customFormat="1" ht="49.5" customHeight="1" hidden="1">
      <c r="A141" s="62" t="s">
        <v>153</v>
      </c>
      <c r="B141" s="43" t="s">
        <v>61</v>
      </c>
      <c r="C141" s="36" t="s">
        <v>281</v>
      </c>
      <c r="D141" s="33">
        <f>SUM(E141:G141)</f>
        <v>38828135</v>
      </c>
      <c r="E141" s="33">
        <v>0</v>
      </c>
      <c r="F141" s="33">
        <v>0</v>
      </c>
      <c r="G141" s="33">
        <v>38828135</v>
      </c>
      <c r="H141" s="33">
        <f>I141+J141+K141</f>
        <v>17421086</v>
      </c>
      <c r="I141" s="33">
        <v>0</v>
      </c>
      <c r="J141" s="33">
        <v>0</v>
      </c>
      <c r="K141" s="33">
        <v>17421086</v>
      </c>
      <c r="L141" s="32">
        <f t="shared" si="74"/>
        <v>16381488.64</v>
      </c>
      <c r="M141" s="33">
        <v>0</v>
      </c>
      <c r="N141" s="33">
        <v>0</v>
      </c>
      <c r="O141" s="33">
        <f>S141</f>
        <v>16381488.64</v>
      </c>
      <c r="P141" s="60">
        <f>SUM(Q141:S141)</f>
        <v>16381488.64</v>
      </c>
      <c r="Q141" s="33">
        <v>0</v>
      </c>
      <c r="R141" s="33">
        <v>0</v>
      </c>
      <c r="S141" s="60">
        <v>16381488.64</v>
      </c>
      <c r="T141" s="32">
        <f t="shared" si="78"/>
        <v>94.03253413707964</v>
      </c>
      <c r="U141" s="32"/>
      <c r="V141" s="32"/>
      <c r="W141" s="32">
        <f t="shared" si="79"/>
        <v>94.03253413707964</v>
      </c>
      <c r="X141" s="23"/>
    </row>
    <row r="142" spans="1:24" s="24" customFormat="1" ht="40.5" customHeight="1" hidden="1">
      <c r="A142" s="62" t="s">
        <v>112</v>
      </c>
      <c r="B142" s="43" t="s">
        <v>74</v>
      </c>
      <c r="C142" s="36" t="s">
        <v>281</v>
      </c>
      <c r="D142" s="33">
        <f>SUM(E142:G142)</f>
        <v>57648042</v>
      </c>
      <c r="E142" s="33">
        <v>0</v>
      </c>
      <c r="F142" s="33">
        <v>0</v>
      </c>
      <c r="G142" s="33">
        <v>57648042</v>
      </c>
      <c r="H142" s="33">
        <f>I142+J142+K142</f>
        <v>29645106</v>
      </c>
      <c r="I142" s="33">
        <v>0</v>
      </c>
      <c r="J142" s="33">
        <v>0</v>
      </c>
      <c r="K142" s="33">
        <v>29645106</v>
      </c>
      <c r="L142" s="32">
        <f t="shared" si="74"/>
        <v>27708094.73</v>
      </c>
      <c r="M142" s="33">
        <v>0</v>
      </c>
      <c r="N142" s="33">
        <v>0</v>
      </c>
      <c r="O142" s="33">
        <f>S142</f>
        <v>27708094.73</v>
      </c>
      <c r="P142" s="60">
        <f>SUM(Q142:S142)</f>
        <v>27708094.73</v>
      </c>
      <c r="Q142" s="33">
        <v>0</v>
      </c>
      <c r="R142" s="33">
        <v>0</v>
      </c>
      <c r="S142" s="60">
        <v>27708094.73</v>
      </c>
      <c r="T142" s="32">
        <f t="shared" si="78"/>
        <v>93.46599985171245</v>
      </c>
      <c r="U142" s="32"/>
      <c r="V142" s="32"/>
      <c r="W142" s="32">
        <f t="shared" si="79"/>
        <v>93.46599985171245</v>
      </c>
      <c r="X142" s="23"/>
    </row>
    <row r="143" spans="1:24" s="24" customFormat="1" ht="51.75" customHeight="1" hidden="1">
      <c r="A143" s="62" t="s">
        <v>248</v>
      </c>
      <c r="B143" s="43" t="s">
        <v>205</v>
      </c>
      <c r="C143" s="36" t="s">
        <v>281</v>
      </c>
      <c r="D143" s="33">
        <f>SUM(E143:G143)</f>
        <v>1921208</v>
      </c>
      <c r="E143" s="33">
        <v>0</v>
      </c>
      <c r="F143" s="33">
        <v>0</v>
      </c>
      <c r="G143" s="33">
        <v>1921208</v>
      </c>
      <c r="H143" s="33">
        <f>I143+J143+K143</f>
        <v>474263</v>
      </c>
      <c r="I143" s="33">
        <v>0</v>
      </c>
      <c r="J143" s="33">
        <v>0</v>
      </c>
      <c r="K143" s="33">
        <v>474263</v>
      </c>
      <c r="L143" s="32">
        <f t="shared" si="74"/>
        <v>373237.43</v>
      </c>
      <c r="M143" s="33">
        <v>0</v>
      </c>
      <c r="N143" s="33">
        <v>0</v>
      </c>
      <c r="O143" s="33">
        <f>S143</f>
        <v>373237.43</v>
      </c>
      <c r="P143" s="60">
        <f>SUM(Q143:S143)</f>
        <v>373237.43</v>
      </c>
      <c r="Q143" s="33">
        <v>0</v>
      </c>
      <c r="R143" s="33">
        <v>0</v>
      </c>
      <c r="S143" s="60">
        <v>373237.43</v>
      </c>
      <c r="T143" s="32">
        <f t="shared" si="78"/>
        <v>78.69840784543597</v>
      </c>
      <c r="U143" s="32"/>
      <c r="V143" s="32"/>
      <c r="W143" s="32">
        <f t="shared" si="79"/>
        <v>78.69840784543597</v>
      </c>
      <c r="X143" s="23"/>
    </row>
    <row r="144" spans="1:24" s="26" customFormat="1" ht="56.25" hidden="1">
      <c r="A144" s="21" t="s">
        <v>24</v>
      </c>
      <c r="B144" s="44" t="s">
        <v>83</v>
      </c>
      <c r="C144" s="38"/>
      <c r="D144" s="20">
        <f aca="true" t="shared" si="80" ref="D144:K144">D145+D151</f>
        <v>155844793</v>
      </c>
      <c r="E144" s="20">
        <f t="shared" si="80"/>
        <v>116440900</v>
      </c>
      <c r="F144" s="20">
        <f t="shared" si="80"/>
        <v>0</v>
      </c>
      <c r="G144" s="20">
        <f t="shared" si="80"/>
        <v>39403893</v>
      </c>
      <c r="H144" s="20">
        <f t="shared" si="80"/>
        <v>23726325</v>
      </c>
      <c r="I144" s="20">
        <f t="shared" si="80"/>
        <v>14269351</v>
      </c>
      <c r="J144" s="20">
        <f t="shared" si="80"/>
        <v>0</v>
      </c>
      <c r="K144" s="20">
        <f t="shared" si="80"/>
        <v>9456974</v>
      </c>
      <c r="L144" s="20">
        <f aca="true" t="shared" si="81" ref="L144:S144">L145+L151</f>
        <v>1272420.1600000001</v>
      </c>
      <c r="M144" s="20">
        <f t="shared" si="81"/>
        <v>0</v>
      </c>
      <c r="N144" s="20">
        <f t="shared" si="81"/>
        <v>0</v>
      </c>
      <c r="O144" s="20">
        <f t="shared" si="81"/>
        <v>2189357.06</v>
      </c>
      <c r="P144" s="20">
        <f t="shared" si="81"/>
        <v>2189357.06</v>
      </c>
      <c r="Q144" s="20">
        <f t="shared" si="81"/>
        <v>0</v>
      </c>
      <c r="R144" s="20">
        <f t="shared" si="81"/>
        <v>0</v>
      </c>
      <c r="S144" s="20">
        <f t="shared" si="81"/>
        <v>2189357.06</v>
      </c>
      <c r="T144" s="23">
        <f t="shared" si="78"/>
        <v>9.227543920097192</v>
      </c>
      <c r="U144" s="23">
        <f>Q144/I144*100</f>
        <v>0</v>
      </c>
      <c r="V144" s="23"/>
      <c r="W144" s="23">
        <f t="shared" si="79"/>
        <v>23.15071459433007</v>
      </c>
      <c r="X144" s="23"/>
    </row>
    <row r="145" spans="1:24" s="24" customFormat="1" ht="78" customHeight="1" hidden="1">
      <c r="A145" s="62" t="s">
        <v>68</v>
      </c>
      <c r="B145" s="43" t="s">
        <v>203</v>
      </c>
      <c r="C145" s="36"/>
      <c r="D145" s="37">
        <f>SUM(D146:D150)</f>
        <v>58919042</v>
      </c>
      <c r="E145" s="37">
        <f aca="true" t="shared" si="82" ref="E145:S145">SUM(E146:E150)</f>
        <v>36254400</v>
      </c>
      <c r="F145" s="37">
        <f t="shared" si="82"/>
        <v>0</v>
      </c>
      <c r="G145" s="37">
        <f t="shared" si="82"/>
        <v>22664642</v>
      </c>
      <c r="H145" s="37">
        <f t="shared" si="82"/>
        <v>10517832</v>
      </c>
      <c r="I145" s="37">
        <f t="shared" si="82"/>
        <v>5150041</v>
      </c>
      <c r="J145" s="37">
        <f t="shared" si="82"/>
        <v>0</v>
      </c>
      <c r="K145" s="37">
        <f t="shared" si="82"/>
        <v>5367791</v>
      </c>
      <c r="L145" s="37">
        <f t="shared" si="82"/>
        <v>1272420.1600000001</v>
      </c>
      <c r="M145" s="37">
        <f t="shared" si="82"/>
        <v>0</v>
      </c>
      <c r="N145" s="37">
        <f t="shared" si="82"/>
        <v>0</v>
      </c>
      <c r="O145" s="37">
        <f t="shared" si="82"/>
        <v>1272420.1600000001</v>
      </c>
      <c r="P145" s="37">
        <f t="shared" si="82"/>
        <v>1272420.1600000001</v>
      </c>
      <c r="Q145" s="37">
        <f t="shared" si="82"/>
        <v>0</v>
      </c>
      <c r="R145" s="37">
        <f t="shared" si="82"/>
        <v>0</v>
      </c>
      <c r="S145" s="37">
        <f t="shared" si="82"/>
        <v>1272420.1600000001</v>
      </c>
      <c r="T145" s="32">
        <f t="shared" si="78"/>
        <v>12.09774181599402</v>
      </c>
      <c r="U145" s="32"/>
      <c r="V145" s="32"/>
      <c r="W145" s="32">
        <f t="shared" si="79"/>
        <v>23.704726208602388</v>
      </c>
      <c r="X145" s="23"/>
    </row>
    <row r="146" spans="1:24" s="24" customFormat="1" ht="100.5" customHeight="1" hidden="1">
      <c r="A146" s="126"/>
      <c r="B146" s="43" t="s">
        <v>257</v>
      </c>
      <c r="C146" s="36" t="s">
        <v>281</v>
      </c>
      <c r="D146" s="33">
        <f>SUM(E146:G146)</f>
        <v>4649800</v>
      </c>
      <c r="E146" s="37">
        <v>3719800</v>
      </c>
      <c r="F146" s="33">
        <v>0</v>
      </c>
      <c r="G146" s="37">
        <v>930000</v>
      </c>
      <c r="H146" s="33">
        <f>I146+J146+K146</f>
        <v>0</v>
      </c>
      <c r="I146" s="33">
        <v>0</v>
      </c>
      <c r="J146" s="33">
        <v>0</v>
      </c>
      <c r="K146" s="33">
        <v>0</v>
      </c>
      <c r="L146" s="32">
        <f t="shared" si="74"/>
        <v>0</v>
      </c>
      <c r="M146" s="37">
        <v>0</v>
      </c>
      <c r="N146" s="33">
        <v>0</v>
      </c>
      <c r="O146" s="33">
        <f aca="true" t="shared" si="83" ref="O146:O158">S146</f>
        <v>0</v>
      </c>
      <c r="P146" s="37">
        <f aca="true" t="shared" si="84" ref="P146:P155">SUM(Q146:S146)</f>
        <v>0</v>
      </c>
      <c r="Q146" s="33">
        <v>0</v>
      </c>
      <c r="R146" s="33">
        <v>0</v>
      </c>
      <c r="S146" s="33">
        <v>0</v>
      </c>
      <c r="T146" s="32"/>
      <c r="U146" s="32"/>
      <c r="V146" s="32"/>
      <c r="W146" s="32"/>
      <c r="X146" s="23"/>
    </row>
    <row r="147" spans="1:24" s="24" customFormat="1" ht="81.75" customHeight="1" hidden="1">
      <c r="A147" s="127"/>
      <c r="B147" s="43" t="s">
        <v>249</v>
      </c>
      <c r="C147" s="36" t="s">
        <v>281</v>
      </c>
      <c r="D147" s="33">
        <f>SUM(E147:G147)</f>
        <v>12403900</v>
      </c>
      <c r="E147" s="37">
        <v>9923100</v>
      </c>
      <c r="F147" s="33">
        <v>0</v>
      </c>
      <c r="G147" s="37">
        <v>2480800</v>
      </c>
      <c r="H147" s="33">
        <f aca="true" t="shared" si="85" ref="H147:H158">I147+J147+K147</f>
        <v>3604902</v>
      </c>
      <c r="I147" s="33">
        <v>2883921</v>
      </c>
      <c r="J147" s="33">
        <v>0</v>
      </c>
      <c r="K147" s="33">
        <v>720981</v>
      </c>
      <c r="L147" s="32">
        <f t="shared" si="74"/>
        <v>720980.18</v>
      </c>
      <c r="M147" s="37">
        <v>0</v>
      </c>
      <c r="N147" s="33">
        <v>0</v>
      </c>
      <c r="O147" s="33">
        <f t="shared" si="83"/>
        <v>720980.18</v>
      </c>
      <c r="P147" s="37">
        <f t="shared" si="84"/>
        <v>720980.18</v>
      </c>
      <c r="Q147" s="33">
        <v>0</v>
      </c>
      <c r="R147" s="33">
        <v>0</v>
      </c>
      <c r="S147" s="33">
        <v>720980.18</v>
      </c>
      <c r="T147" s="32"/>
      <c r="U147" s="32"/>
      <c r="V147" s="32"/>
      <c r="W147" s="32"/>
      <c r="X147" s="23"/>
    </row>
    <row r="148" spans="1:24" s="24" customFormat="1" ht="101.25" customHeight="1" hidden="1">
      <c r="A148" s="127"/>
      <c r="B148" s="43" t="s">
        <v>250</v>
      </c>
      <c r="C148" s="36" t="s">
        <v>281</v>
      </c>
      <c r="D148" s="33">
        <f>SUM(E148:G148)</f>
        <v>6075100</v>
      </c>
      <c r="E148" s="37">
        <v>4860100</v>
      </c>
      <c r="F148" s="33">
        <v>0</v>
      </c>
      <c r="G148" s="37">
        <v>1215000</v>
      </c>
      <c r="H148" s="33">
        <f t="shared" si="85"/>
        <v>2832650</v>
      </c>
      <c r="I148" s="33">
        <v>2266120</v>
      </c>
      <c r="J148" s="33">
        <v>0</v>
      </c>
      <c r="K148" s="33">
        <v>566530</v>
      </c>
      <c r="L148" s="32">
        <f t="shared" si="74"/>
        <v>551439.98</v>
      </c>
      <c r="M148" s="37">
        <v>0</v>
      </c>
      <c r="N148" s="33">
        <v>0</v>
      </c>
      <c r="O148" s="33">
        <f t="shared" si="83"/>
        <v>551439.98</v>
      </c>
      <c r="P148" s="37">
        <f t="shared" si="84"/>
        <v>551439.98</v>
      </c>
      <c r="Q148" s="33">
        <v>0</v>
      </c>
      <c r="R148" s="33">
        <v>0</v>
      </c>
      <c r="S148" s="33">
        <v>551439.98</v>
      </c>
      <c r="T148" s="32"/>
      <c r="U148" s="32"/>
      <c r="V148" s="32"/>
      <c r="W148" s="32"/>
      <c r="X148" s="23"/>
    </row>
    <row r="149" spans="1:24" s="24" customFormat="1" ht="42" customHeight="1" hidden="1">
      <c r="A149" s="127"/>
      <c r="B149" s="43" t="s">
        <v>251</v>
      </c>
      <c r="C149" s="36" t="s">
        <v>281</v>
      </c>
      <c r="D149" s="33">
        <f>SUM(E149:G149)</f>
        <v>22189300</v>
      </c>
      <c r="E149" s="37">
        <v>17751400</v>
      </c>
      <c r="F149" s="33">
        <v>0</v>
      </c>
      <c r="G149" s="37">
        <v>4437900</v>
      </c>
      <c r="H149" s="33">
        <f t="shared" si="85"/>
        <v>0</v>
      </c>
      <c r="I149" s="33">
        <v>0</v>
      </c>
      <c r="J149" s="33">
        <v>0</v>
      </c>
      <c r="K149" s="33">
        <v>0</v>
      </c>
      <c r="L149" s="32">
        <f t="shared" si="74"/>
        <v>0</v>
      </c>
      <c r="M149" s="33">
        <v>0</v>
      </c>
      <c r="N149" s="33">
        <v>0</v>
      </c>
      <c r="O149" s="33">
        <f t="shared" si="83"/>
        <v>0</v>
      </c>
      <c r="P149" s="37">
        <f t="shared" si="84"/>
        <v>0</v>
      </c>
      <c r="Q149" s="33">
        <v>0</v>
      </c>
      <c r="R149" s="33">
        <v>0</v>
      </c>
      <c r="S149" s="33">
        <v>0</v>
      </c>
      <c r="T149" s="32"/>
      <c r="U149" s="32"/>
      <c r="V149" s="32"/>
      <c r="W149" s="32"/>
      <c r="X149" s="23"/>
    </row>
    <row r="150" spans="1:24" s="24" customFormat="1" ht="62.25" customHeight="1" hidden="1">
      <c r="A150" s="128"/>
      <c r="B150" s="43" t="s">
        <v>275</v>
      </c>
      <c r="C150" s="36" t="s">
        <v>281</v>
      </c>
      <c r="D150" s="33">
        <f>SUM(E150:G150)</f>
        <v>13600942</v>
      </c>
      <c r="E150" s="37">
        <v>0</v>
      </c>
      <c r="F150" s="33">
        <v>0</v>
      </c>
      <c r="G150" s="37">
        <v>13600942</v>
      </c>
      <c r="H150" s="33">
        <f t="shared" si="85"/>
        <v>4080280</v>
      </c>
      <c r="I150" s="33">
        <v>0</v>
      </c>
      <c r="J150" s="33">
        <v>0</v>
      </c>
      <c r="K150" s="33">
        <v>4080280</v>
      </c>
      <c r="L150" s="32"/>
      <c r="M150" s="33"/>
      <c r="N150" s="33"/>
      <c r="O150" s="33">
        <f t="shared" si="83"/>
        <v>0</v>
      </c>
      <c r="P150" s="37">
        <f t="shared" si="84"/>
        <v>0</v>
      </c>
      <c r="Q150" s="33">
        <v>0</v>
      </c>
      <c r="R150" s="33">
        <v>0</v>
      </c>
      <c r="S150" s="33">
        <v>0</v>
      </c>
      <c r="T150" s="32">
        <f>P150/H150*100</f>
        <v>0</v>
      </c>
      <c r="U150" s="32"/>
      <c r="V150" s="32"/>
      <c r="W150" s="32">
        <f>S150/K150*100</f>
        <v>0</v>
      </c>
      <c r="X150" s="23"/>
    </row>
    <row r="151" spans="1:24" s="24" customFormat="1" ht="44.25" customHeight="1" hidden="1">
      <c r="A151" s="62" t="s">
        <v>227</v>
      </c>
      <c r="B151" s="78" t="s">
        <v>204</v>
      </c>
      <c r="C151" s="36"/>
      <c r="D151" s="37">
        <f>SUM(D152:D155)</f>
        <v>96925751</v>
      </c>
      <c r="E151" s="37">
        <f>SUM(E152:E155)</f>
        <v>80186500</v>
      </c>
      <c r="F151" s="37">
        <f>SUM(F152:F155)</f>
        <v>0</v>
      </c>
      <c r="G151" s="37">
        <f>SUM(G152:G155)</f>
        <v>16739251</v>
      </c>
      <c r="H151" s="37">
        <f aca="true" t="shared" si="86" ref="H151:S151">SUM(H152:H155)</f>
        <v>13208493</v>
      </c>
      <c r="I151" s="37">
        <f t="shared" si="86"/>
        <v>9119310</v>
      </c>
      <c r="J151" s="37">
        <f t="shared" si="86"/>
        <v>0</v>
      </c>
      <c r="K151" s="37">
        <f t="shared" si="86"/>
        <v>4089183</v>
      </c>
      <c r="L151" s="37">
        <f t="shared" si="86"/>
        <v>0</v>
      </c>
      <c r="M151" s="37">
        <f t="shared" si="86"/>
        <v>0</v>
      </c>
      <c r="N151" s="37">
        <f t="shared" si="86"/>
        <v>0</v>
      </c>
      <c r="O151" s="37">
        <f t="shared" si="86"/>
        <v>916936.9</v>
      </c>
      <c r="P151" s="37">
        <f t="shared" si="86"/>
        <v>916936.9</v>
      </c>
      <c r="Q151" s="37">
        <f t="shared" si="86"/>
        <v>0</v>
      </c>
      <c r="R151" s="37">
        <f t="shared" si="86"/>
        <v>0</v>
      </c>
      <c r="S151" s="37">
        <f t="shared" si="86"/>
        <v>916936.9</v>
      </c>
      <c r="T151" s="32">
        <f>P151/H151*100</f>
        <v>6.942025104605045</v>
      </c>
      <c r="U151" s="32">
        <f>Q151/I151*100</f>
        <v>0</v>
      </c>
      <c r="V151" s="32"/>
      <c r="W151" s="32">
        <f>S151/K151*100</f>
        <v>22.423474322376865</v>
      </c>
      <c r="X151" s="32"/>
    </row>
    <row r="152" spans="1:24" s="24" customFormat="1" ht="84" customHeight="1" hidden="1">
      <c r="A152" s="126"/>
      <c r="B152" s="78" t="s">
        <v>228</v>
      </c>
      <c r="C152" s="36" t="s">
        <v>280</v>
      </c>
      <c r="D152" s="33">
        <f>SUM(E152:G152)</f>
        <v>46317494</v>
      </c>
      <c r="E152" s="33">
        <v>40077250</v>
      </c>
      <c r="F152" s="33">
        <v>0</v>
      </c>
      <c r="G152" s="33">
        <v>6240244</v>
      </c>
      <c r="H152" s="33">
        <f t="shared" si="85"/>
        <v>0</v>
      </c>
      <c r="I152" s="33">
        <v>0</v>
      </c>
      <c r="J152" s="33">
        <v>0</v>
      </c>
      <c r="K152" s="33">
        <v>0</v>
      </c>
      <c r="L152" s="32">
        <f t="shared" si="74"/>
        <v>0</v>
      </c>
      <c r="M152" s="33">
        <v>0</v>
      </c>
      <c r="N152" s="33">
        <v>0</v>
      </c>
      <c r="O152" s="33">
        <f t="shared" si="83"/>
        <v>0</v>
      </c>
      <c r="P152" s="37">
        <f t="shared" si="84"/>
        <v>0</v>
      </c>
      <c r="Q152" s="33">
        <v>0</v>
      </c>
      <c r="R152" s="33">
        <v>0</v>
      </c>
      <c r="S152" s="33">
        <v>0</v>
      </c>
      <c r="T152" s="32"/>
      <c r="U152" s="32"/>
      <c r="V152" s="32"/>
      <c r="W152" s="32"/>
      <c r="X152" s="23"/>
    </row>
    <row r="153" spans="1:24" s="24" customFormat="1" ht="66.75" customHeight="1" hidden="1">
      <c r="A153" s="127"/>
      <c r="B153" s="78" t="s">
        <v>229</v>
      </c>
      <c r="C153" s="36" t="s">
        <v>3</v>
      </c>
      <c r="D153" s="33">
        <f>SUM(E153:G153)</f>
        <v>45080570</v>
      </c>
      <c r="E153" s="33">
        <v>40077250</v>
      </c>
      <c r="F153" s="33">
        <v>0</v>
      </c>
      <c r="G153" s="33">
        <v>5003320</v>
      </c>
      <c r="H153" s="33">
        <f t="shared" si="85"/>
        <v>10407579</v>
      </c>
      <c r="I153" s="33">
        <v>9119310</v>
      </c>
      <c r="J153" s="33">
        <v>0</v>
      </c>
      <c r="K153" s="33">
        <v>1288269</v>
      </c>
      <c r="L153" s="32">
        <f t="shared" si="74"/>
        <v>0</v>
      </c>
      <c r="M153" s="33">
        <v>0</v>
      </c>
      <c r="N153" s="33">
        <v>0</v>
      </c>
      <c r="O153" s="33">
        <f t="shared" si="83"/>
        <v>0</v>
      </c>
      <c r="P153" s="37">
        <f t="shared" si="84"/>
        <v>0</v>
      </c>
      <c r="Q153" s="33">
        <v>0</v>
      </c>
      <c r="R153" s="33">
        <v>0</v>
      </c>
      <c r="S153" s="33">
        <v>0</v>
      </c>
      <c r="T153" s="32">
        <f>P153/H153*100</f>
        <v>0</v>
      </c>
      <c r="U153" s="32">
        <f>Q153/I153*100</f>
        <v>0</v>
      </c>
      <c r="V153" s="32"/>
      <c r="W153" s="32">
        <f>S153/K153*100</f>
        <v>0</v>
      </c>
      <c r="X153" s="32"/>
    </row>
    <row r="154" spans="1:24" s="24" customFormat="1" ht="84.75" customHeight="1" hidden="1">
      <c r="A154" s="127"/>
      <c r="B154" s="78" t="s">
        <v>274</v>
      </c>
      <c r="C154" s="36" t="s">
        <v>3</v>
      </c>
      <c r="D154" s="33">
        <f>SUM(E154:G154)</f>
        <v>32000</v>
      </c>
      <c r="E154" s="33">
        <v>32000</v>
      </c>
      <c r="F154" s="33">
        <v>0</v>
      </c>
      <c r="G154" s="33">
        <v>0</v>
      </c>
      <c r="H154" s="33">
        <f t="shared" si="85"/>
        <v>0</v>
      </c>
      <c r="I154" s="33">
        <v>0</v>
      </c>
      <c r="J154" s="33">
        <v>0</v>
      </c>
      <c r="K154" s="33">
        <v>0</v>
      </c>
      <c r="L154" s="32">
        <f t="shared" si="74"/>
        <v>0</v>
      </c>
      <c r="M154" s="37">
        <v>0</v>
      </c>
      <c r="N154" s="33">
        <v>0</v>
      </c>
      <c r="O154" s="33">
        <f t="shared" si="83"/>
        <v>0</v>
      </c>
      <c r="P154" s="37">
        <f t="shared" si="84"/>
        <v>0</v>
      </c>
      <c r="Q154" s="33">
        <v>0</v>
      </c>
      <c r="R154" s="33">
        <v>0</v>
      </c>
      <c r="S154" s="33">
        <v>0</v>
      </c>
      <c r="T154" s="32"/>
      <c r="U154" s="32"/>
      <c r="V154" s="32"/>
      <c r="W154" s="32"/>
      <c r="X154" s="23"/>
    </row>
    <row r="155" spans="1:24" s="24" customFormat="1" ht="122.25" customHeight="1" hidden="1">
      <c r="A155" s="128"/>
      <c r="B155" s="78" t="s">
        <v>184</v>
      </c>
      <c r="C155" s="36" t="s">
        <v>280</v>
      </c>
      <c r="D155" s="33">
        <f>SUM(E155:G155)</f>
        <v>5495687</v>
      </c>
      <c r="E155" s="33">
        <v>0</v>
      </c>
      <c r="F155" s="33">
        <v>0</v>
      </c>
      <c r="G155" s="33">
        <v>5495687</v>
      </c>
      <c r="H155" s="33">
        <f t="shared" si="85"/>
        <v>2800914</v>
      </c>
      <c r="I155" s="33">
        <v>0</v>
      </c>
      <c r="J155" s="33">
        <v>0</v>
      </c>
      <c r="K155" s="33">
        <v>2800914</v>
      </c>
      <c r="L155" s="32"/>
      <c r="M155" s="37"/>
      <c r="N155" s="33"/>
      <c r="O155" s="33">
        <f t="shared" si="83"/>
        <v>916936.9</v>
      </c>
      <c r="P155" s="37">
        <f t="shared" si="84"/>
        <v>916936.9</v>
      </c>
      <c r="Q155" s="33">
        <v>0</v>
      </c>
      <c r="R155" s="33">
        <v>0</v>
      </c>
      <c r="S155" s="33">
        <v>916936.9</v>
      </c>
      <c r="T155" s="32">
        <f>P155/H155*100</f>
        <v>32.73706011680473</v>
      </c>
      <c r="U155" s="32"/>
      <c r="V155" s="32"/>
      <c r="W155" s="32">
        <f>S155/K155*100</f>
        <v>32.73706011680473</v>
      </c>
      <c r="X155" s="23"/>
    </row>
    <row r="156" spans="1:24" s="26" customFormat="1" ht="86.25" customHeight="1" hidden="1">
      <c r="A156" s="21" t="s">
        <v>47</v>
      </c>
      <c r="B156" s="66" t="s">
        <v>84</v>
      </c>
      <c r="C156" s="38"/>
      <c r="D156" s="20">
        <f aca="true" t="shared" si="87" ref="D156:K156">SUM(D157:D158)</f>
        <v>18877224.09</v>
      </c>
      <c r="E156" s="20">
        <f t="shared" si="87"/>
        <v>1097164.09</v>
      </c>
      <c r="F156" s="20">
        <f t="shared" si="87"/>
        <v>17713322</v>
      </c>
      <c r="G156" s="20">
        <f t="shared" si="87"/>
        <v>66738</v>
      </c>
      <c r="H156" s="20">
        <f t="shared" si="87"/>
        <v>4577600</v>
      </c>
      <c r="I156" s="20">
        <f t="shared" si="87"/>
        <v>0</v>
      </c>
      <c r="J156" s="20">
        <f t="shared" si="87"/>
        <v>4577600</v>
      </c>
      <c r="K156" s="20">
        <f t="shared" si="87"/>
        <v>0</v>
      </c>
      <c r="L156" s="20">
        <f aca="true" t="shared" si="88" ref="L156:S156">SUM(L157:L158)</f>
        <v>0</v>
      </c>
      <c r="M156" s="20">
        <f t="shared" si="88"/>
        <v>0</v>
      </c>
      <c r="N156" s="20">
        <f t="shared" si="88"/>
        <v>0</v>
      </c>
      <c r="O156" s="20">
        <f t="shared" si="88"/>
        <v>0</v>
      </c>
      <c r="P156" s="20">
        <f t="shared" si="88"/>
        <v>0</v>
      </c>
      <c r="Q156" s="20">
        <f t="shared" si="88"/>
        <v>0</v>
      </c>
      <c r="R156" s="20">
        <f t="shared" si="88"/>
        <v>0</v>
      </c>
      <c r="S156" s="20">
        <f t="shared" si="88"/>
        <v>0</v>
      </c>
      <c r="T156" s="23">
        <f>P156/H156*100</f>
        <v>0</v>
      </c>
      <c r="U156" s="23"/>
      <c r="V156" s="23">
        <f>R156/J156*100</f>
        <v>0</v>
      </c>
      <c r="W156" s="23"/>
      <c r="X156" s="23"/>
    </row>
    <row r="157" spans="1:24" s="24" customFormat="1" ht="28.5" customHeight="1" hidden="1">
      <c r="A157" s="93" t="s">
        <v>86</v>
      </c>
      <c r="B157" s="129" t="s">
        <v>44</v>
      </c>
      <c r="C157" s="36" t="s">
        <v>5</v>
      </c>
      <c r="D157" s="33">
        <f>SUM(E157:G157)</f>
        <v>1334802.09</v>
      </c>
      <c r="E157" s="33">
        <v>1097164.09</v>
      </c>
      <c r="F157" s="37">
        <v>170900</v>
      </c>
      <c r="G157" s="33">
        <v>66738</v>
      </c>
      <c r="H157" s="33">
        <f t="shared" si="85"/>
        <v>0</v>
      </c>
      <c r="I157" s="33">
        <v>0</v>
      </c>
      <c r="J157" s="33">
        <v>0</v>
      </c>
      <c r="K157" s="33">
        <v>0</v>
      </c>
      <c r="L157" s="32">
        <f t="shared" si="74"/>
        <v>0</v>
      </c>
      <c r="M157" s="33">
        <v>0</v>
      </c>
      <c r="N157" s="33">
        <v>0</v>
      </c>
      <c r="O157" s="33">
        <f t="shared" si="83"/>
        <v>0</v>
      </c>
      <c r="P157" s="33">
        <f>SUM(Q157:S157)</f>
        <v>0</v>
      </c>
      <c r="Q157" s="33">
        <v>0</v>
      </c>
      <c r="R157" s="33">
        <v>0</v>
      </c>
      <c r="S157" s="33">
        <v>0</v>
      </c>
      <c r="T157" s="32"/>
      <c r="U157" s="32"/>
      <c r="V157" s="32"/>
      <c r="W157" s="32"/>
      <c r="X157" s="23"/>
    </row>
    <row r="158" spans="1:24" s="24" customFormat="1" ht="33" customHeight="1" hidden="1">
      <c r="A158" s="94"/>
      <c r="B158" s="130"/>
      <c r="C158" s="36" t="s">
        <v>280</v>
      </c>
      <c r="D158" s="33">
        <f>SUM(E158:G158)</f>
        <v>17542422</v>
      </c>
      <c r="E158" s="33">
        <v>0</v>
      </c>
      <c r="F158" s="33">
        <v>17542422</v>
      </c>
      <c r="G158" s="33">
        <v>0</v>
      </c>
      <c r="H158" s="33">
        <f t="shared" si="85"/>
        <v>4577600</v>
      </c>
      <c r="I158" s="33">
        <v>0</v>
      </c>
      <c r="J158" s="33">
        <v>4577600</v>
      </c>
      <c r="K158" s="33">
        <v>0</v>
      </c>
      <c r="L158" s="32">
        <f t="shared" si="74"/>
        <v>0</v>
      </c>
      <c r="M158" s="33">
        <v>0</v>
      </c>
      <c r="N158" s="33">
        <v>0</v>
      </c>
      <c r="O158" s="33">
        <f t="shared" si="83"/>
        <v>0</v>
      </c>
      <c r="P158" s="33">
        <f>SUM(Q158:S158)</f>
        <v>0</v>
      </c>
      <c r="Q158" s="33">
        <v>0</v>
      </c>
      <c r="R158" s="33">
        <v>0</v>
      </c>
      <c r="S158" s="33">
        <v>0</v>
      </c>
      <c r="T158" s="32">
        <f>P158/D158*100</f>
        <v>0</v>
      </c>
      <c r="U158" s="32"/>
      <c r="V158" s="32">
        <f>R158/F158*100</f>
        <v>0</v>
      </c>
      <c r="W158" s="32"/>
      <c r="X158" s="23"/>
    </row>
    <row r="159" spans="1:24" s="26" customFormat="1" ht="42" customHeight="1" hidden="1">
      <c r="A159" s="21" t="s">
        <v>207</v>
      </c>
      <c r="B159" s="77" t="s">
        <v>85</v>
      </c>
      <c r="C159" s="30"/>
      <c r="D159" s="22">
        <f aca="true" t="shared" si="89" ref="D159:K159">D160</f>
        <v>7047800</v>
      </c>
      <c r="E159" s="22">
        <f t="shared" si="89"/>
        <v>4717500</v>
      </c>
      <c r="F159" s="22">
        <f t="shared" si="89"/>
        <v>0</v>
      </c>
      <c r="G159" s="22">
        <f t="shared" si="89"/>
        <v>2330300</v>
      </c>
      <c r="H159" s="22">
        <f t="shared" si="89"/>
        <v>0</v>
      </c>
      <c r="I159" s="22">
        <f t="shared" si="89"/>
        <v>0</v>
      </c>
      <c r="J159" s="22">
        <f t="shared" si="89"/>
        <v>0</v>
      </c>
      <c r="K159" s="22">
        <f t="shared" si="89"/>
        <v>0</v>
      </c>
      <c r="L159" s="22">
        <f aca="true" t="shared" si="90" ref="L159:R159">L160</f>
        <v>0</v>
      </c>
      <c r="M159" s="22">
        <f t="shared" si="90"/>
        <v>0</v>
      </c>
      <c r="N159" s="22">
        <f t="shared" si="90"/>
        <v>0</v>
      </c>
      <c r="O159" s="22">
        <f t="shared" si="90"/>
        <v>0</v>
      </c>
      <c r="P159" s="22">
        <f t="shared" si="90"/>
        <v>0</v>
      </c>
      <c r="Q159" s="22">
        <f t="shared" si="90"/>
        <v>0</v>
      </c>
      <c r="R159" s="22">
        <f t="shared" si="90"/>
        <v>0</v>
      </c>
      <c r="S159" s="22">
        <f>S160</f>
        <v>0</v>
      </c>
      <c r="T159" s="32"/>
      <c r="U159" s="32"/>
      <c r="V159" s="32"/>
      <c r="W159" s="32"/>
      <c r="X159" s="32"/>
    </row>
    <row r="160" spans="1:24" s="24" customFormat="1" ht="66" customHeight="1" hidden="1">
      <c r="A160" s="62" t="s">
        <v>210</v>
      </c>
      <c r="B160" s="65" t="s">
        <v>206</v>
      </c>
      <c r="C160" s="31" t="s">
        <v>35</v>
      </c>
      <c r="D160" s="33">
        <f>SUM(E160:G160)</f>
        <v>7047800</v>
      </c>
      <c r="E160" s="33">
        <v>4717500</v>
      </c>
      <c r="F160" s="33">
        <v>0</v>
      </c>
      <c r="G160" s="33">
        <v>2330300</v>
      </c>
      <c r="H160" s="33">
        <f>I160+J160+K160</f>
        <v>0</v>
      </c>
      <c r="I160" s="33">
        <v>0</v>
      </c>
      <c r="J160" s="33">
        <v>0</v>
      </c>
      <c r="K160" s="33">
        <v>0</v>
      </c>
      <c r="L160" s="32">
        <f aca="true" t="shared" si="91" ref="L160:L172">M160+N160+O160</f>
        <v>0</v>
      </c>
      <c r="M160" s="33">
        <v>0</v>
      </c>
      <c r="N160" s="33">
        <v>0</v>
      </c>
      <c r="O160" s="33">
        <f>S160</f>
        <v>0</v>
      </c>
      <c r="P160" s="33">
        <f>Q160+S160</f>
        <v>0</v>
      </c>
      <c r="Q160" s="33">
        <v>0</v>
      </c>
      <c r="R160" s="33">
        <v>0</v>
      </c>
      <c r="S160" s="33">
        <v>0</v>
      </c>
      <c r="T160" s="32"/>
      <c r="U160" s="32"/>
      <c r="V160" s="32"/>
      <c r="W160" s="32"/>
      <c r="X160" s="32"/>
    </row>
    <row r="161" spans="1:24" s="24" customFormat="1" ht="93.75" hidden="1">
      <c r="A161" s="21" t="s">
        <v>241</v>
      </c>
      <c r="B161" s="77" t="s">
        <v>208</v>
      </c>
      <c r="C161" s="30"/>
      <c r="D161" s="46">
        <f aca="true" t="shared" si="92" ref="D161:K161">SUM(D162:D163)</f>
        <v>41611600</v>
      </c>
      <c r="E161" s="46">
        <f t="shared" si="92"/>
        <v>0</v>
      </c>
      <c r="F161" s="46">
        <f t="shared" si="92"/>
        <v>0</v>
      </c>
      <c r="G161" s="46">
        <f t="shared" si="92"/>
        <v>41611600</v>
      </c>
      <c r="H161" s="46">
        <f t="shared" si="92"/>
        <v>20410760</v>
      </c>
      <c r="I161" s="46">
        <f t="shared" si="92"/>
        <v>0</v>
      </c>
      <c r="J161" s="46">
        <f t="shared" si="92"/>
        <v>0</v>
      </c>
      <c r="K161" s="46">
        <f t="shared" si="92"/>
        <v>20410760</v>
      </c>
      <c r="L161" s="46">
        <f aca="true" t="shared" si="93" ref="L161:S161">SUM(L162:L163)</f>
        <v>17660328.4</v>
      </c>
      <c r="M161" s="46">
        <f t="shared" si="93"/>
        <v>0</v>
      </c>
      <c r="N161" s="46">
        <f t="shared" si="93"/>
        <v>0</v>
      </c>
      <c r="O161" s="46">
        <f t="shared" si="93"/>
        <v>17660328.4</v>
      </c>
      <c r="P161" s="46">
        <f t="shared" si="93"/>
        <v>17660328.4</v>
      </c>
      <c r="Q161" s="46">
        <f t="shared" si="93"/>
        <v>0</v>
      </c>
      <c r="R161" s="46">
        <f t="shared" si="93"/>
        <v>0</v>
      </c>
      <c r="S161" s="46">
        <f t="shared" si="93"/>
        <v>17660328.4</v>
      </c>
      <c r="T161" s="23">
        <f>P161/D161*100</f>
        <v>42.44087802439704</v>
      </c>
      <c r="U161" s="32"/>
      <c r="V161" s="23"/>
      <c r="W161" s="23">
        <f>S161/G161*100</f>
        <v>42.44087802439704</v>
      </c>
      <c r="X161" s="32"/>
    </row>
    <row r="162" spans="1:24" s="24" customFormat="1" ht="50.25" customHeight="1" hidden="1">
      <c r="A162" s="93" t="s">
        <v>242</v>
      </c>
      <c r="B162" s="91" t="s">
        <v>209</v>
      </c>
      <c r="C162" s="31" t="s">
        <v>35</v>
      </c>
      <c r="D162" s="33">
        <f>SUM(E162:G162)</f>
        <v>21557100</v>
      </c>
      <c r="E162" s="33">
        <v>0</v>
      </c>
      <c r="F162" s="33">
        <v>0</v>
      </c>
      <c r="G162" s="33">
        <v>21557100</v>
      </c>
      <c r="H162" s="33">
        <f>I162+J162+K162</f>
        <v>10064650</v>
      </c>
      <c r="I162" s="33">
        <v>0</v>
      </c>
      <c r="J162" s="33">
        <v>0</v>
      </c>
      <c r="K162" s="33">
        <v>10064650</v>
      </c>
      <c r="L162" s="32">
        <f t="shared" si="91"/>
        <v>7384650</v>
      </c>
      <c r="M162" s="33">
        <v>0</v>
      </c>
      <c r="N162" s="33">
        <v>0</v>
      </c>
      <c r="O162" s="33">
        <f>S162</f>
        <v>7384650</v>
      </c>
      <c r="P162" s="33">
        <f>SUM(Q162:S162)</f>
        <v>7384650</v>
      </c>
      <c r="Q162" s="33">
        <v>0</v>
      </c>
      <c r="R162" s="33">
        <v>0</v>
      </c>
      <c r="S162" s="33">
        <v>7384650</v>
      </c>
      <c r="T162" s="32">
        <f>P162/D162*100</f>
        <v>34.256231125708005</v>
      </c>
      <c r="U162" s="32"/>
      <c r="V162" s="32"/>
      <c r="W162" s="32">
        <f>S162/G162*100</f>
        <v>34.256231125708005</v>
      </c>
      <c r="X162" s="32"/>
    </row>
    <row r="163" spans="1:24" s="24" customFormat="1" ht="51.75" customHeight="1" hidden="1">
      <c r="A163" s="94"/>
      <c r="B163" s="92"/>
      <c r="C163" s="31" t="s">
        <v>280</v>
      </c>
      <c r="D163" s="33">
        <f>SUM(E163:G163)</f>
        <v>20054500</v>
      </c>
      <c r="E163" s="33">
        <v>0</v>
      </c>
      <c r="F163" s="33">
        <v>0</v>
      </c>
      <c r="G163" s="33">
        <v>20054500</v>
      </c>
      <c r="H163" s="33">
        <f>I163+J163+K163</f>
        <v>10346110</v>
      </c>
      <c r="I163" s="33">
        <v>0</v>
      </c>
      <c r="J163" s="33">
        <v>0</v>
      </c>
      <c r="K163" s="33">
        <v>10346110</v>
      </c>
      <c r="L163" s="32">
        <f t="shared" si="91"/>
        <v>10275678.4</v>
      </c>
      <c r="M163" s="33">
        <v>0</v>
      </c>
      <c r="N163" s="33">
        <v>0</v>
      </c>
      <c r="O163" s="33">
        <f>S163</f>
        <v>10275678.4</v>
      </c>
      <c r="P163" s="33">
        <f>SUM(Q163:S163)</f>
        <v>10275678.4</v>
      </c>
      <c r="Q163" s="33">
        <v>0</v>
      </c>
      <c r="R163" s="33">
        <v>0</v>
      </c>
      <c r="S163" s="33">
        <v>10275678.4</v>
      </c>
      <c r="T163" s="32">
        <f>P163/D163*100</f>
        <v>51.23876636166447</v>
      </c>
      <c r="U163" s="32"/>
      <c r="V163" s="32"/>
      <c r="W163" s="32">
        <f>S163/G163*100</f>
        <v>51.23876636166447</v>
      </c>
      <c r="X163" s="32"/>
    </row>
    <row r="164" spans="1:24" s="47" customFormat="1" ht="26.25" customHeight="1" hidden="1">
      <c r="A164" s="90" t="s">
        <v>136</v>
      </c>
      <c r="B164" s="90"/>
      <c r="C164" s="90"/>
      <c r="D164" s="20" t="e">
        <f>#REF!+#REF!+#REF!+#REF!+#REF!+#REF!</f>
        <v>#REF!</v>
      </c>
      <c r="E164" s="20" t="e">
        <f>#REF!+#REF!+#REF!+#REF!+#REF!+#REF!</f>
        <v>#REF!</v>
      </c>
      <c r="F164" s="20" t="e">
        <f>#REF!+#REF!+#REF!+#REF!+#REF!+#REF!</f>
        <v>#REF!</v>
      </c>
      <c r="G164" s="20" t="e">
        <f>#REF!+#REF!+#REF!+#REF!+#REF!+#REF!</f>
        <v>#REF!</v>
      </c>
      <c r="H164" s="20" t="e">
        <f>#REF!+#REF!+#REF!+#REF!+#REF!+#REF!</f>
        <v>#REF!</v>
      </c>
      <c r="I164" s="20" t="e">
        <f>#REF!+#REF!+#REF!+#REF!+#REF!+#REF!</f>
        <v>#REF!</v>
      </c>
      <c r="J164" s="20" t="e">
        <f>#REF!+#REF!+#REF!+#REF!+#REF!+#REF!</f>
        <v>#REF!</v>
      </c>
      <c r="K164" s="20" t="e">
        <f>#REF!+#REF!+#REF!+#REF!+#REF!+#REF!</f>
        <v>#REF!</v>
      </c>
      <c r="L164" s="20" t="e">
        <f>#REF!+#REF!+#REF!+#REF!+#REF!+#REF!</f>
        <v>#REF!</v>
      </c>
      <c r="M164" s="20" t="e">
        <f>#REF!+#REF!+#REF!+#REF!+#REF!+#REF!</f>
        <v>#REF!</v>
      </c>
      <c r="N164" s="20" t="e">
        <f>#REF!+#REF!+#REF!+#REF!+#REF!+#REF!</f>
        <v>#REF!</v>
      </c>
      <c r="O164" s="20" t="e">
        <f>#REF!+#REF!+#REF!+#REF!+#REF!+#REF!</f>
        <v>#REF!</v>
      </c>
      <c r="P164" s="20" t="e">
        <f>#REF!+#REF!+#REF!+#REF!+#REF!+#REF!</f>
        <v>#REF!</v>
      </c>
      <c r="Q164" s="20" t="e">
        <f>#REF!+#REF!+#REF!+#REF!+#REF!+#REF!</f>
        <v>#REF!</v>
      </c>
      <c r="R164" s="20" t="e">
        <f>#REF!+#REF!+#REF!+#REF!+#REF!+#REF!</f>
        <v>#REF!</v>
      </c>
      <c r="S164" s="20" t="e">
        <f>#REF!+#REF!+#REF!+#REF!+#REF!+#REF!</f>
        <v>#REF!</v>
      </c>
      <c r="T164" s="23" t="e">
        <f>P164/D164*100</f>
        <v>#REF!</v>
      </c>
      <c r="U164" s="23" t="e">
        <f>Q164/I164*100</f>
        <v>#REF!</v>
      </c>
      <c r="V164" s="23" t="e">
        <f>R164/F164*100</f>
        <v>#REF!</v>
      </c>
      <c r="W164" s="23" t="e">
        <f>S164/G164*100</f>
        <v>#REF!</v>
      </c>
      <c r="X164" s="23" t="e">
        <f aca="true" t="shared" si="94" ref="X164:X169">Q164/M164*100</f>
        <v>#REF!</v>
      </c>
    </row>
    <row r="165" spans="1:24" s="47" customFormat="1" ht="18.75" hidden="1">
      <c r="A165" s="88" t="s">
        <v>212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</row>
    <row r="166" spans="1:24" s="47" customFormat="1" ht="78" customHeight="1" hidden="1">
      <c r="A166" s="21" t="s">
        <v>119</v>
      </c>
      <c r="B166" s="45" t="s">
        <v>211</v>
      </c>
      <c r="C166" s="25"/>
      <c r="D166" s="22">
        <f aca="true" t="shared" si="95" ref="D166:K166">D167+D169</f>
        <v>115657608</v>
      </c>
      <c r="E166" s="22">
        <f t="shared" si="95"/>
        <v>115657608</v>
      </c>
      <c r="F166" s="22">
        <f t="shared" si="95"/>
        <v>0</v>
      </c>
      <c r="G166" s="22">
        <f t="shared" si="95"/>
        <v>0</v>
      </c>
      <c r="H166" s="22">
        <f t="shared" si="95"/>
        <v>32455331.15</v>
      </c>
      <c r="I166" s="22">
        <f t="shared" si="95"/>
        <v>32455331.15</v>
      </c>
      <c r="J166" s="22">
        <f t="shared" si="95"/>
        <v>0</v>
      </c>
      <c r="K166" s="22">
        <f t="shared" si="95"/>
        <v>0</v>
      </c>
      <c r="L166" s="22">
        <f aca="true" t="shared" si="96" ref="L166:S166">L167+L169</f>
        <v>19427947.29</v>
      </c>
      <c r="M166" s="22">
        <f t="shared" si="96"/>
        <v>19427947.29</v>
      </c>
      <c r="N166" s="22">
        <f t="shared" si="96"/>
        <v>0</v>
      </c>
      <c r="O166" s="22">
        <f t="shared" si="96"/>
        <v>0</v>
      </c>
      <c r="P166" s="22">
        <f t="shared" si="96"/>
        <v>28690334.259999998</v>
      </c>
      <c r="Q166" s="22">
        <f t="shared" si="96"/>
        <v>28690334.259999998</v>
      </c>
      <c r="R166" s="22">
        <f t="shared" si="96"/>
        <v>0</v>
      </c>
      <c r="S166" s="22">
        <f t="shared" si="96"/>
        <v>0</v>
      </c>
      <c r="T166" s="23">
        <f aca="true" t="shared" si="97" ref="T166:U170">P166/H166*100</f>
        <v>88.39945008541378</v>
      </c>
      <c r="U166" s="23">
        <f t="shared" si="97"/>
        <v>88.39945008541378</v>
      </c>
      <c r="V166" s="23"/>
      <c r="W166" s="23"/>
      <c r="X166" s="23">
        <f t="shared" si="94"/>
        <v>147.67558214844217</v>
      </c>
    </row>
    <row r="167" spans="1:24" s="47" customFormat="1" ht="56.25" hidden="1">
      <c r="A167" s="21" t="s">
        <v>120</v>
      </c>
      <c r="B167" s="48" t="s">
        <v>213</v>
      </c>
      <c r="C167" s="30"/>
      <c r="D167" s="22">
        <f aca="true" t="shared" si="98" ref="D167:K167">D168</f>
        <v>32162808</v>
      </c>
      <c r="E167" s="22">
        <f t="shared" si="98"/>
        <v>32162808</v>
      </c>
      <c r="F167" s="22">
        <f t="shared" si="98"/>
        <v>0</v>
      </c>
      <c r="G167" s="22">
        <f t="shared" si="98"/>
        <v>0</v>
      </c>
      <c r="H167" s="22">
        <f t="shared" si="98"/>
        <v>18070231.15</v>
      </c>
      <c r="I167" s="22">
        <f t="shared" si="98"/>
        <v>18070231.15</v>
      </c>
      <c r="J167" s="22">
        <f t="shared" si="98"/>
        <v>0</v>
      </c>
      <c r="K167" s="22">
        <f t="shared" si="98"/>
        <v>0</v>
      </c>
      <c r="L167" s="22">
        <f aca="true" t="shared" si="99" ref="L167:S167">L168</f>
        <v>12092154.77</v>
      </c>
      <c r="M167" s="22">
        <f t="shared" si="99"/>
        <v>12092154.77</v>
      </c>
      <c r="N167" s="22">
        <f t="shared" si="99"/>
        <v>0</v>
      </c>
      <c r="O167" s="22">
        <f t="shared" si="99"/>
        <v>0</v>
      </c>
      <c r="P167" s="22">
        <f t="shared" si="99"/>
        <v>16764942.98</v>
      </c>
      <c r="Q167" s="22">
        <f t="shared" si="99"/>
        <v>16764942.98</v>
      </c>
      <c r="R167" s="22">
        <f t="shared" si="99"/>
        <v>0</v>
      </c>
      <c r="S167" s="22">
        <f t="shared" si="99"/>
        <v>0</v>
      </c>
      <c r="T167" s="23">
        <f t="shared" si="97"/>
        <v>92.77658288283712</v>
      </c>
      <c r="U167" s="23">
        <f t="shared" si="97"/>
        <v>92.77658288283712</v>
      </c>
      <c r="V167" s="23"/>
      <c r="W167" s="23"/>
      <c r="X167" s="23">
        <f t="shared" si="94"/>
        <v>138.6431392822803</v>
      </c>
    </row>
    <row r="168" spans="1:24" s="47" customFormat="1" ht="60" customHeight="1" hidden="1">
      <c r="A168" s="62" t="s">
        <v>215</v>
      </c>
      <c r="B168" s="63" t="s">
        <v>214</v>
      </c>
      <c r="C168" s="31" t="s">
        <v>216</v>
      </c>
      <c r="D168" s="33">
        <f>SUM(E168:G168)</f>
        <v>32162808</v>
      </c>
      <c r="E168" s="33">
        <v>32162808</v>
      </c>
      <c r="F168" s="33">
        <v>0</v>
      </c>
      <c r="G168" s="33">
        <v>0</v>
      </c>
      <c r="H168" s="33">
        <f>I168+J168+K168</f>
        <v>18070231.15</v>
      </c>
      <c r="I168" s="33">
        <v>18070231.15</v>
      </c>
      <c r="J168" s="33">
        <v>0</v>
      </c>
      <c r="K168" s="33">
        <v>0</v>
      </c>
      <c r="L168" s="32">
        <f t="shared" si="91"/>
        <v>12092154.77</v>
      </c>
      <c r="M168" s="32">
        <v>12092154.77</v>
      </c>
      <c r="N168" s="33">
        <v>0</v>
      </c>
      <c r="O168" s="33">
        <f>S168</f>
        <v>0</v>
      </c>
      <c r="P168" s="49">
        <f>SUM(Q168:S168)</f>
        <v>16764942.98</v>
      </c>
      <c r="Q168" s="32">
        <v>16764942.98</v>
      </c>
      <c r="R168" s="49">
        <v>0</v>
      </c>
      <c r="S168" s="49">
        <v>0</v>
      </c>
      <c r="T168" s="32">
        <f t="shared" si="97"/>
        <v>92.77658288283712</v>
      </c>
      <c r="U168" s="32">
        <f t="shared" si="97"/>
        <v>92.77658288283712</v>
      </c>
      <c r="V168" s="23"/>
      <c r="W168" s="23"/>
      <c r="X168" s="32">
        <f t="shared" si="94"/>
        <v>138.6431392822803</v>
      </c>
    </row>
    <row r="169" spans="1:24" s="47" customFormat="1" ht="112.5" hidden="1">
      <c r="A169" s="21" t="s">
        <v>121</v>
      </c>
      <c r="B169" s="48" t="s">
        <v>217</v>
      </c>
      <c r="C169" s="30"/>
      <c r="D169" s="22">
        <f>SUM(D170:D172)</f>
        <v>83494800</v>
      </c>
      <c r="E169" s="22">
        <f aca="true" t="shared" si="100" ref="E169:S169">SUM(E170:E172)</f>
        <v>83494800</v>
      </c>
      <c r="F169" s="22">
        <f t="shared" si="100"/>
        <v>0</v>
      </c>
      <c r="G169" s="22">
        <f t="shared" si="100"/>
        <v>0</v>
      </c>
      <c r="H169" s="22">
        <f t="shared" si="100"/>
        <v>14385100</v>
      </c>
      <c r="I169" s="22">
        <f t="shared" si="100"/>
        <v>14385100</v>
      </c>
      <c r="J169" s="22">
        <f t="shared" si="100"/>
        <v>0</v>
      </c>
      <c r="K169" s="22">
        <f t="shared" si="100"/>
        <v>0</v>
      </c>
      <c r="L169" s="22">
        <f t="shared" si="100"/>
        <v>7335792.52</v>
      </c>
      <c r="M169" s="22">
        <f t="shared" si="100"/>
        <v>7335792.52</v>
      </c>
      <c r="N169" s="22">
        <f t="shared" si="100"/>
        <v>0</v>
      </c>
      <c r="O169" s="22">
        <f t="shared" si="100"/>
        <v>0</v>
      </c>
      <c r="P169" s="22">
        <f t="shared" si="100"/>
        <v>11925391.28</v>
      </c>
      <c r="Q169" s="22">
        <f t="shared" si="100"/>
        <v>11925391.28</v>
      </c>
      <c r="R169" s="22">
        <f t="shared" si="100"/>
        <v>0</v>
      </c>
      <c r="S169" s="22">
        <f t="shared" si="100"/>
        <v>0</v>
      </c>
      <c r="T169" s="23">
        <f t="shared" si="97"/>
        <v>82.90099672577875</v>
      </c>
      <c r="U169" s="23">
        <f t="shared" si="97"/>
        <v>82.90099672577875</v>
      </c>
      <c r="V169" s="23"/>
      <c r="W169" s="23"/>
      <c r="X169" s="23">
        <f t="shared" si="94"/>
        <v>162.56445704383145</v>
      </c>
    </row>
    <row r="170" spans="1:24" s="47" customFormat="1" ht="44.25" customHeight="1" hidden="1">
      <c r="A170" s="95" t="s">
        <v>219</v>
      </c>
      <c r="B170" s="97" t="s">
        <v>218</v>
      </c>
      <c r="C170" s="31" t="s">
        <v>216</v>
      </c>
      <c r="D170" s="33">
        <f>SUM(E170:G170)</f>
        <v>29651611</v>
      </c>
      <c r="E170" s="33">
        <v>29651611</v>
      </c>
      <c r="F170" s="33">
        <v>0</v>
      </c>
      <c r="G170" s="33">
        <v>0</v>
      </c>
      <c r="H170" s="33">
        <f>I170+J170+K170</f>
        <v>13981211</v>
      </c>
      <c r="I170" s="33">
        <v>13981211</v>
      </c>
      <c r="J170" s="33">
        <v>0</v>
      </c>
      <c r="K170" s="33">
        <v>0</v>
      </c>
      <c r="L170" s="32">
        <f t="shared" si="91"/>
        <v>7335792.52</v>
      </c>
      <c r="M170" s="32">
        <v>7335792.52</v>
      </c>
      <c r="N170" s="33">
        <v>0</v>
      </c>
      <c r="O170" s="33">
        <f>S170</f>
        <v>0</v>
      </c>
      <c r="P170" s="49">
        <f>SUM(Q170:S170)</f>
        <v>11925391.28</v>
      </c>
      <c r="Q170" s="32">
        <v>11925391.28</v>
      </c>
      <c r="R170" s="49">
        <v>0</v>
      </c>
      <c r="S170" s="49">
        <v>0</v>
      </c>
      <c r="T170" s="32">
        <f t="shared" si="97"/>
        <v>85.29583939474198</v>
      </c>
      <c r="U170" s="32">
        <f t="shared" si="97"/>
        <v>85.29583939474198</v>
      </c>
      <c r="V170" s="23"/>
      <c r="W170" s="23"/>
      <c r="X170" s="32">
        <f>Q170/M170*100</f>
        <v>162.56445704383145</v>
      </c>
    </row>
    <row r="171" spans="1:24" s="47" customFormat="1" ht="49.5" customHeight="1" hidden="1">
      <c r="A171" s="95"/>
      <c r="B171" s="97"/>
      <c r="C171" s="31" t="s">
        <v>3</v>
      </c>
      <c r="D171" s="33">
        <f>SUM(E171:G171)</f>
        <v>403889</v>
      </c>
      <c r="E171" s="33">
        <v>403889</v>
      </c>
      <c r="F171" s="33">
        <v>0</v>
      </c>
      <c r="G171" s="33">
        <v>0</v>
      </c>
      <c r="H171" s="33">
        <f>I171+J171+K171</f>
        <v>403889</v>
      </c>
      <c r="I171" s="33">
        <v>403889</v>
      </c>
      <c r="J171" s="33">
        <v>0</v>
      </c>
      <c r="K171" s="33">
        <v>0</v>
      </c>
      <c r="L171" s="32"/>
      <c r="M171" s="32"/>
      <c r="N171" s="33"/>
      <c r="O171" s="33"/>
      <c r="P171" s="49">
        <f>SUM(Q171:S171)</f>
        <v>0</v>
      </c>
      <c r="Q171" s="32">
        <v>0</v>
      </c>
      <c r="R171" s="49">
        <v>0</v>
      </c>
      <c r="S171" s="49">
        <v>0</v>
      </c>
      <c r="T171" s="52"/>
      <c r="U171" s="52"/>
      <c r="V171" s="83"/>
      <c r="W171" s="83"/>
      <c r="X171" s="52"/>
    </row>
    <row r="172" spans="1:24" s="47" customFormat="1" ht="51" customHeight="1" hidden="1">
      <c r="A172" s="96"/>
      <c r="B172" s="98"/>
      <c r="C172" s="31" t="s">
        <v>280</v>
      </c>
      <c r="D172" s="33">
        <f>SUM(E172:G172)</f>
        <v>53439300</v>
      </c>
      <c r="E172" s="33">
        <v>53439300</v>
      </c>
      <c r="F172" s="33">
        <v>0</v>
      </c>
      <c r="G172" s="33">
        <v>0</v>
      </c>
      <c r="H172" s="33">
        <f>I173+J172+K172</f>
        <v>0</v>
      </c>
      <c r="I172" s="33">
        <v>0</v>
      </c>
      <c r="J172" s="33">
        <v>0</v>
      </c>
      <c r="K172" s="33">
        <v>0</v>
      </c>
      <c r="L172" s="32">
        <f t="shared" si="91"/>
        <v>0</v>
      </c>
      <c r="M172" s="32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52"/>
      <c r="U172" s="52"/>
      <c r="V172" s="52"/>
      <c r="W172" s="52"/>
      <c r="X172" s="52"/>
    </row>
    <row r="173" spans="1:24" s="24" customFormat="1" ht="78.75" customHeight="1" hidden="1">
      <c r="A173" s="50"/>
      <c r="M173" s="51"/>
      <c r="P173" s="53"/>
      <c r="Q173" s="53"/>
      <c r="R173" s="53"/>
      <c r="S173" s="53"/>
      <c r="T173" s="54"/>
      <c r="U173" s="54"/>
      <c r="V173" s="54"/>
      <c r="W173" s="54"/>
      <c r="X173" s="54"/>
    </row>
    <row r="174" spans="1:24" s="24" customFormat="1" ht="18.75" hidden="1">
      <c r="A174" s="50"/>
      <c r="P174" s="53"/>
      <c r="Q174" s="53"/>
      <c r="R174" s="53"/>
      <c r="S174" s="53"/>
      <c r="T174" s="54"/>
      <c r="U174" s="54"/>
      <c r="V174" s="54"/>
      <c r="W174" s="54"/>
      <c r="X174" s="54"/>
    </row>
    <row r="175" spans="1:24" s="24" customFormat="1" ht="18.75" hidden="1">
      <c r="A175" s="50"/>
      <c r="P175" s="53"/>
      <c r="Q175" s="53"/>
      <c r="R175" s="53"/>
      <c r="S175" s="53"/>
      <c r="T175" s="54"/>
      <c r="U175" s="54"/>
      <c r="V175" s="54"/>
      <c r="W175" s="54"/>
      <c r="X175" s="54"/>
    </row>
    <row r="176" spans="1:24" s="24" customFormat="1" ht="18.75" hidden="1">
      <c r="A176" s="50"/>
      <c r="P176" s="53"/>
      <c r="Q176" s="53"/>
      <c r="R176" s="53"/>
      <c r="S176" s="53"/>
      <c r="T176" s="54"/>
      <c r="U176" s="54"/>
      <c r="V176" s="54"/>
      <c r="W176" s="54"/>
      <c r="X176" s="54"/>
    </row>
    <row r="177" spans="1:24" s="24" customFormat="1" ht="18.75" hidden="1">
      <c r="A177" s="50"/>
      <c r="P177" s="53"/>
      <c r="Q177" s="53"/>
      <c r="R177" s="53"/>
      <c r="S177" s="53"/>
      <c r="T177" s="54"/>
      <c r="U177" s="54"/>
      <c r="V177" s="54"/>
      <c r="W177" s="54"/>
      <c r="X177" s="54"/>
    </row>
    <row r="178" spans="1:24" s="24" customFormat="1" ht="18.75" hidden="1">
      <c r="A178" s="50"/>
      <c r="P178" s="53"/>
      <c r="Q178" s="53"/>
      <c r="R178" s="53"/>
      <c r="S178" s="53"/>
      <c r="T178" s="54"/>
      <c r="U178" s="54"/>
      <c r="V178" s="54"/>
      <c r="W178" s="54"/>
      <c r="X178" s="54"/>
    </row>
    <row r="179" spans="1:24" s="24" customFormat="1" ht="18.75" hidden="1">
      <c r="A179" s="50"/>
      <c r="P179" s="53"/>
      <c r="Q179" s="53"/>
      <c r="R179" s="53"/>
      <c r="S179" s="53"/>
      <c r="T179" s="54"/>
      <c r="U179" s="54"/>
      <c r="V179" s="54"/>
      <c r="W179" s="54"/>
      <c r="X179" s="54"/>
    </row>
    <row r="180" spans="1:24" s="24" customFormat="1" ht="18.75" hidden="1">
      <c r="A180" s="50"/>
      <c r="P180" s="53"/>
      <c r="Q180" s="53"/>
      <c r="R180" s="53"/>
      <c r="S180" s="53"/>
      <c r="T180" s="54"/>
      <c r="U180" s="54"/>
      <c r="V180" s="54"/>
      <c r="W180" s="54"/>
      <c r="X180" s="54"/>
    </row>
    <row r="181" spans="1:24" s="24" customFormat="1" ht="18.75" hidden="1">
      <c r="A181" s="50"/>
      <c r="P181" s="53"/>
      <c r="Q181" s="53"/>
      <c r="R181" s="53"/>
      <c r="S181" s="53"/>
      <c r="T181" s="54"/>
      <c r="U181" s="54"/>
      <c r="V181" s="54"/>
      <c r="W181" s="54"/>
      <c r="X181" s="54"/>
    </row>
    <row r="182" spans="1:24" s="24" customFormat="1" ht="18.75" hidden="1">
      <c r="A182" s="50"/>
      <c r="P182" s="53"/>
      <c r="Q182" s="53"/>
      <c r="R182" s="53"/>
      <c r="S182" s="53"/>
      <c r="T182" s="54"/>
      <c r="U182" s="54"/>
      <c r="V182" s="54"/>
      <c r="W182" s="54"/>
      <c r="X182" s="54"/>
    </row>
    <row r="183" spans="1:24" s="24" customFormat="1" ht="18.75" hidden="1">
      <c r="A183" s="50"/>
      <c r="P183" s="53"/>
      <c r="Q183" s="53"/>
      <c r="R183" s="53"/>
      <c r="S183" s="53"/>
      <c r="T183" s="54"/>
      <c r="U183" s="54"/>
      <c r="V183" s="54"/>
      <c r="W183" s="54"/>
      <c r="X183" s="54"/>
    </row>
    <row r="184" spans="1:24" s="24" customFormat="1" ht="18.75" hidden="1">
      <c r="A184" s="50"/>
      <c r="P184" s="53"/>
      <c r="Q184" s="53"/>
      <c r="R184" s="53"/>
      <c r="S184" s="53"/>
      <c r="T184" s="54"/>
      <c r="U184" s="54"/>
      <c r="V184" s="54"/>
      <c r="W184" s="54"/>
      <c r="X184" s="54"/>
    </row>
    <row r="185" spans="1:24" s="24" customFormat="1" ht="18.75" hidden="1">
      <c r="A185" s="50"/>
      <c r="P185" s="53"/>
      <c r="Q185" s="53"/>
      <c r="R185" s="53"/>
      <c r="S185" s="53"/>
      <c r="T185" s="54"/>
      <c r="U185" s="54"/>
      <c r="V185" s="54"/>
      <c r="W185" s="54"/>
      <c r="X185" s="54"/>
    </row>
    <row r="186" spans="1:24" s="24" customFormat="1" ht="18.75" hidden="1">
      <c r="A186" s="50"/>
      <c r="P186" s="53"/>
      <c r="Q186" s="53"/>
      <c r="R186" s="53"/>
      <c r="S186" s="53"/>
      <c r="T186" s="54"/>
      <c r="U186" s="54"/>
      <c r="V186" s="54"/>
      <c r="W186" s="54"/>
      <c r="X186" s="54"/>
    </row>
    <row r="187" spans="1:24" s="24" customFormat="1" ht="18.75" hidden="1">
      <c r="A187" s="50"/>
      <c r="P187" s="53"/>
      <c r="Q187" s="53"/>
      <c r="R187" s="53"/>
      <c r="S187" s="53"/>
      <c r="T187" s="54"/>
      <c r="U187" s="54"/>
      <c r="V187" s="54"/>
      <c r="W187" s="54"/>
      <c r="X187" s="54"/>
    </row>
    <row r="188" spans="1:24" s="24" customFormat="1" ht="18.75" hidden="1">
      <c r="A188" s="50"/>
      <c r="P188" s="53"/>
      <c r="Q188" s="53"/>
      <c r="R188" s="53"/>
      <c r="S188" s="53"/>
      <c r="T188" s="54"/>
      <c r="U188" s="54"/>
      <c r="V188" s="54"/>
      <c r="W188" s="54"/>
      <c r="X188" s="54"/>
    </row>
    <row r="189" spans="1:24" s="24" customFormat="1" ht="18.75" hidden="1">
      <c r="A189" s="50"/>
      <c r="P189" s="53"/>
      <c r="Q189" s="53"/>
      <c r="R189" s="53"/>
      <c r="S189" s="53"/>
      <c r="T189" s="54"/>
      <c r="U189" s="54"/>
      <c r="V189" s="54"/>
      <c r="W189" s="54"/>
      <c r="X189" s="54"/>
    </row>
    <row r="190" spans="1:24" s="24" customFormat="1" ht="18.75" hidden="1">
      <c r="A190" s="50"/>
      <c r="P190" s="53"/>
      <c r="Q190" s="53"/>
      <c r="R190" s="53"/>
      <c r="S190" s="53"/>
      <c r="T190" s="54"/>
      <c r="U190" s="54"/>
      <c r="V190" s="54"/>
      <c r="W190" s="54"/>
      <c r="X190" s="54"/>
    </row>
    <row r="191" spans="1:24" s="24" customFormat="1" ht="18.75" hidden="1">
      <c r="A191" s="50"/>
      <c r="P191" s="53"/>
      <c r="Q191" s="53"/>
      <c r="R191" s="53"/>
      <c r="S191" s="53"/>
      <c r="T191" s="54"/>
      <c r="U191" s="54"/>
      <c r="V191" s="54"/>
      <c r="W191" s="54"/>
      <c r="X191" s="54"/>
    </row>
    <row r="192" spans="1:24" s="24" customFormat="1" ht="18.75" hidden="1">
      <c r="A192" s="50"/>
      <c r="P192" s="53"/>
      <c r="Q192" s="53"/>
      <c r="R192" s="53"/>
      <c r="S192" s="53"/>
      <c r="T192" s="54"/>
      <c r="U192" s="54"/>
      <c r="V192" s="54"/>
      <c r="W192" s="54"/>
      <c r="X192" s="54"/>
    </row>
    <row r="193" spans="1:24" s="24" customFormat="1" ht="18.75" hidden="1">
      <c r="A193" s="50"/>
      <c r="P193" s="53"/>
      <c r="Q193" s="53"/>
      <c r="R193" s="53"/>
      <c r="S193" s="53"/>
      <c r="T193" s="54"/>
      <c r="U193" s="54"/>
      <c r="V193" s="54"/>
      <c r="W193" s="54"/>
      <c r="X193" s="54"/>
    </row>
    <row r="194" spans="1:24" s="24" customFormat="1" ht="18.75" hidden="1">
      <c r="A194" s="50"/>
      <c r="P194" s="53"/>
      <c r="Q194" s="53"/>
      <c r="R194" s="53"/>
      <c r="S194" s="53"/>
      <c r="T194" s="54"/>
      <c r="U194" s="54"/>
      <c r="V194" s="54"/>
      <c r="W194" s="54"/>
      <c r="X194" s="54"/>
    </row>
    <row r="195" spans="1:24" s="24" customFormat="1" ht="18.75" hidden="1">
      <c r="A195" s="50"/>
      <c r="P195" s="53"/>
      <c r="Q195" s="53"/>
      <c r="R195" s="53"/>
      <c r="S195" s="53"/>
      <c r="T195" s="54"/>
      <c r="U195" s="54"/>
      <c r="V195" s="54"/>
      <c r="W195" s="54"/>
      <c r="X195" s="54"/>
    </row>
    <row r="196" spans="1:24" s="24" customFormat="1" ht="18.75" hidden="1">
      <c r="A196" s="50"/>
      <c r="P196" s="53"/>
      <c r="Q196" s="53"/>
      <c r="R196" s="53"/>
      <c r="S196" s="53"/>
      <c r="T196" s="54"/>
      <c r="U196" s="54"/>
      <c r="V196" s="54"/>
      <c r="W196" s="54"/>
      <c r="X196" s="54"/>
    </row>
    <row r="197" spans="1:24" s="24" customFormat="1" ht="18.75" hidden="1">
      <c r="A197" s="50"/>
      <c r="P197" s="53"/>
      <c r="Q197" s="53"/>
      <c r="R197" s="53"/>
      <c r="S197" s="53"/>
      <c r="T197" s="54"/>
      <c r="U197" s="54"/>
      <c r="V197" s="54"/>
      <c r="W197" s="54"/>
      <c r="X197" s="54"/>
    </row>
    <row r="198" spans="1:24" s="24" customFormat="1" ht="18.75" hidden="1">
      <c r="A198" s="50"/>
      <c r="P198" s="53"/>
      <c r="Q198" s="53"/>
      <c r="R198" s="53"/>
      <c r="S198" s="53"/>
      <c r="T198" s="54"/>
      <c r="U198" s="54"/>
      <c r="V198" s="54"/>
      <c r="W198" s="54"/>
      <c r="X198" s="54"/>
    </row>
    <row r="199" spans="1:24" s="24" customFormat="1" ht="18.75" hidden="1">
      <c r="A199" s="50"/>
      <c r="P199" s="53"/>
      <c r="Q199" s="53"/>
      <c r="R199" s="53"/>
      <c r="S199" s="53"/>
      <c r="T199" s="54"/>
      <c r="U199" s="54"/>
      <c r="V199" s="54"/>
      <c r="W199" s="54"/>
      <c r="X199" s="54"/>
    </row>
    <row r="200" spans="1:24" s="24" customFormat="1" ht="18.75" hidden="1">
      <c r="A200" s="50"/>
      <c r="P200" s="53"/>
      <c r="Q200" s="53"/>
      <c r="R200" s="53"/>
      <c r="S200" s="53"/>
      <c r="T200" s="54"/>
      <c r="U200" s="54"/>
      <c r="V200" s="54"/>
      <c r="W200" s="54"/>
      <c r="X200" s="54"/>
    </row>
    <row r="201" spans="1:24" s="24" customFormat="1" ht="18.75" hidden="1">
      <c r="A201" s="50"/>
      <c r="P201" s="53"/>
      <c r="Q201" s="53"/>
      <c r="R201" s="53"/>
      <c r="S201" s="53"/>
      <c r="T201" s="54"/>
      <c r="U201" s="54"/>
      <c r="V201" s="54"/>
      <c r="W201" s="54"/>
      <c r="X201" s="54"/>
    </row>
    <row r="202" spans="1:24" s="24" customFormat="1" ht="18.75" hidden="1">
      <c r="A202" s="50"/>
      <c r="P202" s="53"/>
      <c r="Q202" s="53"/>
      <c r="R202" s="53"/>
      <c r="S202" s="53"/>
      <c r="T202" s="54"/>
      <c r="U202" s="54"/>
      <c r="V202" s="54"/>
      <c r="W202" s="54"/>
      <c r="X202" s="54"/>
    </row>
    <row r="203" spans="1:24" s="24" customFormat="1" ht="18.75" hidden="1">
      <c r="A203" s="50"/>
      <c r="P203" s="53"/>
      <c r="Q203" s="53"/>
      <c r="R203" s="53"/>
      <c r="S203" s="53"/>
      <c r="T203" s="54"/>
      <c r="U203" s="54"/>
      <c r="V203" s="54"/>
      <c r="W203" s="54"/>
      <c r="X203" s="54"/>
    </row>
    <row r="204" spans="1:24" s="24" customFormat="1" ht="18.75" hidden="1">
      <c r="A204" s="50"/>
      <c r="P204" s="53"/>
      <c r="Q204" s="53"/>
      <c r="R204" s="53"/>
      <c r="S204" s="53"/>
      <c r="T204" s="54"/>
      <c r="U204" s="54"/>
      <c r="V204" s="54"/>
      <c r="W204" s="54"/>
      <c r="X204" s="54"/>
    </row>
    <row r="205" spans="1:24" s="24" customFormat="1" ht="18.75" hidden="1">
      <c r="A205" s="50"/>
      <c r="P205" s="53"/>
      <c r="Q205" s="53"/>
      <c r="R205" s="53"/>
      <c r="S205" s="53"/>
      <c r="T205" s="54"/>
      <c r="U205" s="54"/>
      <c r="V205" s="54"/>
      <c r="W205" s="54"/>
      <c r="X205" s="54"/>
    </row>
    <row r="206" spans="1:24" s="24" customFormat="1" ht="18.75" hidden="1">
      <c r="A206" s="50"/>
      <c r="P206" s="53"/>
      <c r="Q206" s="53"/>
      <c r="R206" s="53"/>
      <c r="S206" s="53"/>
      <c r="T206" s="54"/>
      <c r="U206" s="54"/>
      <c r="V206" s="54"/>
      <c r="W206" s="54"/>
      <c r="X206" s="54"/>
    </row>
    <row r="207" spans="1:24" s="24" customFormat="1" ht="18.75" hidden="1">
      <c r="A207" s="50"/>
      <c r="P207" s="53"/>
      <c r="Q207" s="53"/>
      <c r="R207" s="53"/>
      <c r="S207" s="53"/>
      <c r="T207" s="54"/>
      <c r="U207" s="54"/>
      <c r="V207" s="54"/>
      <c r="W207" s="54"/>
      <c r="X207" s="54"/>
    </row>
    <row r="208" spans="1:24" s="24" customFormat="1" ht="18.75" hidden="1">
      <c r="A208" s="50"/>
      <c r="P208" s="53"/>
      <c r="Q208" s="53"/>
      <c r="R208" s="53"/>
      <c r="S208" s="53"/>
      <c r="T208" s="54"/>
      <c r="U208" s="54"/>
      <c r="V208" s="54"/>
      <c r="W208" s="54"/>
      <c r="X208" s="54"/>
    </row>
    <row r="209" spans="1:24" s="24" customFormat="1" ht="18.75" hidden="1">
      <c r="A209" s="50"/>
      <c r="P209" s="53"/>
      <c r="Q209" s="53"/>
      <c r="R209" s="53"/>
      <c r="S209" s="53"/>
      <c r="T209" s="54"/>
      <c r="U209" s="54"/>
      <c r="V209" s="54"/>
      <c r="W209" s="54"/>
      <c r="X209" s="54"/>
    </row>
    <row r="210" spans="1:24" s="24" customFormat="1" ht="18.75" hidden="1">
      <c r="A210" s="50"/>
      <c r="P210" s="53"/>
      <c r="Q210" s="53"/>
      <c r="R210" s="53"/>
      <c r="S210" s="53"/>
      <c r="T210" s="54"/>
      <c r="U210" s="54"/>
      <c r="V210" s="54"/>
      <c r="W210" s="54"/>
      <c r="X210" s="54"/>
    </row>
    <row r="211" spans="1:24" s="24" customFormat="1" ht="18.75" hidden="1">
      <c r="A211" s="50"/>
      <c r="P211" s="53"/>
      <c r="Q211" s="53"/>
      <c r="R211" s="53"/>
      <c r="S211" s="53"/>
      <c r="T211" s="54"/>
      <c r="U211" s="54"/>
      <c r="V211" s="54"/>
      <c r="W211" s="54"/>
      <c r="X211" s="54"/>
    </row>
    <row r="212" spans="1:24" s="24" customFormat="1" ht="18.75" hidden="1">
      <c r="A212" s="50"/>
      <c r="P212" s="53"/>
      <c r="Q212" s="53"/>
      <c r="R212" s="53"/>
      <c r="S212" s="53"/>
      <c r="T212" s="54"/>
      <c r="U212" s="54"/>
      <c r="V212" s="54"/>
      <c r="W212" s="54"/>
      <c r="X212" s="54"/>
    </row>
    <row r="213" spans="1:24" s="24" customFormat="1" ht="18.75" hidden="1">
      <c r="A213" s="50"/>
      <c r="P213" s="53"/>
      <c r="Q213" s="53"/>
      <c r="R213" s="53"/>
      <c r="S213" s="53"/>
      <c r="T213" s="54"/>
      <c r="U213" s="54"/>
      <c r="V213" s="54"/>
      <c r="W213" s="54"/>
      <c r="X213" s="54"/>
    </row>
    <row r="214" spans="1:24" s="24" customFormat="1" ht="18.75" hidden="1">
      <c r="A214" s="50"/>
      <c r="P214" s="53"/>
      <c r="Q214" s="53"/>
      <c r="R214" s="53"/>
      <c r="S214" s="53"/>
      <c r="T214" s="54"/>
      <c r="U214" s="54"/>
      <c r="V214" s="54"/>
      <c r="W214" s="54"/>
      <c r="X214" s="54"/>
    </row>
    <row r="215" spans="1:24" s="24" customFormat="1" ht="18.75" hidden="1">
      <c r="A215" s="50"/>
      <c r="P215" s="53"/>
      <c r="Q215" s="53"/>
      <c r="R215" s="53"/>
      <c r="S215" s="53"/>
      <c r="T215" s="54"/>
      <c r="U215" s="54"/>
      <c r="V215" s="54"/>
      <c r="W215" s="54"/>
      <c r="X215" s="54"/>
    </row>
    <row r="216" spans="1:24" s="24" customFormat="1" ht="18.75" hidden="1">
      <c r="A216" s="50"/>
      <c r="P216" s="53"/>
      <c r="Q216" s="53"/>
      <c r="R216" s="53"/>
      <c r="S216" s="53"/>
      <c r="T216" s="54"/>
      <c r="U216" s="54"/>
      <c r="V216" s="54"/>
      <c r="W216" s="54"/>
      <c r="X216" s="54"/>
    </row>
    <row r="217" spans="1:24" s="24" customFormat="1" ht="18.75" hidden="1">
      <c r="A217" s="50"/>
      <c r="P217" s="53"/>
      <c r="Q217" s="53"/>
      <c r="R217" s="53"/>
      <c r="S217" s="53"/>
      <c r="T217" s="54"/>
      <c r="U217" s="54"/>
      <c r="V217" s="54"/>
      <c r="W217" s="54"/>
      <c r="X217" s="54"/>
    </row>
    <row r="218" spans="1:24" s="24" customFormat="1" ht="18.75" hidden="1">
      <c r="A218" s="50"/>
      <c r="P218" s="53"/>
      <c r="Q218" s="53"/>
      <c r="R218" s="53"/>
      <c r="S218" s="53"/>
      <c r="T218" s="54"/>
      <c r="U218" s="54"/>
      <c r="V218" s="54"/>
      <c r="W218" s="54"/>
      <c r="X218" s="54"/>
    </row>
    <row r="219" spans="1:24" s="24" customFormat="1" ht="18.75" hidden="1">
      <c r="A219" s="50"/>
      <c r="P219" s="53"/>
      <c r="Q219" s="53"/>
      <c r="R219" s="53"/>
      <c r="S219" s="53"/>
      <c r="T219" s="54"/>
      <c r="U219" s="54"/>
      <c r="V219" s="54"/>
      <c r="W219" s="54"/>
      <c r="X219" s="54"/>
    </row>
    <row r="220" spans="1:24" s="24" customFormat="1" ht="18.75" hidden="1">
      <c r="A220" s="50"/>
      <c r="P220" s="53"/>
      <c r="Q220" s="53"/>
      <c r="R220" s="53"/>
      <c r="S220" s="53"/>
      <c r="T220" s="54"/>
      <c r="U220" s="54"/>
      <c r="V220" s="54"/>
      <c r="W220" s="54"/>
      <c r="X220" s="54"/>
    </row>
    <row r="221" spans="1:24" s="24" customFormat="1" ht="18.75" hidden="1">
      <c r="A221" s="50"/>
      <c r="P221" s="53"/>
      <c r="Q221" s="53"/>
      <c r="R221" s="53"/>
      <c r="S221" s="53"/>
      <c r="T221" s="54"/>
      <c r="U221" s="54"/>
      <c r="V221" s="54"/>
      <c r="W221" s="54"/>
      <c r="X221" s="54"/>
    </row>
    <row r="222" spans="1:24" s="24" customFormat="1" ht="18.75" hidden="1">
      <c r="A222" s="50"/>
      <c r="P222" s="53"/>
      <c r="Q222" s="53"/>
      <c r="R222" s="53"/>
      <c r="S222" s="53"/>
      <c r="T222" s="54"/>
      <c r="U222" s="54"/>
      <c r="V222" s="54"/>
      <c r="W222" s="54"/>
      <c r="X222" s="54"/>
    </row>
    <row r="223" spans="1:24" s="24" customFormat="1" ht="18.75" hidden="1">
      <c r="A223" s="50"/>
      <c r="P223" s="53"/>
      <c r="Q223" s="53"/>
      <c r="R223" s="53"/>
      <c r="S223" s="53"/>
      <c r="T223" s="54"/>
      <c r="U223" s="54"/>
      <c r="V223" s="54"/>
      <c r="W223" s="54"/>
      <c r="X223" s="54"/>
    </row>
    <row r="224" spans="1:24" s="24" customFormat="1" ht="18.75" hidden="1">
      <c r="A224" s="50"/>
      <c r="P224" s="53"/>
      <c r="Q224" s="53"/>
      <c r="R224" s="53"/>
      <c r="S224" s="53"/>
      <c r="T224" s="54"/>
      <c r="U224" s="54"/>
      <c r="V224" s="54"/>
      <c r="W224" s="54"/>
      <c r="X224" s="54"/>
    </row>
    <row r="225" spans="1:24" s="24" customFormat="1" ht="18.75" hidden="1">
      <c r="A225" s="50"/>
      <c r="P225" s="53"/>
      <c r="Q225" s="53"/>
      <c r="R225" s="53"/>
      <c r="S225" s="53"/>
      <c r="T225" s="54"/>
      <c r="U225" s="54"/>
      <c r="V225" s="54"/>
      <c r="W225" s="54"/>
      <c r="X225" s="54"/>
    </row>
    <row r="226" spans="1:24" s="24" customFormat="1" ht="18.75" hidden="1">
      <c r="A226" s="50"/>
      <c r="P226" s="53"/>
      <c r="Q226" s="53"/>
      <c r="R226" s="53"/>
      <c r="S226" s="53"/>
      <c r="T226" s="54"/>
      <c r="U226" s="54"/>
      <c r="V226" s="54"/>
      <c r="W226" s="54"/>
      <c r="X226" s="54"/>
    </row>
    <row r="227" spans="1:24" s="24" customFormat="1" ht="18.75" hidden="1">
      <c r="A227" s="50"/>
      <c r="P227" s="53"/>
      <c r="Q227" s="53"/>
      <c r="R227" s="53"/>
      <c r="S227" s="53"/>
      <c r="T227" s="54"/>
      <c r="U227" s="54"/>
      <c r="V227" s="54"/>
      <c r="W227" s="54"/>
      <c r="X227" s="54"/>
    </row>
    <row r="228" spans="1:24" s="24" customFormat="1" ht="18.75" hidden="1">
      <c r="A228" s="50"/>
      <c r="P228" s="53"/>
      <c r="Q228" s="53"/>
      <c r="R228" s="53"/>
      <c r="S228" s="53"/>
      <c r="T228" s="54"/>
      <c r="U228" s="54"/>
      <c r="V228" s="54"/>
      <c r="W228" s="54"/>
      <c r="X228" s="54"/>
    </row>
    <row r="229" spans="1:24" s="24" customFormat="1" ht="18.75" hidden="1">
      <c r="A229" s="50"/>
      <c r="P229" s="53"/>
      <c r="Q229" s="53"/>
      <c r="R229" s="53"/>
      <c r="S229" s="53"/>
      <c r="T229" s="54"/>
      <c r="U229" s="54"/>
      <c r="V229" s="54"/>
      <c r="W229" s="54"/>
      <c r="X229" s="54"/>
    </row>
    <row r="230" spans="1:24" s="24" customFormat="1" ht="18.75" hidden="1">
      <c r="A230" s="50"/>
      <c r="P230" s="53"/>
      <c r="Q230" s="53"/>
      <c r="R230" s="53"/>
      <c r="S230" s="53"/>
      <c r="T230" s="54"/>
      <c r="U230" s="54"/>
      <c r="V230" s="54"/>
      <c r="W230" s="54"/>
      <c r="X230" s="54"/>
    </row>
    <row r="231" spans="1:24" s="24" customFormat="1" ht="18.75" hidden="1">
      <c r="A231" s="50"/>
      <c r="P231" s="53"/>
      <c r="Q231" s="53"/>
      <c r="R231" s="53"/>
      <c r="S231" s="53"/>
      <c r="T231" s="54"/>
      <c r="U231" s="54"/>
      <c r="V231" s="54"/>
      <c r="W231" s="54"/>
      <c r="X231" s="54"/>
    </row>
    <row r="232" spans="1:24" s="24" customFormat="1" ht="18.75" hidden="1">
      <c r="A232" s="50"/>
      <c r="P232" s="53"/>
      <c r="Q232" s="53"/>
      <c r="R232" s="53"/>
      <c r="S232" s="53"/>
      <c r="T232" s="54"/>
      <c r="U232" s="54"/>
      <c r="V232" s="54"/>
      <c r="W232" s="54"/>
      <c r="X232" s="54"/>
    </row>
    <row r="233" spans="1:24" s="24" customFormat="1" ht="18.75" hidden="1">
      <c r="A233" s="50"/>
      <c r="P233" s="53"/>
      <c r="Q233" s="53"/>
      <c r="R233" s="53"/>
      <c r="S233" s="53"/>
      <c r="T233" s="54"/>
      <c r="U233" s="54"/>
      <c r="V233" s="54"/>
      <c r="W233" s="54"/>
      <c r="X233" s="54"/>
    </row>
    <row r="234" spans="1:24" s="24" customFormat="1" ht="18.75" hidden="1">
      <c r="A234" s="50"/>
      <c r="P234" s="53"/>
      <c r="Q234" s="53"/>
      <c r="R234" s="53"/>
      <c r="S234" s="53"/>
      <c r="T234" s="54"/>
      <c r="U234" s="54"/>
      <c r="V234" s="54"/>
      <c r="W234" s="54"/>
      <c r="X234" s="54"/>
    </row>
    <row r="235" spans="1:24" s="24" customFormat="1" ht="18.75" hidden="1">
      <c r="A235" s="50"/>
      <c r="P235" s="53"/>
      <c r="Q235" s="53"/>
      <c r="R235" s="53"/>
      <c r="S235" s="53"/>
      <c r="T235" s="54"/>
      <c r="U235" s="54"/>
      <c r="V235" s="54"/>
      <c r="W235" s="54"/>
      <c r="X235" s="54"/>
    </row>
    <row r="236" spans="1:24" s="24" customFormat="1" ht="18.75" hidden="1">
      <c r="A236" s="50"/>
      <c r="P236" s="53"/>
      <c r="Q236" s="53"/>
      <c r="R236" s="53"/>
      <c r="S236" s="53"/>
      <c r="T236" s="54"/>
      <c r="U236" s="54"/>
      <c r="V236" s="54"/>
      <c r="W236" s="54"/>
      <c r="X236" s="54"/>
    </row>
    <row r="237" spans="1:24" s="24" customFormat="1" ht="18.75" hidden="1">
      <c r="A237" s="50"/>
      <c r="P237" s="53"/>
      <c r="Q237" s="53"/>
      <c r="R237" s="53"/>
      <c r="S237" s="53"/>
      <c r="T237" s="54"/>
      <c r="U237" s="54"/>
      <c r="V237" s="54"/>
      <c r="W237" s="54"/>
      <c r="X237" s="54"/>
    </row>
    <row r="238" spans="1:24" s="24" customFormat="1" ht="18.75" hidden="1">
      <c r="A238" s="50"/>
      <c r="P238" s="53"/>
      <c r="Q238" s="53"/>
      <c r="R238" s="53"/>
      <c r="S238" s="53"/>
      <c r="T238" s="54"/>
      <c r="U238" s="54"/>
      <c r="V238" s="54"/>
      <c r="W238" s="54"/>
      <c r="X238" s="54"/>
    </row>
    <row r="239" spans="1:24" s="24" customFormat="1" ht="18.75" hidden="1">
      <c r="A239" s="50"/>
      <c r="P239" s="53"/>
      <c r="Q239" s="53"/>
      <c r="R239" s="53"/>
      <c r="S239" s="53"/>
      <c r="T239" s="54"/>
      <c r="U239" s="54"/>
      <c r="V239" s="54"/>
      <c r="W239" s="54"/>
      <c r="X239" s="54"/>
    </row>
    <row r="240" spans="1:24" s="24" customFormat="1" ht="18.75" hidden="1">
      <c r="A240" s="50"/>
      <c r="P240" s="53"/>
      <c r="Q240" s="53"/>
      <c r="R240" s="53"/>
      <c r="S240" s="53"/>
      <c r="T240" s="54"/>
      <c r="U240" s="54"/>
      <c r="V240" s="54"/>
      <c r="W240" s="54"/>
      <c r="X240" s="54"/>
    </row>
    <row r="241" spans="1:24" s="24" customFormat="1" ht="18.75" hidden="1">
      <c r="A241" s="50"/>
      <c r="P241" s="53"/>
      <c r="Q241" s="53"/>
      <c r="R241" s="53"/>
      <c r="S241" s="53"/>
      <c r="T241" s="54"/>
      <c r="U241" s="54"/>
      <c r="V241" s="54"/>
      <c r="W241" s="54"/>
      <c r="X241" s="54"/>
    </row>
    <row r="242" spans="1:24" s="24" customFormat="1" ht="18.75" hidden="1">
      <c r="A242" s="50"/>
      <c r="P242" s="53"/>
      <c r="Q242" s="53"/>
      <c r="R242" s="53"/>
      <c r="S242" s="53"/>
      <c r="T242" s="54"/>
      <c r="U242" s="54"/>
      <c r="V242" s="54"/>
      <c r="W242" s="54"/>
      <c r="X242" s="54"/>
    </row>
    <row r="243" spans="1:24" s="24" customFormat="1" ht="18.75" hidden="1">
      <c r="A243" s="50"/>
      <c r="P243" s="53"/>
      <c r="Q243" s="53"/>
      <c r="R243" s="53"/>
      <c r="S243" s="53"/>
      <c r="T243" s="54"/>
      <c r="U243" s="54"/>
      <c r="V243" s="54"/>
      <c r="W243" s="54"/>
      <c r="X243" s="54"/>
    </row>
    <row r="244" spans="1:24" s="24" customFormat="1" ht="18.75" hidden="1">
      <c r="A244" s="50"/>
      <c r="P244" s="53"/>
      <c r="Q244" s="53"/>
      <c r="R244" s="53"/>
      <c r="S244" s="53"/>
      <c r="T244" s="54"/>
      <c r="U244" s="54"/>
      <c r="V244" s="54"/>
      <c r="W244" s="54"/>
      <c r="X244" s="54"/>
    </row>
    <row r="245" spans="1:24" s="24" customFormat="1" ht="18.75" hidden="1">
      <c r="A245" s="50"/>
      <c r="P245" s="53"/>
      <c r="Q245" s="53"/>
      <c r="R245" s="53"/>
      <c r="S245" s="53"/>
      <c r="T245" s="54"/>
      <c r="U245" s="54"/>
      <c r="V245" s="54"/>
      <c r="W245" s="54"/>
      <c r="X245" s="54"/>
    </row>
    <row r="246" spans="1:24" s="24" customFormat="1" ht="18.75" hidden="1">
      <c r="A246" s="50"/>
      <c r="P246" s="53"/>
      <c r="Q246" s="53"/>
      <c r="R246" s="53"/>
      <c r="S246" s="53"/>
      <c r="T246" s="54"/>
      <c r="U246" s="54"/>
      <c r="V246" s="54"/>
      <c r="W246" s="54"/>
      <c r="X246" s="54"/>
    </row>
    <row r="247" spans="1:24" s="1" customFormat="1" ht="18.75" hidden="1">
      <c r="A247" s="3"/>
      <c r="P247" s="55"/>
      <c r="Q247" s="55"/>
      <c r="R247" s="55"/>
      <c r="S247" s="55"/>
      <c r="T247" s="56"/>
      <c r="U247" s="56"/>
      <c r="V247" s="56"/>
      <c r="W247" s="56"/>
      <c r="X247" s="56"/>
    </row>
    <row r="248" spans="1:24" s="1" customFormat="1" ht="18.75" hidden="1">
      <c r="A248" s="3"/>
      <c r="P248" s="55"/>
      <c r="Q248" s="55"/>
      <c r="R248" s="55"/>
      <c r="S248" s="55"/>
      <c r="T248" s="56"/>
      <c r="U248" s="56"/>
      <c r="V248" s="56"/>
      <c r="W248" s="56"/>
      <c r="X248" s="56"/>
    </row>
    <row r="249" spans="1:24" s="1" customFormat="1" ht="18.75" hidden="1">
      <c r="A249" s="3"/>
      <c r="P249" s="55"/>
      <c r="Q249" s="55"/>
      <c r="R249" s="55"/>
      <c r="S249" s="55"/>
      <c r="T249" s="56"/>
      <c r="U249" s="56"/>
      <c r="V249" s="56"/>
      <c r="W249" s="56"/>
      <c r="X249" s="56"/>
    </row>
    <row r="250" spans="1:24" s="1" customFormat="1" ht="18.75" hidden="1">
      <c r="A250" s="3"/>
      <c r="P250" s="55"/>
      <c r="Q250" s="55"/>
      <c r="R250" s="55"/>
      <c r="S250" s="55"/>
      <c r="T250" s="56"/>
      <c r="U250" s="56"/>
      <c r="V250" s="56"/>
      <c r="W250" s="56"/>
      <c r="X250" s="56"/>
    </row>
    <row r="251" spans="1:24" s="1" customFormat="1" ht="18.75" hidden="1">
      <c r="A251" s="3"/>
      <c r="P251" s="55"/>
      <c r="Q251" s="55"/>
      <c r="R251" s="55"/>
      <c r="S251" s="55"/>
      <c r="T251" s="56"/>
      <c r="U251" s="56"/>
      <c r="V251" s="56"/>
      <c r="W251" s="56"/>
      <c r="X251" s="56"/>
    </row>
    <row r="252" spans="1:24" s="1" customFormat="1" ht="18.75" hidden="1">
      <c r="A252" s="3"/>
      <c r="P252" s="55"/>
      <c r="Q252" s="55"/>
      <c r="R252" s="55"/>
      <c r="S252" s="55"/>
      <c r="T252" s="56"/>
      <c r="U252" s="56"/>
      <c r="V252" s="56"/>
      <c r="W252" s="56"/>
      <c r="X252" s="56"/>
    </row>
    <row r="253" spans="1:24" s="1" customFormat="1" ht="18.75" hidden="1">
      <c r="A253" s="3"/>
      <c r="P253" s="55"/>
      <c r="Q253" s="55"/>
      <c r="R253" s="55"/>
      <c r="S253" s="55"/>
      <c r="T253" s="56"/>
      <c r="U253" s="56"/>
      <c r="V253" s="56"/>
      <c r="W253" s="56"/>
      <c r="X253" s="56"/>
    </row>
    <row r="254" spans="1:24" s="1" customFormat="1" ht="18.75" hidden="1">
      <c r="A254" s="3"/>
      <c r="P254" s="55"/>
      <c r="Q254" s="55"/>
      <c r="R254" s="55"/>
      <c r="S254" s="55"/>
      <c r="T254" s="56"/>
      <c r="U254" s="56"/>
      <c r="V254" s="56"/>
      <c r="W254" s="56"/>
      <c r="X254" s="56"/>
    </row>
    <row r="255" spans="1:24" s="1" customFormat="1" ht="18.75" hidden="1">
      <c r="A255" s="3"/>
      <c r="P255" s="55"/>
      <c r="Q255" s="55"/>
      <c r="R255" s="55"/>
      <c r="S255" s="55"/>
      <c r="T255" s="56"/>
      <c r="U255" s="56"/>
      <c r="V255" s="56"/>
      <c r="W255" s="56"/>
      <c r="X255" s="56"/>
    </row>
    <row r="256" spans="1:24" s="1" customFormat="1" ht="18.75" hidden="1">
      <c r="A256" s="3"/>
      <c r="P256" s="55"/>
      <c r="Q256" s="55"/>
      <c r="R256" s="55"/>
      <c r="S256" s="55"/>
      <c r="T256" s="56"/>
      <c r="U256" s="56"/>
      <c r="V256" s="56"/>
      <c r="W256" s="56"/>
      <c r="X256" s="56"/>
    </row>
    <row r="257" spans="1:24" s="1" customFormat="1" ht="18.75" hidden="1">
      <c r="A257" s="3"/>
      <c r="P257" s="55"/>
      <c r="Q257" s="55"/>
      <c r="R257" s="55"/>
      <c r="S257" s="55"/>
      <c r="T257" s="56"/>
      <c r="U257" s="56"/>
      <c r="V257" s="56"/>
      <c r="W257" s="56"/>
      <c r="X257" s="56"/>
    </row>
    <row r="258" spans="1:24" s="1" customFormat="1" ht="18.75" hidden="1">
      <c r="A258" s="3"/>
      <c r="P258" s="55"/>
      <c r="Q258" s="55"/>
      <c r="R258" s="55"/>
      <c r="S258" s="55"/>
      <c r="T258" s="56"/>
      <c r="U258" s="56"/>
      <c r="V258" s="56"/>
      <c r="W258" s="56"/>
      <c r="X258" s="56"/>
    </row>
    <row r="259" spans="1:24" s="1" customFormat="1" ht="18.75" hidden="1">
      <c r="A259" s="3"/>
      <c r="P259" s="55"/>
      <c r="Q259" s="55"/>
      <c r="R259" s="55"/>
      <c r="S259" s="55"/>
      <c r="T259" s="56"/>
      <c r="U259" s="56"/>
      <c r="V259" s="56"/>
      <c r="W259" s="56"/>
      <c r="X259" s="56"/>
    </row>
    <row r="260" spans="1:24" s="1" customFormat="1" ht="18.75" hidden="1">
      <c r="A260" s="3"/>
      <c r="P260" s="55"/>
      <c r="Q260" s="55"/>
      <c r="R260" s="55"/>
      <c r="S260" s="55"/>
      <c r="T260" s="56"/>
      <c r="U260" s="56"/>
      <c r="V260" s="56"/>
      <c r="W260" s="56"/>
      <c r="X260" s="56"/>
    </row>
    <row r="261" spans="1:24" s="1" customFormat="1" ht="18.75" hidden="1">
      <c r="A261" s="3"/>
      <c r="P261" s="55"/>
      <c r="Q261" s="55"/>
      <c r="R261" s="55"/>
      <c r="S261" s="55"/>
      <c r="T261" s="56"/>
      <c r="U261" s="56"/>
      <c r="V261" s="56"/>
      <c r="W261" s="56"/>
      <c r="X261" s="56"/>
    </row>
    <row r="262" spans="1:24" s="1" customFormat="1" ht="18.75" hidden="1">
      <c r="A262" s="3"/>
      <c r="P262" s="55"/>
      <c r="Q262" s="55"/>
      <c r="R262" s="55"/>
      <c r="S262" s="55"/>
      <c r="T262" s="56"/>
      <c r="U262" s="56"/>
      <c r="V262" s="56"/>
      <c r="W262" s="56"/>
      <c r="X262" s="56"/>
    </row>
    <row r="263" spans="1:24" s="1" customFormat="1" ht="18.75" hidden="1">
      <c r="A263" s="3"/>
      <c r="P263" s="55"/>
      <c r="Q263" s="55"/>
      <c r="R263" s="55"/>
      <c r="S263" s="55"/>
      <c r="T263" s="56"/>
      <c r="U263" s="56"/>
      <c r="V263" s="56"/>
      <c r="W263" s="56"/>
      <c r="X263" s="56"/>
    </row>
    <row r="264" spans="1:24" s="1" customFormat="1" ht="18.75" hidden="1">
      <c r="A264" s="3"/>
      <c r="P264" s="55"/>
      <c r="Q264" s="55"/>
      <c r="R264" s="55"/>
      <c r="S264" s="55"/>
      <c r="T264" s="56"/>
      <c r="U264" s="56"/>
      <c r="V264" s="56"/>
      <c r="W264" s="56"/>
      <c r="X264" s="56"/>
    </row>
    <row r="265" spans="1:24" s="1" customFormat="1" ht="18.75" hidden="1">
      <c r="A265" s="3"/>
      <c r="P265" s="55"/>
      <c r="Q265" s="55"/>
      <c r="R265" s="55"/>
      <c r="S265" s="55"/>
      <c r="T265" s="56"/>
      <c r="U265" s="56"/>
      <c r="V265" s="56"/>
      <c r="W265" s="56"/>
      <c r="X265" s="56"/>
    </row>
    <row r="266" spans="1:24" s="1" customFormat="1" ht="18.75" hidden="1">
      <c r="A266" s="3"/>
      <c r="P266" s="55"/>
      <c r="Q266" s="55"/>
      <c r="R266" s="55"/>
      <c r="S266" s="55"/>
      <c r="T266" s="56"/>
      <c r="U266" s="56"/>
      <c r="V266" s="56"/>
      <c r="W266" s="56"/>
      <c r="X266" s="56"/>
    </row>
    <row r="267" spans="1:24" s="1" customFormat="1" ht="18.75" hidden="1">
      <c r="A267" s="3"/>
      <c r="P267" s="55"/>
      <c r="Q267" s="55"/>
      <c r="R267" s="55"/>
      <c r="S267" s="55"/>
      <c r="T267" s="56"/>
      <c r="U267" s="56"/>
      <c r="V267" s="56"/>
      <c r="W267" s="56"/>
      <c r="X267" s="56"/>
    </row>
    <row r="268" spans="1:24" s="1" customFormat="1" ht="18.75" hidden="1">
      <c r="A268" s="3"/>
      <c r="P268" s="55"/>
      <c r="Q268" s="55"/>
      <c r="R268" s="55"/>
      <c r="S268" s="55"/>
      <c r="T268" s="56"/>
      <c r="U268" s="56"/>
      <c r="V268" s="56"/>
      <c r="W268" s="56"/>
      <c r="X268" s="56"/>
    </row>
    <row r="269" spans="1:24" s="1" customFormat="1" ht="18.75" hidden="1">
      <c r="A269" s="3"/>
      <c r="P269" s="55"/>
      <c r="Q269" s="55"/>
      <c r="R269" s="55"/>
      <c r="S269" s="55"/>
      <c r="T269" s="56"/>
      <c r="U269" s="56"/>
      <c r="V269" s="56"/>
      <c r="W269" s="56"/>
      <c r="X269" s="56"/>
    </row>
    <row r="270" spans="1:24" s="1" customFormat="1" ht="18.75" hidden="1">
      <c r="A270" s="3"/>
      <c r="P270" s="55"/>
      <c r="Q270" s="55"/>
      <c r="R270" s="55"/>
      <c r="S270" s="55"/>
      <c r="T270" s="56"/>
      <c r="U270" s="56"/>
      <c r="V270" s="56"/>
      <c r="W270" s="56"/>
      <c r="X270" s="56"/>
    </row>
    <row r="271" spans="1:24" s="1" customFormat="1" ht="18.75" hidden="1">
      <c r="A271" s="3"/>
      <c r="P271" s="55"/>
      <c r="Q271" s="55"/>
      <c r="R271" s="55"/>
      <c r="S271" s="55"/>
      <c r="T271" s="56"/>
      <c r="U271" s="56"/>
      <c r="V271" s="56"/>
      <c r="W271" s="56"/>
      <c r="X271" s="56"/>
    </row>
    <row r="272" spans="1:24" s="1" customFormat="1" ht="18.75" hidden="1">
      <c r="A272" s="3"/>
      <c r="P272" s="55"/>
      <c r="Q272" s="55"/>
      <c r="R272" s="55"/>
      <c r="S272" s="55"/>
      <c r="T272" s="56"/>
      <c r="U272" s="56"/>
      <c r="V272" s="56"/>
      <c r="W272" s="56"/>
      <c r="X272" s="56"/>
    </row>
    <row r="273" spans="1:24" s="1" customFormat="1" ht="18.75" hidden="1">
      <c r="A273" s="3"/>
      <c r="P273" s="55"/>
      <c r="Q273" s="55"/>
      <c r="R273" s="55"/>
      <c r="S273" s="55"/>
      <c r="T273" s="56"/>
      <c r="U273" s="56"/>
      <c r="V273" s="56"/>
      <c r="W273" s="56"/>
      <c r="X273" s="56"/>
    </row>
    <row r="274" spans="1:24" s="1" customFormat="1" ht="18.75" hidden="1">
      <c r="A274" s="3"/>
      <c r="P274" s="55"/>
      <c r="Q274" s="55"/>
      <c r="R274" s="55"/>
      <c r="S274" s="55"/>
      <c r="T274" s="56"/>
      <c r="U274" s="56"/>
      <c r="V274" s="56"/>
      <c r="W274" s="56"/>
      <c r="X274" s="56"/>
    </row>
    <row r="275" spans="1:24" s="1" customFormat="1" ht="18.75" hidden="1">
      <c r="A275" s="3"/>
      <c r="P275" s="55"/>
      <c r="Q275" s="55"/>
      <c r="R275" s="55"/>
      <c r="S275" s="55"/>
      <c r="T275" s="56"/>
      <c r="U275" s="56"/>
      <c r="V275" s="56"/>
      <c r="W275" s="56"/>
      <c r="X275" s="56"/>
    </row>
    <row r="276" spans="1:24" s="1" customFormat="1" ht="18.75" hidden="1">
      <c r="A276" s="3"/>
      <c r="P276" s="55"/>
      <c r="Q276" s="55"/>
      <c r="R276" s="55"/>
      <c r="S276" s="55"/>
      <c r="T276" s="56"/>
      <c r="U276" s="56"/>
      <c r="V276" s="56"/>
      <c r="W276" s="56"/>
      <c r="X276" s="56"/>
    </row>
    <row r="277" spans="1:24" s="1" customFormat="1" ht="18.75" hidden="1">
      <c r="A277" s="3"/>
      <c r="P277" s="55"/>
      <c r="Q277" s="55"/>
      <c r="R277" s="55"/>
      <c r="S277" s="55"/>
      <c r="T277" s="56"/>
      <c r="U277" s="56"/>
      <c r="V277" s="56"/>
      <c r="W277" s="56"/>
      <c r="X277" s="56"/>
    </row>
    <row r="278" spans="1:24" s="1" customFormat="1" ht="18.75" hidden="1">
      <c r="A278" s="3"/>
      <c r="P278" s="55"/>
      <c r="Q278" s="55"/>
      <c r="R278" s="55"/>
      <c r="S278" s="55"/>
      <c r="T278" s="56"/>
      <c r="U278" s="56"/>
      <c r="V278" s="56"/>
      <c r="W278" s="56"/>
      <c r="X278" s="56"/>
    </row>
    <row r="279" spans="1:24" s="1" customFormat="1" ht="18.75" hidden="1">
      <c r="A279" s="3"/>
      <c r="P279" s="55"/>
      <c r="Q279" s="55"/>
      <c r="R279" s="55"/>
      <c r="S279" s="55"/>
      <c r="T279" s="56"/>
      <c r="U279" s="56"/>
      <c r="V279" s="56"/>
      <c r="W279" s="56"/>
      <c r="X279" s="56"/>
    </row>
    <row r="280" spans="1:24" s="1" customFormat="1" ht="18.75" hidden="1">
      <c r="A280" s="3"/>
      <c r="P280" s="55"/>
      <c r="Q280" s="55"/>
      <c r="R280" s="55"/>
      <c r="S280" s="55"/>
      <c r="T280" s="56"/>
      <c r="U280" s="56"/>
      <c r="V280" s="56"/>
      <c r="W280" s="56"/>
      <c r="X280" s="56"/>
    </row>
    <row r="281" spans="1:24" s="1" customFormat="1" ht="18.75" hidden="1">
      <c r="A281" s="3"/>
      <c r="P281" s="55"/>
      <c r="Q281" s="55"/>
      <c r="R281" s="55"/>
      <c r="S281" s="55"/>
      <c r="T281" s="56"/>
      <c r="U281" s="56"/>
      <c r="V281" s="56"/>
      <c r="W281" s="56"/>
      <c r="X281" s="56"/>
    </row>
    <row r="282" spans="1:24" s="1" customFormat="1" ht="18.75" hidden="1">
      <c r="A282" s="3"/>
      <c r="P282" s="55"/>
      <c r="Q282" s="55"/>
      <c r="R282" s="55"/>
      <c r="S282" s="55"/>
      <c r="T282" s="56"/>
      <c r="U282" s="56"/>
      <c r="V282" s="56"/>
      <c r="W282" s="56"/>
      <c r="X282" s="56"/>
    </row>
    <row r="283" spans="1:24" s="1" customFormat="1" ht="18.75" hidden="1">
      <c r="A283" s="3"/>
      <c r="P283" s="55"/>
      <c r="Q283" s="55"/>
      <c r="R283" s="55"/>
      <c r="S283" s="55"/>
      <c r="T283" s="56"/>
      <c r="U283" s="56"/>
      <c r="V283" s="56"/>
      <c r="W283" s="56"/>
      <c r="X283" s="56"/>
    </row>
    <row r="284" spans="1:24" s="1" customFormat="1" ht="18.75" hidden="1">
      <c r="A284" s="3"/>
      <c r="P284" s="55"/>
      <c r="Q284" s="55"/>
      <c r="R284" s="55"/>
      <c r="S284" s="55"/>
      <c r="T284" s="56"/>
      <c r="U284" s="56"/>
      <c r="V284" s="56"/>
      <c r="W284" s="56"/>
      <c r="X284" s="56"/>
    </row>
    <row r="285" spans="1:24" s="1" customFormat="1" ht="18.75" hidden="1">
      <c r="A285" s="3"/>
      <c r="P285" s="55"/>
      <c r="Q285" s="55"/>
      <c r="R285" s="55"/>
      <c r="S285" s="55"/>
      <c r="T285" s="56"/>
      <c r="U285" s="56"/>
      <c r="V285" s="56"/>
      <c r="W285" s="56"/>
      <c r="X285" s="56"/>
    </row>
    <row r="286" spans="1:24" s="1" customFormat="1" ht="18.75" hidden="1">
      <c r="A286" s="3"/>
      <c r="P286" s="55"/>
      <c r="Q286" s="55"/>
      <c r="R286" s="55"/>
      <c r="S286" s="55"/>
      <c r="T286" s="56"/>
      <c r="U286" s="56"/>
      <c r="V286" s="56"/>
      <c r="W286" s="56"/>
      <c r="X286" s="56"/>
    </row>
    <row r="287" spans="1:24" s="1" customFormat="1" ht="18.75" hidden="1">
      <c r="A287" s="3"/>
      <c r="P287" s="55"/>
      <c r="Q287" s="55"/>
      <c r="R287" s="55"/>
      <c r="S287" s="55"/>
      <c r="T287" s="56"/>
      <c r="U287" s="56"/>
      <c r="V287" s="56"/>
      <c r="W287" s="56"/>
      <c r="X287" s="56"/>
    </row>
    <row r="288" spans="1:24" s="1" customFormat="1" ht="18.75" hidden="1">
      <c r="A288" s="3"/>
      <c r="P288" s="55"/>
      <c r="Q288" s="55"/>
      <c r="R288" s="55"/>
      <c r="S288" s="55"/>
      <c r="T288" s="56"/>
      <c r="U288" s="56"/>
      <c r="V288" s="56"/>
      <c r="W288" s="56"/>
      <c r="X288" s="56"/>
    </row>
    <row r="289" spans="1:24" s="1" customFormat="1" ht="18.75" hidden="1">
      <c r="A289" s="3"/>
      <c r="P289" s="55"/>
      <c r="Q289" s="55"/>
      <c r="R289" s="55"/>
      <c r="S289" s="55"/>
      <c r="T289" s="56"/>
      <c r="U289" s="56"/>
      <c r="V289" s="56"/>
      <c r="W289" s="56"/>
      <c r="X289" s="56"/>
    </row>
    <row r="290" spans="1:24" s="1" customFormat="1" ht="18.75" hidden="1">
      <c r="A290" s="3"/>
      <c r="P290" s="55"/>
      <c r="Q290" s="55"/>
      <c r="R290" s="55"/>
      <c r="S290" s="55"/>
      <c r="T290" s="56"/>
      <c r="U290" s="56"/>
      <c r="V290" s="56"/>
      <c r="W290" s="56"/>
      <c r="X290" s="56"/>
    </row>
    <row r="291" spans="1:24" s="1" customFormat="1" ht="18.75" hidden="1">
      <c r="A291" s="3"/>
      <c r="P291" s="55"/>
      <c r="Q291" s="55"/>
      <c r="R291" s="55"/>
      <c r="S291" s="55"/>
      <c r="T291" s="56"/>
      <c r="U291" s="56"/>
      <c r="V291" s="56"/>
      <c r="W291" s="56"/>
      <c r="X291" s="56"/>
    </row>
    <row r="292" spans="1:24" s="1" customFormat="1" ht="18.75" hidden="1">
      <c r="A292" s="3"/>
      <c r="P292" s="55"/>
      <c r="Q292" s="55"/>
      <c r="R292" s="55"/>
      <c r="S292" s="55"/>
      <c r="T292" s="56"/>
      <c r="U292" s="56"/>
      <c r="V292" s="56"/>
      <c r="W292" s="56"/>
      <c r="X292" s="56"/>
    </row>
    <row r="293" spans="1:24" s="1" customFormat="1" ht="18.75" hidden="1">
      <c r="A293" s="3"/>
      <c r="P293" s="55"/>
      <c r="Q293" s="55"/>
      <c r="R293" s="55"/>
      <c r="S293" s="55"/>
      <c r="T293" s="56"/>
      <c r="U293" s="56"/>
      <c r="V293" s="56"/>
      <c r="W293" s="56"/>
      <c r="X293" s="56"/>
    </row>
    <row r="294" spans="1:24" s="1" customFormat="1" ht="18.75" hidden="1">
      <c r="A294" s="3"/>
      <c r="P294" s="55"/>
      <c r="Q294" s="55"/>
      <c r="R294" s="55"/>
      <c r="S294" s="55"/>
      <c r="T294" s="56"/>
      <c r="U294" s="56"/>
      <c r="V294" s="56"/>
      <c r="W294" s="56"/>
      <c r="X294" s="56"/>
    </row>
    <row r="295" spans="1:24" s="1" customFormat="1" ht="18.75" hidden="1">
      <c r="A295" s="3"/>
      <c r="P295" s="55"/>
      <c r="Q295" s="55"/>
      <c r="R295" s="55"/>
      <c r="S295" s="55"/>
      <c r="T295" s="56"/>
      <c r="U295" s="56"/>
      <c r="V295" s="56"/>
      <c r="W295" s="56"/>
      <c r="X295" s="56"/>
    </row>
    <row r="296" spans="1:24" s="1" customFormat="1" ht="18.75" hidden="1">
      <c r="A296" s="3"/>
      <c r="P296" s="55"/>
      <c r="Q296" s="55"/>
      <c r="R296" s="55"/>
      <c r="S296" s="55"/>
      <c r="T296" s="56"/>
      <c r="U296" s="56"/>
      <c r="V296" s="56"/>
      <c r="W296" s="56"/>
      <c r="X296" s="56"/>
    </row>
    <row r="297" spans="1:24" s="1" customFormat="1" ht="18.75" hidden="1">
      <c r="A297" s="3"/>
      <c r="P297" s="55"/>
      <c r="Q297" s="55"/>
      <c r="R297" s="55"/>
      <c r="S297" s="55"/>
      <c r="T297" s="56"/>
      <c r="U297" s="56"/>
      <c r="V297" s="56"/>
      <c r="W297" s="56"/>
      <c r="X297" s="56"/>
    </row>
    <row r="298" spans="1:24" s="1" customFormat="1" ht="18.75" hidden="1">
      <c r="A298" s="3"/>
      <c r="P298" s="55"/>
      <c r="Q298" s="55"/>
      <c r="R298" s="55"/>
      <c r="S298" s="55"/>
      <c r="T298" s="56"/>
      <c r="U298" s="56"/>
      <c r="V298" s="56"/>
      <c r="W298" s="56"/>
      <c r="X298" s="56"/>
    </row>
    <row r="299" spans="1:24" s="1" customFormat="1" ht="18.75" hidden="1">
      <c r="A299" s="3"/>
      <c r="P299" s="55"/>
      <c r="Q299" s="55"/>
      <c r="R299" s="55"/>
      <c r="S299" s="55"/>
      <c r="T299" s="56"/>
      <c r="U299" s="56"/>
      <c r="V299" s="56"/>
      <c r="W299" s="56"/>
      <c r="X299" s="56"/>
    </row>
    <row r="300" spans="1:24" s="1" customFormat="1" ht="18.75" hidden="1">
      <c r="A300" s="3"/>
      <c r="P300" s="55"/>
      <c r="Q300" s="55"/>
      <c r="R300" s="55"/>
      <c r="S300" s="55"/>
      <c r="T300" s="56"/>
      <c r="U300" s="56"/>
      <c r="V300" s="56"/>
      <c r="W300" s="56"/>
      <c r="X300" s="56"/>
    </row>
    <row r="301" spans="1:24" s="1" customFormat="1" ht="18.75" hidden="1">
      <c r="A301" s="3"/>
      <c r="P301" s="55"/>
      <c r="Q301" s="55"/>
      <c r="R301" s="55"/>
      <c r="S301" s="55"/>
      <c r="T301" s="56"/>
      <c r="U301" s="56"/>
      <c r="V301" s="56"/>
      <c r="W301" s="56"/>
      <c r="X301" s="56"/>
    </row>
    <row r="302" spans="1:24" s="1" customFormat="1" ht="18.75" hidden="1">
      <c r="A302" s="3"/>
      <c r="P302" s="55"/>
      <c r="Q302" s="55"/>
      <c r="R302" s="55"/>
      <c r="S302" s="55"/>
      <c r="T302" s="56"/>
      <c r="U302" s="56"/>
      <c r="V302" s="56"/>
      <c r="W302" s="56"/>
      <c r="X302" s="56"/>
    </row>
    <row r="303" spans="1:24" s="1" customFormat="1" ht="18.75" hidden="1">
      <c r="A303" s="3"/>
      <c r="P303" s="55"/>
      <c r="Q303" s="55"/>
      <c r="R303" s="55"/>
      <c r="S303" s="55"/>
      <c r="T303" s="56"/>
      <c r="U303" s="56"/>
      <c r="V303" s="56"/>
      <c r="W303" s="56"/>
      <c r="X303" s="56"/>
    </row>
    <row r="304" spans="1:24" s="1" customFormat="1" ht="18.75" hidden="1">
      <c r="A304" s="3"/>
      <c r="P304" s="55"/>
      <c r="Q304" s="55"/>
      <c r="R304" s="55"/>
      <c r="S304" s="55"/>
      <c r="T304" s="56"/>
      <c r="U304" s="56"/>
      <c r="V304" s="56"/>
      <c r="W304" s="56"/>
      <c r="X304" s="56"/>
    </row>
    <row r="305" spans="1:24" s="1" customFormat="1" ht="18.75" hidden="1">
      <c r="A305" s="3"/>
      <c r="P305" s="55"/>
      <c r="Q305" s="55"/>
      <c r="R305" s="55"/>
      <c r="S305" s="55"/>
      <c r="T305" s="56"/>
      <c r="U305" s="56"/>
      <c r="V305" s="56"/>
      <c r="W305" s="56"/>
      <c r="X305" s="56"/>
    </row>
    <row r="306" spans="1:24" s="1" customFormat="1" ht="18.75" hidden="1">
      <c r="A306" s="3"/>
      <c r="P306" s="55"/>
      <c r="Q306" s="55"/>
      <c r="R306" s="55"/>
      <c r="S306" s="55"/>
      <c r="T306" s="56"/>
      <c r="U306" s="56"/>
      <c r="V306" s="56"/>
      <c r="W306" s="56"/>
      <c r="X306" s="56"/>
    </row>
    <row r="307" spans="1:24" s="1" customFormat="1" ht="18.75" hidden="1">
      <c r="A307" s="3"/>
      <c r="P307" s="55"/>
      <c r="Q307" s="55"/>
      <c r="R307" s="55"/>
      <c r="S307" s="55"/>
      <c r="T307" s="56"/>
      <c r="U307" s="56"/>
      <c r="V307" s="56"/>
      <c r="W307" s="56"/>
      <c r="X307" s="56"/>
    </row>
    <row r="308" spans="1:27" s="1" customFormat="1" ht="18.75" hidden="1">
      <c r="A308" s="3"/>
      <c r="P308" s="55"/>
      <c r="Q308" s="55"/>
      <c r="R308" s="55"/>
      <c r="S308" s="55"/>
      <c r="T308" s="56"/>
      <c r="U308" s="56"/>
      <c r="V308" s="56"/>
      <c r="W308" s="56"/>
      <c r="X308" s="56"/>
      <c r="AA308" s="1" t="s">
        <v>266</v>
      </c>
    </row>
    <row r="309" spans="1:24" s="1" customFormat="1" ht="18.75">
      <c r="A309" s="3"/>
      <c r="P309" s="55"/>
      <c r="Q309" s="55"/>
      <c r="R309" s="55"/>
      <c r="S309" s="55"/>
      <c r="T309" s="56"/>
      <c r="U309" s="56"/>
      <c r="V309" s="56"/>
      <c r="W309" s="56"/>
      <c r="X309" s="56"/>
    </row>
    <row r="310" spans="1:24" s="1" customFormat="1" ht="18.75">
      <c r="A310" s="3"/>
      <c r="P310" s="55"/>
      <c r="Q310" s="55"/>
      <c r="R310" s="55"/>
      <c r="S310" s="55"/>
      <c r="T310" s="56"/>
      <c r="U310" s="56"/>
      <c r="V310" s="56"/>
      <c r="W310" s="56"/>
      <c r="X310" s="56"/>
    </row>
    <row r="311" spans="1:24" s="1" customFormat="1" ht="18.75">
      <c r="A311" s="3"/>
      <c r="P311" s="55"/>
      <c r="Q311" s="55"/>
      <c r="R311" s="55"/>
      <c r="S311" s="55"/>
      <c r="T311" s="56"/>
      <c r="U311" s="56"/>
      <c r="V311" s="56"/>
      <c r="W311" s="56"/>
      <c r="X311" s="56"/>
    </row>
  </sheetData>
  <sheetProtection/>
  <mergeCells count="43">
    <mergeCell ref="B157:B158"/>
    <mergeCell ref="A157:A158"/>
    <mergeCell ref="B55:C55"/>
    <mergeCell ref="B6:C6"/>
    <mergeCell ref="B72:C72"/>
    <mergeCell ref="B103:C103"/>
    <mergeCell ref="B118:B119"/>
    <mergeCell ref="A137:X137"/>
    <mergeCell ref="A152:A155"/>
    <mergeCell ref="A146:A150"/>
    <mergeCell ref="A57:A58"/>
    <mergeCell ref="A118:A119"/>
    <mergeCell ref="B57:B58"/>
    <mergeCell ref="B138:C138"/>
    <mergeCell ref="A54:X54"/>
    <mergeCell ref="B49:C49"/>
    <mergeCell ref="A42:C42"/>
    <mergeCell ref="B15:B16"/>
    <mergeCell ref="A15:A16"/>
    <mergeCell ref="B32:C32"/>
    <mergeCell ref="L2:O2"/>
    <mergeCell ref="H2:K2"/>
    <mergeCell ref="B19:B23"/>
    <mergeCell ref="A19:A23"/>
    <mergeCell ref="B44:C44"/>
    <mergeCell ref="A5:X5"/>
    <mergeCell ref="X2:X3"/>
    <mergeCell ref="A43:X43"/>
    <mergeCell ref="A48:X48"/>
    <mergeCell ref="A71:X71"/>
    <mergeCell ref="A102:X102"/>
    <mergeCell ref="A1:W1"/>
    <mergeCell ref="A2:A3"/>
    <mergeCell ref="C2:C3"/>
    <mergeCell ref="D2:G2"/>
    <mergeCell ref="P2:S2"/>
    <mergeCell ref="T2:W2"/>
    <mergeCell ref="A165:X165"/>
    <mergeCell ref="A164:C164"/>
    <mergeCell ref="B162:B163"/>
    <mergeCell ref="A162:A163"/>
    <mergeCell ref="A170:A172"/>
    <mergeCell ref="B170:B172"/>
  </mergeCells>
  <printOptions/>
  <pageMargins left="0.1968503937007874" right="0.1968503937007874" top="0.3937007874015748" bottom="0.1968503937007874" header="0.31496062992125984" footer="0.31496062992125984"/>
  <pageSetup fitToHeight="14" fitToWidth="1" horizontalDpi="600" verticalDpi="600" orientation="landscape" paperSize="8" scale="49" r:id="rId3"/>
  <headerFooter>
    <oddFooter>&amp;C&amp;P</oddFooter>
  </headerFooter>
  <rowBreaks count="2" manualBreakCount="2">
    <brk id="112" max="255" man="1"/>
    <brk id="1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135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32.25" customHeight="1">
      <c r="A2" s="137" t="s">
        <v>0</v>
      </c>
      <c r="B2" s="7" t="s">
        <v>1</v>
      </c>
      <c r="C2" s="138" t="s">
        <v>50</v>
      </c>
      <c r="D2" s="139" t="s">
        <v>137</v>
      </c>
      <c r="E2" s="139"/>
      <c r="F2" s="139"/>
      <c r="G2" s="140" t="s">
        <v>152</v>
      </c>
      <c r="H2" s="140"/>
      <c r="I2" s="140"/>
      <c r="J2" s="141" t="s">
        <v>150</v>
      </c>
      <c r="K2" s="142"/>
      <c r="L2" s="143"/>
      <c r="M2" s="144" t="s">
        <v>145</v>
      </c>
      <c r="N2" s="144" t="s">
        <v>146</v>
      </c>
    </row>
    <row r="3" spans="1:14" ht="25.5">
      <c r="A3" s="137"/>
      <c r="B3" s="8" t="s">
        <v>2</v>
      </c>
      <c r="C3" s="138"/>
      <c r="D3" s="9" t="s">
        <v>87</v>
      </c>
      <c r="E3" s="9" t="s">
        <v>88</v>
      </c>
      <c r="F3" s="9" t="s">
        <v>89</v>
      </c>
      <c r="G3" s="9" t="s">
        <v>87</v>
      </c>
      <c r="H3" s="9" t="s">
        <v>88</v>
      </c>
      <c r="I3" s="9" t="s">
        <v>89</v>
      </c>
      <c r="J3" s="9" t="s">
        <v>87</v>
      </c>
      <c r="K3" s="9" t="s">
        <v>88</v>
      </c>
      <c r="L3" s="9" t="s">
        <v>89</v>
      </c>
      <c r="M3" s="145"/>
      <c r="N3" s="145"/>
    </row>
    <row r="4" spans="1:14" ht="15">
      <c r="A4" s="10" t="s">
        <v>7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>
      <c r="A5" s="13">
        <v>1</v>
      </c>
      <c r="B5" s="134" t="s">
        <v>148</v>
      </c>
      <c r="C5" s="134"/>
      <c r="D5" s="14">
        <f aca="true" t="shared" si="0" ref="D5:I5">SUM(D6:D7)</f>
        <v>9048313</v>
      </c>
      <c r="E5" s="14">
        <f t="shared" si="0"/>
        <v>0</v>
      </c>
      <c r="F5" s="14">
        <f t="shared" si="0"/>
        <v>9048313</v>
      </c>
      <c r="G5" s="14">
        <f t="shared" si="0"/>
        <v>3127240</v>
      </c>
      <c r="H5" s="14">
        <f t="shared" si="0"/>
        <v>0</v>
      </c>
      <c r="I5" s="14">
        <f t="shared" si="0"/>
        <v>3127240</v>
      </c>
      <c r="J5" s="14">
        <f>G5/D5*100</f>
        <v>34.56158070570724</v>
      </c>
      <c r="K5" s="14">
        <v>0</v>
      </c>
      <c r="L5" s="14">
        <f>I5/F5*100</f>
        <v>34.56158070570724</v>
      </c>
      <c r="M5" s="18">
        <f>SUM(M6:M7)</f>
        <v>9048313</v>
      </c>
      <c r="N5" s="14">
        <f>M5/D5*100</f>
        <v>100</v>
      </c>
    </row>
    <row r="6" spans="1:14" ht="58.5" customHeight="1">
      <c r="A6" s="15" t="s">
        <v>14</v>
      </c>
      <c r="B6" s="16" t="s">
        <v>70</v>
      </c>
      <c r="C6" s="16" t="s">
        <v>151</v>
      </c>
      <c r="D6" s="16">
        <f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>
      <c r="A7" s="15" t="s">
        <v>15</v>
      </c>
      <c r="B7" s="16" t="s">
        <v>149</v>
      </c>
      <c r="C7" s="16" t="s">
        <v>151</v>
      </c>
      <c r="D7" s="16">
        <f>E7+F7</f>
        <v>9023773</v>
      </c>
      <c r="E7" s="16">
        <v>0</v>
      </c>
      <c r="F7" s="16">
        <v>9023773</v>
      </c>
      <c r="G7" s="16">
        <f>H7+I7</f>
        <v>3127240</v>
      </c>
      <c r="H7" s="16">
        <v>0</v>
      </c>
      <c r="I7" s="16">
        <v>3127240</v>
      </c>
      <c r="J7" s="17">
        <f>G7/D7*100</f>
        <v>34.65557034734805</v>
      </c>
      <c r="K7" s="17">
        <v>0</v>
      </c>
      <c r="L7" s="17">
        <f>I7/F7*100</f>
        <v>34.65557034734805</v>
      </c>
      <c r="M7" s="19">
        <f>F7</f>
        <v>9023773</v>
      </c>
      <c r="N7" s="17">
        <f>M7/D7*100</f>
        <v>100</v>
      </c>
    </row>
  </sheetData>
  <sheetProtection/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Polivenko</cp:lastModifiedBy>
  <cp:lastPrinted>2017-07-04T08:32:41Z</cp:lastPrinted>
  <dcterms:created xsi:type="dcterms:W3CDTF">2012-05-22T08:33:39Z</dcterms:created>
  <dcterms:modified xsi:type="dcterms:W3CDTF">2017-07-25T06:36:45Z</dcterms:modified>
  <cp:category/>
  <cp:version/>
  <cp:contentType/>
  <cp:contentStatus/>
</cp:coreProperties>
</file>