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210" yWindow="15" windowWidth="13440" windowHeight="12765" tabRatio="599"/>
  </bookViews>
  <sheets>
    <sheet name="2017 -2019 с учетом изменений" sheetId="2" r:id="rId1"/>
    <sheet name="Лист1" sheetId="5" state="hidden" r:id="rId2"/>
  </sheets>
  <definedNames>
    <definedName name="_xlnm._FilterDatabase" localSheetId="0" hidden="1">'2017 -2019 с учетом изменений'!$A$7:$AM$1491</definedName>
  </definedNames>
  <calcPr calcId="145621"/>
</workbook>
</file>

<file path=xl/calcChain.xml><?xml version="1.0" encoding="utf-8"?>
<calcChain xmlns="http://schemas.openxmlformats.org/spreadsheetml/2006/main">
  <c r="C934" i="2" l="1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640" i="2" l="1"/>
  <c r="F1078" i="2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T1078" i="2"/>
  <c r="E1078" i="2"/>
  <c r="C1077" i="2"/>
  <c r="C1068" i="2"/>
  <c r="D1067" i="2"/>
  <c r="C1067" i="2" s="1"/>
  <c r="D1066" i="2"/>
  <c r="C1066" i="2" s="1"/>
  <c r="C647" i="2"/>
  <c r="C648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D649" i="2"/>
  <c r="C633" i="2"/>
  <c r="D1078" i="2" l="1"/>
  <c r="C628" i="2"/>
  <c r="C360" i="2" l="1"/>
  <c r="C121" i="2" l="1"/>
  <c r="C366" i="2" l="1"/>
  <c r="C367" i="2"/>
  <c r="C368" i="2"/>
  <c r="C357" i="2"/>
  <c r="C103" i="2" l="1"/>
  <c r="C132" i="2" l="1"/>
  <c r="C51" i="2" l="1"/>
  <c r="A1027" i="2" l="1"/>
  <c r="A600" i="2"/>
  <c r="A10" i="2"/>
  <c r="C567" i="2" l="1"/>
  <c r="C568" i="2"/>
  <c r="K1343" i="2" l="1"/>
  <c r="F1343" i="2"/>
  <c r="G1343" i="2"/>
  <c r="H1343" i="2"/>
  <c r="I1343" i="2"/>
  <c r="J1343" i="2"/>
  <c r="L1343" i="2"/>
  <c r="M1343" i="2"/>
  <c r="N1343" i="2"/>
  <c r="O1343" i="2"/>
  <c r="P1343" i="2"/>
  <c r="Q1343" i="2"/>
  <c r="R1343" i="2"/>
  <c r="S1343" i="2"/>
  <c r="T1343" i="2"/>
  <c r="E1343" i="2"/>
  <c r="D1343" i="2"/>
  <c r="C1342" i="2" l="1"/>
  <c r="C1052" i="2" l="1"/>
  <c r="C1070" i="2"/>
  <c r="C641" i="2"/>
  <c r="C627" i="2"/>
  <c r="C523" i="2" l="1"/>
  <c r="T1015" i="2" l="1"/>
  <c r="M1015" i="2"/>
  <c r="O1015" i="2"/>
  <c r="S1015" i="2"/>
  <c r="Q1015" i="2"/>
  <c r="R1015" i="2"/>
  <c r="P1015" i="2"/>
  <c r="N1015" i="2"/>
  <c r="L1015" i="2"/>
  <c r="K1015" i="2"/>
  <c r="F1015" i="2"/>
  <c r="G1015" i="2"/>
  <c r="H1015" i="2"/>
  <c r="I1015" i="2"/>
  <c r="J1015" i="2"/>
  <c r="E1015" i="2"/>
  <c r="D1015" i="2"/>
  <c r="C1014" i="2"/>
  <c r="C9" i="5" l="1"/>
  <c r="C8" i="5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0" i="2"/>
  <c r="C1489" i="2"/>
  <c r="C1488" i="2"/>
  <c r="C1487" i="2"/>
  <c r="C1486" i="2"/>
  <c r="C1485" i="2"/>
  <c r="C1484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1" i="2"/>
  <c r="C1480" i="2"/>
  <c r="C1479" i="2"/>
  <c r="C1478" i="2"/>
  <c r="C1477" i="2"/>
  <c r="T1475" i="2"/>
  <c r="S1475" i="2"/>
  <c r="R1475" i="2"/>
  <c r="Q1475" i="2"/>
  <c r="P1475" i="2"/>
  <c r="O1475" i="2"/>
  <c r="N1475" i="2"/>
  <c r="M1475" i="2"/>
  <c r="L1475" i="2"/>
  <c r="K1475" i="2"/>
  <c r="J1475" i="2"/>
  <c r="I1475" i="2"/>
  <c r="H1475" i="2"/>
  <c r="G1475" i="2"/>
  <c r="F1475" i="2"/>
  <c r="E1475" i="2"/>
  <c r="D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T1417" i="2"/>
  <c r="S1417" i="2"/>
  <c r="R1417" i="2"/>
  <c r="Q1417" i="2"/>
  <c r="P1417" i="2"/>
  <c r="O1417" i="2"/>
  <c r="N1417" i="2"/>
  <c r="M1417" i="2"/>
  <c r="L1417" i="2"/>
  <c r="K1417" i="2"/>
  <c r="J1417" i="2"/>
  <c r="I1417" i="2"/>
  <c r="H1417" i="2"/>
  <c r="G1417" i="2"/>
  <c r="F1417" i="2"/>
  <c r="E1417" i="2"/>
  <c r="D1417" i="2"/>
  <c r="C1416" i="2"/>
  <c r="C1415" i="2"/>
  <c r="C1414" i="2"/>
  <c r="C1413" i="2"/>
  <c r="C1412" i="2"/>
  <c r="C1411" i="2"/>
  <c r="C1410" i="2"/>
  <c r="C1409" i="2"/>
  <c r="C1408" i="2"/>
  <c r="C1407" i="2"/>
  <c r="C1406" i="2"/>
  <c r="T1404" i="2"/>
  <c r="S1404" i="2"/>
  <c r="R1404" i="2"/>
  <c r="Q1404" i="2"/>
  <c r="P1404" i="2"/>
  <c r="O1404" i="2"/>
  <c r="N1404" i="2"/>
  <c r="M1404" i="2"/>
  <c r="L1404" i="2"/>
  <c r="K1404" i="2"/>
  <c r="J1404" i="2"/>
  <c r="I1404" i="2"/>
  <c r="H1404" i="2"/>
  <c r="G1404" i="2"/>
  <c r="F1404" i="2"/>
  <c r="E1404" i="2"/>
  <c r="D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T1320" i="2"/>
  <c r="S1320" i="2"/>
  <c r="R1320" i="2"/>
  <c r="Q1320" i="2"/>
  <c r="P1320" i="2"/>
  <c r="O1320" i="2"/>
  <c r="N1320" i="2"/>
  <c r="M1320" i="2"/>
  <c r="L1320" i="2"/>
  <c r="K1320" i="2"/>
  <c r="J1320" i="2"/>
  <c r="I1320" i="2"/>
  <c r="H1320" i="2"/>
  <c r="G1320" i="2"/>
  <c r="F1320" i="2"/>
  <c r="E1320" i="2"/>
  <c r="D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2" i="2"/>
  <c r="C1251" i="2"/>
  <c r="C1250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7" i="2"/>
  <c r="C1246" i="2"/>
  <c r="C1245" i="2"/>
  <c r="C1244" i="2"/>
  <c r="C1243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0" i="2"/>
  <c r="C1239" i="2"/>
  <c r="C1238" i="2"/>
  <c r="C1237" i="2"/>
  <c r="C1236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3" i="2"/>
  <c r="C1232" i="2"/>
  <c r="C1231" i="2"/>
  <c r="C1230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1" i="2"/>
  <c r="C1210" i="2"/>
  <c r="C1209" i="2"/>
  <c r="C1208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5" i="2"/>
  <c r="C1134" i="2"/>
  <c r="C1133" i="2"/>
  <c r="C1132" i="2"/>
  <c r="C1131" i="2"/>
  <c r="C1130" i="2"/>
  <c r="C1129" i="2"/>
  <c r="C1128" i="2"/>
  <c r="T1126" i="2"/>
  <c r="S1126" i="2"/>
  <c r="R1126" i="2"/>
  <c r="Q1126" i="2"/>
  <c r="P1126" i="2"/>
  <c r="O1126" i="2"/>
  <c r="N1126" i="2"/>
  <c r="M1126" i="2"/>
  <c r="L1126" i="2"/>
  <c r="K1126" i="2"/>
  <c r="J1126" i="2"/>
  <c r="I1126" i="2"/>
  <c r="H1126" i="2"/>
  <c r="G1126" i="2"/>
  <c r="F1126" i="2"/>
  <c r="E1126" i="2"/>
  <c r="D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4" i="2"/>
  <c r="C1103" i="2"/>
  <c r="C1102" i="2"/>
  <c r="C1101" i="2"/>
  <c r="C1100" i="2"/>
  <c r="C1099" i="2"/>
  <c r="C1098" i="2"/>
  <c r="C1097" i="2"/>
  <c r="C1096" i="2"/>
  <c r="C1095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D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6" i="2"/>
  <c r="C1075" i="2"/>
  <c r="C1074" i="2"/>
  <c r="C1073" i="2"/>
  <c r="C1072" i="2"/>
  <c r="C1071" i="2"/>
  <c r="C1069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49" i="2"/>
  <c r="C1048" i="2"/>
  <c r="C1047" i="2"/>
  <c r="C1046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3" i="2"/>
  <c r="C1042" i="2"/>
  <c r="C1041" i="2"/>
  <c r="C1040" i="2"/>
  <c r="C1039" i="2"/>
  <c r="C1038" i="2"/>
  <c r="C1037" i="2"/>
  <c r="C1036" i="2"/>
  <c r="C1035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2" i="2"/>
  <c r="C1031" i="2"/>
  <c r="C1030" i="2"/>
  <c r="C1029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4" i="2"/>
  <c r="C1023" i="2"/>
  <c r="C1022" i="2"/>
  <c r="C1021" i="2"/>
  <c r="C1020" i="2"/>
  <c r="C1019" i="2"/>
  <c r="C1018" i="2"/>
  <c r="C1017" i="2"/>
  <c r="C1013" i="2"/>
  <c r="C1012" i="2"/>
  <c r="C1011" i="2"/>
  <c r="C1010" i="2"/>
  <c r="C1009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933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D931" i="2"/>
  <c r="C930" i="2"/>
  <c r="C929" i="2"/>
  <c r="C928" i="2"/>
  <c r="C927" i="2"/>
  <c r="C926" i="2"/>
  <c r="C925" i="2"/>
  <c r="C924" i="2"/>
  <c r="C923" i="2"/>
  <c r="C922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4" i="2"/>
  <c r="C903" i="2"/>
  <c r="C902" i="2"/>
  <c r="C901" i="2"/>
  <c r="C900" i="2"/>
  <c r="C899" i="2"/>
  <c r="C898" i="2"/>
  <c r="C897" i="2"/>
  <c r="C896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C829" i="2"/>
  <c r="C828" i="2"/>
  <c r="C827" i="2"/>
  <c r="C826" i="2"/>
  <c r="C825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2" i="2"/>
  <c r="C821" i="2"/>
  <c r="C820" i="2"/>
  <c r="C819" i="2"/>
  <c r="C818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D816" i="2"/>
  <c r="C815" i="2"/>
  <c r="C814" i="2"/>
  <c r="C813" i="2"/>
  <c r="C812" i="2"/>
  <c r="C811" i="2"/>
  <c r="C810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7" i="2"/>
  <c r="C806" i="2"/>
  <c r="C805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C786" i="2"/>
  <c r="C785" i="2"/>
  <c r="C784" i="2"/>
  <c r="C783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D759" i="2"/>
  <c r="C759" i="2" s="1"/>
  <c r="C758" i="2"/>
  <c r="C757" i="2"/>
  <c r="C756" i="2"/>
  <c r="C755" i="2"/>
  <c r="C754" i="2"/>
  <c r="C753" i="2"/>
  <c r="C752" i="2"/>
  <c r="C751" i="2"/>
  <c r="D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7" i="2"/>
  <c r="C676" i="2"/>
  <c r="C675" i="2"/>
  <c r="C674" i="2"/>
  <c r="C673" i="2"/>
  <c r="C672" i="2"/>
  <c r="C671" i="2"/>
  <c r="C670" i="2"/>
  <c r="C669" i="2"/>
  <c r="C668" i="2"/>
  <c r="C667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46" i="2"/>
  <c r="C645" i="2"/>
  <c r="C644" i="2"/>
  <c r="C643" i="2"/>
  <c r="C642" i="2"/>
  <c r="C639" i="2"/>
  <c r="C638" i="2"/>
  <c r="C637" i="2"/>
  <c r="C636" i="2"/>
  <c r="C635" i="2"/>
  <c r="C634" i="2"/>
  <c r="C632" i="2"/>
  <c r="C631" i="2"/>
  <c r="C630" i="2"/>
  <c r="C629" i="2"/>
  <c r="C626" i="2"/>
  <c r="C625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2" i="2"/>
  <c r="C621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8" i="2"/>
  <c r="C617" i="2"/>
  <c r="C616" i="2"/>
  <c r="C615" i="2"/>
  <c r="C614" i="2"/>
  <c r="C613" i="2"/>
  <c r="C612" i="2"/>
  <c r="C611" i="2"/>
  <c r="C610" i="2"/>
  <c r="C609" i="2"/>
  <c r="C608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5" i="2"/>
  <c r="C604" i="2"/>
  <c r="C603" i="2"/>
  <c r="C602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C597" i="2"/>
  <c r="C596" i="2"/>
  <c r="D595" i="2"/>
  <c r="D598" i="2" s="1"/>
  <c r="C594" i="2"/>
  <c r="C593" i="2"/>
  <c r="C592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89" i="2"/>
  <c r="C588" i="2"/>
  <c r="C587" i="2"/>
  <c r="C586" i="2"/>
  <c r="C585" i="2"/>
  <c r="C584" i="2"/>
  <c r="C583" i="2"/>
  <c r="C582" i="2"/>
  <c r="C581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8" i="2"/>
  <c r="C577" i="2"/>
  <c r="C576" i="2"/>
  <c r="C575" i="2"/>
  <c r="C574" i="2"/>
  <c r="C573" i="2"/>
  <c r="C572" i="2"/>
  <c r="C571" i="2"/>
  <c r="C570" i="2"/>
  <c r="C569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2" i="2"/>
  <c r="C521" i="2"/>
  <c r="C520" i="2"/>
  <c r="C519" i="2"/>
  <c r="C518" i="2"/>
  <c r="C517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4" i="2"/>
  <c r="C513" i="2"/>
  <c r="C512" i="2"/>
  <c r="C511" i="2"/>
  <c r="C510" i="2"/>
  <c r="C509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69" i="2"/>
  <c r="C365" i="2"/>
  <c r="C364" i="2"/>
  <c r="C363" i="2"/>
  <c r="C362" i="2"/>
  <c r="C361" i="2"/>
  <c r="C359" i="2"/>
  <c r="C358" i="2"/>
  <c r="C356" i="2"/>
  <c r="C355" i="2"/>
  <c r="C354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1" i="2"/>
  <c r="C350" i="2"/>
  <c r="C349" i="2"/>
  <c r="C348" i="2"/>
  <c r="C347" i="2"/>
  <c r="C346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3" i="2"/>
  <c r="C342" i="2"/>
  <c r="C341" i="2"/>
  <c r="C340" i="2"/>
  <c r="C339" i="2"/>
  <c r="C338" i="2"/>
  <c r="C337" i="2"/>
  <c r="C336" i="2"/>
  <c r="C335" i="2"/>
  <c r="C334" i="2"/>
  <c r="C333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C330" i="2"/>
  <c r="C329" i="2"/>
  <c r="C328" i="2"/>
  <c r="C327" i="2"/>
  <c r="C326" i="2"/>
  <c r="C325" i="2"/>
  <c r="C324" i="2"/>
  <c r="D323" i="2"/>
  <c r="D331" i="2" s="1"/>
  <c r="C322" i="2"/>
  <c r="C321" i="2"/>
  <c r="C320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D268" i="2"/>
  <c r="C268" i="2" s="1"/>
  <c r="C267" i="2"/>
  <c r="C266" i="2"/>
  <c r="D265" i="2"/>
  <c r="C265" i="2" s="1"/>
  <c r="C264" i="2"/>
  <c r="C263" i="2"/>
  <c r="D262" i="2"/>
  <c r="C262" i="2" s="1"/>
  <c r="C261" i="2"/>
  <c r="C260" i="2"/>
  <c r="C259" i="2"/>
  <c r="C258" i="2"/>
  <c r="D257" i="2"/>
  <c r="C257" i="2" s="1"/>
  <c r="D256" i="2"/>
  <c r="C256" i="2" s="1"/>
  <c r="C255" i="2"/>
  <c r="C254" i="2"/>
  <c r="C253" i="2"/>
  <c r="D252" i="2"/>
  <c r="C252" i="2" s="1"/>
  <c r="C251" i="2"/>
  <c r="D250" i="2"/>
  <c r="C250" i="2" s="1"/>
  <c r="C249" i="2"/>
  <c r="C248" i="2"/>
  <c r="D247" i="2"/>
  <c r="C247" i="2" s="1"/>
  <c r="C246" i="2"/>
  <c r="C245" i="2"/>
  <c r="D244" i="2"/>
  <c r="C244" i="2" s="1"/>
  <c r="D243" i="2"/>
  <c r="C243" i="2" s="1"/>
  <c r="C242" i="2"/>
  <c r="C241" i="2"/>
  <c r="C240" i="2"/>
  <c r="C239" i="2"/>
  <c r="D238" i="2"/>
  <c r="C238" i="2" s="1"/>
  <c r="C237" i="2"/>
  <c r="C236" i="2"/>
  <c r="D235" i="2"/>
  <c r="C235" i="2" s="1"/>
  <c r="D234" i="2"/>
  <c r="C234" i="2" s="1"/>
  <c r="D233" i="2"/>
  <c r="C233" i="2" s="1"/>
  <c r="D232" i="2"/>
  <c r="C232" i="2" s="1"/>
  <c r="D231" i="2"/>
  <c r="C231" i="2" s="1"/>
  <c r="C230" i="2"/>
  <c r="C229" i="2"/>
  <c r="C228" i="2"/>
  <c r="C227" i="2"/>
  <c r="C226" i="2"/>
  <c r="C225" i="2"/>
  <c r="C224" i="2"/>
  <c r="C223" i="2"/>
  <c r="C222" i="2"/>
  <c r="C221" i="2"/>
  <c r="D220" i="2"/>
  <c r="C220" i="2" s="1"/>
  <c r="C219" i="2"/>
  <c r="C218" i="2"/>
  <c r="C217" i="2"/>
  <c r="C216" i="2"/>
  <c r="C215" i="2"/>
  <c r="C214" i="2"/>
  <c r="C213" i="2"/>
  <c r="C212" i="2"/>
  <c r="C211" i="2"/>
  <c r="C210" i="2"/>
  <c r="D209" i="2"/>
  <c r="C209" i="2" s="1"/>
  <c r="C208" i="2"/>
  <c r="C207" i="2"/>
  <c r="C206" i="2"/>
  <c r="D205" i="2"/>
  <c r="C205" i="2" s="1"/>
  <c r="D204" i="2"/>
  <c r="C204" i="2" s="1"/>
  <c r="D203" i="2"/>
  <c r="C203" i="2" s="1"/>
  <c r="C202" i="2"/>
  <c r="C201" i="2"/>
  <c r="C200" i="2"/>
  <c r="C199" i="2"/>
  <c r="C198" i="2"/>
  <c r="C197" i="2"/>
  <c r="C196" i="2"/>
  <c r="C195" i="2"/>
  <c r="D194" i="2"/>
  <c r="C194" i="2" s="1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D180" i="2"/>
  <c r="C180" i="2" s="1"/>
  <c r="C179" i="2"/>
  <c r="C178" i="2"/>
  <c r="D177" i="2"/>
  <c r="C176" i="2"/>
  <c r="C175" i="2"/>
  <c r="C174" i="2"/>
  <c r="C173" i="2"/>
  <c r="C172" i="2"/>
  <c r="C171" i="2"/>
  <c r="C170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1" i="2"/>
  <c r="C130" i="2"/>
  <c r="C129" i="2"/>
  <c r="C128" i="2"/>
  <c r="C127" i="2"/>
  <c r="C126" i="2"/>
  <c r="C125" i="2"/>
  <c r="C124" i="2"/>
  <c r="C123" i="2"/>
  <c r="C122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2" i="2"/>
  <c r="C101" i="2"/>
  <c r="C100" i="2"/>
  <c r="C99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6" i="2"/>
  <c r="C95" i="2"/>
  <c r="C94" i="2"/>
  <c r="C93" i="2"/>
  <c r="C92" i="2"/>
  <c r="C91" i="2"/>
  <c r="C90" i="2"/>
  <c r="C89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C86" i="2"/>
  <c r="C85" i="2"/>
  <c r="C84" i="2"/>
  <c r="C83" i="2"/>
  <c r="C82" i="2"/>
  <c r="C81" i="2"/>
  <c r="C80" i="2"/>
  <c r="C79" i="2"/>
  <c r="C78" i="2"/>
  <c r="D77" i="2"/>
  <c r="C77" i="2" s="1"/>
  <c r="C76" i="2"/>
  <c r="D75" i="2"/>
  <c r="C74" i="2"/>
  <c r="C73" i="2"/>
  <c r="C72" i="2"/>
  <c r="C71" i="2"/>
  <c r="C70" i="2"/>
  <c r="C69" i="2"/>
  <c r="C68" i="2"/>
  <c r="C67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0" i="2"/>
  <c r="C49" i="2"/>
  <c r="C48" i="2"/>
  <c r="C47" i="2"/>
  <c r="C46" i="2"/>
  <c r="C45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2" i="2"/>
  <c r="D43" i="2" s="1"/>
  <c r="C41" i="2"/>
  <c r="C40" i="2"/>
  <c r="C39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6" i="2"/>
  <c r="C15" i="2"/>
  <c r="C14" i="2"/>
  <c r="C13" i="2"/>
  <c r="C12" i="2"/>
  <c r="C1078" i="2" l="1"/>
  <c r="C595" i="2"/>
  <c r="D781" i="2"/>
  <c r="C781" i="2" s="1"/>
  <c r="C750" i="2"/>
  <c r="D87" i="2"/>
  <c r="D281" i="2"/>
  <c r="C281" i="2" s="1"/>
  <c r="A8" i="2"/>
  <c r="O600" i="2"/>
  <c r="G600" i="2"/>
  <c r="F10" i="2"/>
  <c r="C42" i="2"/>
  <c r="C323" i="2"/>
  <c r="C1007" i="2"/>
  <c r="C1033" i="2"/>
  <c r="C75" i="2"/>
  <c r="C177" i="2"/>
  <c r="C344" i="2"/>
  <c r="C463" i="2"/>
  <c r="C515" i="2"/>
  <c r="C931" i="2"/>
  <c r="E1027" i="2"/>
  <c r="G1027" i="2"/>
  <c r="I1027" i="2"/>
  <c r="K1027" i="2"/>
  <c r="O1027" i="2"/>
  <c r="Q1027" i="2"/>
  <c r="S1027" i="2"/>
  <c r="C1050" i="2"/>
  <c r="F1027" i="2"/>
  <c r="H1027" i="2"/>
  <c r="J1027" i="2"/>
  <c r="L1027" i="2"/>
  <c r="P1027" i="2"/>
  <c r="R1027" i="2"/>
  <c r="T1027" i="2"/>
  <c r="C1105" i="2"/>
  <c r="C1206" i="2"/>
  <c r="C1228" i="2"/>
  <c r="M1027" i="2"/>
  <c r="C1343" i="2"/>
  <c r="E10" i="2"/>
  <c r="G10" i="2"/>
  <c r="I10" i="2"/>
  <c r="K10" i="2"/>
  <c r="M10" i="2"/>
  <c r="O10" i="2"/>
  <c r="Q10" i="2"/>
  <c r="S10" i="2"/>
  <c r="J10" i="2"/>
  <c r="N10" i="2"/>
  <c r="R10" i="2"/>
  <c r="C65" i="2"/>
  <c r="C97" i="2"/>
  <c r="C146" i="2"/>
  <c r="C352" i="2"/>
  <c r="C507" i="2"/>
  <c r="C598" i="2"/>
  <c r="C606" i="2"/>
  <c r="E600" i="2"/>
  <c r="I600" i="2"/>
  <c r="K600" i="2"/>
  <c r="M600" i="2"/>
  <c r="Q600" i="2"/>
  <c r="S600" i="2"/>
  <c r="C665" i="2"/>
  <c r="C703" i="2"/>
  <c r="C803" i="2"/>
  <c r="C808" i="2"/>
  <c r="C905" i="2"/>
  <c r="C920" i="2"/>
  <c r="C1025" i="2"/>
  <c r="N1027" i="2"/>
  <c r="C1404" i="2"/>
  <c r="C303" i="2"/>
  <c r="C331" i="2"/>
  <c r="C440" i="2"/>
  <c r="C590" i="2"/>
  <c r="C649" i="2"/>
  <c r="C1475" i="2"/>
  <c r="C1482" i="2"/>
  <c r="C1491" i="2"/>
  <c r="L10" i="2"/>
  <c r="T10" i="2"/>
  <c r="H10" i="2"/>
  <c r="P10" i="2"/>
  <c r="C37" i="2"/>
  <c r="C623" i="2"/>
  <c r="F600" i="2"/>
  <c r="H600" i="2"/>
  <c r="J600" i="2"/>
  <c r="L600" i="2"/>
  <c r="N600" i="2"/>
  <c r="P600" i="2"/>
  <c r="R600" i="2"/>
  <c r="T600" i="2"/>
  <c r="C717" i="2"/>
  <c r="C787" i="2"/>
  <c r="C823" i="2"/>
  <c r="C830" i="2"/>
  <c r="C1093" i="2"/>
  <c r="C1241" i="2"/>
  <c r="C1253" i="2"/>
  <c r="C1320" i="2"/>
  <c r="C1126" i="2"/>
  <c r="C1248" i="2"/>
  <c r="C43" i="2"/>
  <c r="C168" i="2"/>
  <c r="C318" i="2"/>
  <c r="C370" i="2"/>
  <c r="C579" i="2"/>
  <c r="C619" i="2"/>
  <c r="C678" i="2"/>
  <c r="C816" i="2"/>
  <c r="C894" i="2"/>
  <c r="C1015" i="2"/>
  <c r="D1027" i="2"/>
  <c r="C1044" i="2"/>
  <c r="C1136" i="2"/>
  <c r="C1212" i="2"/>
  <c r="C1234" i="2"/>
  <c r="C1417" i="2"/>
  <c r="C17" i="2"/>
  <c r="D600" i="2" l="1"/>
  <c r="C600" i="2" s="1"/>
  <c r="D10" i="2"/>
  <c r="C87" i="2"/>
  <c r="Q8" i="2"/>
  <c r="E8" i="2"/>
  <c r="C1027" i="2"/>
  <c r="G8" i="2"/>
  <c r="O8" i="2"/>
  <c r="R8" i="2"/>
  <c r="F8" i="2"/>
  <c r="S8" i="2"/>
  <c r="J8" i="2"/>
  <c r="I8" i="2"/>
  <c r="M8" i="2"/>
  <c r="K8" i="2"/>
  <c r="N8" i="2"/>
  <c r="P8" i="2"/>
  <c r="T8" i="2"/>
  <c r="H8" i="2"/>
  <c r="L8" i="2"/>
  <c r="D8" i="2" l="1"/>
  <c r="C8" i="2" s="1"/>
  <c r="C10" i="2"/>
</calcChain>
</file>

<file path=xl/sharedStrings.xml><?xml version="1.0" encoding="utf-8"?>
<sst xmlns="http://schemas.openxmlformats.org/spreadsheetml/2006/main" count="1559" uniqueCount="1356">
  <si>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</si>
  <si>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</si>
  <si>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</si>
  <si>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</si>
  <si>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</si>
  <si>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</si>
  <si>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</si>
  <si>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</si>
  <si>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</si>
  <si>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</si>
  <si>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</si>
  <si>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</si>
  <si>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</si>
  <si>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</si>
  <si>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</si>
  <si>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</si>
  <si>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</si>
  <si>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</si>
  <si>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Белоярский район</t>
  </si>
  <si>
    <t>Итого по   Белоярскому району</t>
  </si>
  <si>
    <t>Итого по Березовскому району</t>
  </si>
  <si>
    <t>Кондинский район</t>
  </si>
  <si>
    <t>Итого по Кондинскому району</t>
  </si>
  <si>
    <t>ул. Привокзальная, д. 3</t>
  </si>
  <si>
    <t>ул. Привокзальная, д. 31</t>
  </si>
  <si>
    <t>ул. Привокзальная, д. 35</t>
  </si>
  <si>
    <t>ул. Привокзальная, д. 7</t>
  </si>
  <si>
    <t>Итого по городу Когалыму</t>
  </si>
  <si>
    <t>город Лангепас</t>
  </si>
  <si>
    <t>город Когалым</t>
  </si>
  <si>
    <t>ул. Пионерская, д. 5</t>
  </si>
  <si>
    <t>город Мегион</t>
  </si>
  <si>
    <t>Итого по городу Мегион</t>
  </si>
  <si>
    <t>мкр. 1-й, д. 10</t>
  </si>
  <si>
    <t>мкр. 1-й, д. 2</t>
  </si>
  <si>
    <t>мкр. 1-й, д. 9</t>
  </si>
  <si>
    <t>город Нефтеюганск</t>
  </si>
  <si>
    <t xml:space="preserve"> Нефтеюганский район</t>
  </si>
  <si>
    <t>Итого по Нефтеюганскому району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</si>
  <si>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</si>
  <si>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</si>
  <si>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</si>
  <si>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</si>
  <si>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</si>
  <si>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Пионерская, д. 3</t>
  </si>
  <si>
    <t>ул. Пионерская, д. 13</t>
  </si>
  <si>
    <t>пр-кт. Победы, д. 6</t>
  </si>
  <si>
    <t>город Нижневартовск</t>
  </si>
  <si>
    <t>Итого по городу Нижневартовску</t>
  </si>
  <si>
    <t>Нижневартовский район</t>
  </si>
  <si>
    <t>Итого по Нижневартовскому району</t>
  </si>
  <si>
    <t>Березовский район</t>
  </si>
  <si>
    <t>город Нягань</t>
  </si>
  <si>
    <t>Итого по городу Нягани</t>
  </si>
  <si>
    <t>Итого по Октябрьскому району</t>
  </si>
  <si>
    <t>Октябрьский район</t>
  </si>
  <si>
    <t>город Покачи</t>
  </si>
  <si>
    <t>Итого по городу Покачи</t>
  </si>
  <si>
    <t>город Пыть-Ях</t>
  </si>
  <si>
    <t>Итого по городу Пыть-Ях</t>
  </si>
  <si>
    <t>город Радужный</t>
  </si>
  <si>
    <t>Итого по городу Радужный</t>
  </si>
  <si>
    <t>Советский район</t>
  </si>
  <si>
    <t>Итого по Советскому району</t>
  </si>
  <si>
    <t>Сургутский район</t>
  </si>
  <si>
    <t>Итого по Сургутскому району</t>
  </si>
  <si>
    <t>мкр. 2, д. 69</t>
  </si>
  <si>
    <t>город Урай</t>
  </si>
  <si>
    <t>Итого по городу Урай</t>
  </si>
  <si>
    <t>ул. Гагарина, д. 190</t>
  </si>
  <si>
    <t>ул. Гагарина, д. 81</t>
  </si>
  <si>
    <t>ул. Спортивная, д. 5</t>
  </si>
  <si>
    <t>ул. Сутормина, д. 17</t>
  </si>
  <si>
    <t>город Ханты-Мансийск</t>
  </si>
  <si>
    <t>Итого по городу Ханты-Мансийску</t>
  </si>
  <si>
    <t>Ханты-Мансийский район</t>
  </si>
  <si>
    <t>Итого по Ханты-Мансийскому району</t>
  </si>
  <si>
    <t>город Югорск</t>
  </si>
  <si>
    <t>Итого по городу Югорску</t>
  </si>
  <si>
    <t>ул. Сибирская, д. 14/1</t>
  </si>
  <si>
    <t>ул. Энергетиков, д. 25</t>
  </si>
  <si>
    <t>ул. Энергетиков, д. 39</t>
  </si>
  <si>
    <t>ул. Энергетиков, д. 41</t>
  </si>
  <si>
    <t>ул. Энергетиков, д. 43</t>
  </si>
  <si>
    <t>ул. 30 лет Победы, д. 9</t>
  </si>
  <si>
    <t>город Сургут</t>
  </si>
  <si>
    <t>Итого по  Белоярскому району</t>
  </si>
  <si>
    <t>с. Саранпауль, ул. Е.Артеевой, д. 8</t>
  </si>
  <si>
    <t>п. Светлый, ул. Набережная, д. 14</t>
  </si>
  <si>
    <t>ул. Дружбы Народов, д. 18Б</t>
  </si>
  <si>
    <t>ул. Дружбы Народов, д. 22А</t>
  </si>
  <si>
    <t>ул. Дружбы Народов, д. 26А</t>
  </si>
  <si>
    <t>ул. Дружбы Народов, д. 26Б</t>
  </si>
  <si>
    <t>ул. Мира, д. 14А</t>
  </si>
  <si>
    <t>ул. Мира, д. 2</t>
  </si>
  <si>
    <t>ул. Мира, д. 2А</t>
  </si>
  <si>
    <t>ул. Мира, д. 2Б</t>
  </si>
  <si>
    <t>ул. Мира, д. 4А</t>
  </si>
  <si>
    <t>ул. Мира, д. 8</t>
  </si>
  <si>
    <t>ул. Привокзальная, д. 37а</t>
  </si>
  <si>
    <t>ул. Степана Повха, д. 12</t>
  </si>
  <si>
    <t>ул. Степана Повха, д. 6</t>
  </si>
  <si>
    <t>ул. Степана Повха, д. 8</t>
  </si>
  <si>
    <t>Итого по городу Лангепасу</t>
  </si>
  <si>
    <t>ул. Ленина, д. 4</t>
  </si>
  <si>
    <t>мкр. 1-й, д. 13</t>
  </si>
  <si>
    <t>мкр. 1-й, д. 15</t>
  </si>
  <si>
    <t>мкр. 1-й, д. 14</t>
  </si>
  <si>
    <t>мкр. 1-й, д. 5</t>
  </si>
  <si>
    <t>мкр. 1-й, д. 20</t>
  </si>
  <si>
    <t>мкр. 1-й, д. 19</t>
  </si>
  <si>
    <t>мкр. 1-й, д. 17</t>
  </si>
  <si>
    <t>мкр. 3-й, д. 1</t>
  </si>
  <si>
    <t>мкр. 1-й, д. 22</t>
  </si>
  <si>
    <t>Итого по городу Нефтеюганску</t>
  </si>
  <si>
    <t>п. Куть-Ях, д. 2</t>
  </si>
  <si>
    <t>п. Куть-Ях, д. 3</t>
  </si>
  <si>
    <t>п. Куть-Ях, д. 6</t>
  </si>
  <si>
    <t>Нефтеюганский район</t>
  </si>
  <si>
    <t>ул. Ленина, д. 1</t>
  </si>
  <si>
    <t>ул. Ленина, д. 3</t>
  </si>
  <si>
    <t>ул. Мира, д. 4</t>
  </si>
  <si>
    <t>ул. Нефтяников, д. 1</t>
  </si>
  <si>
    <t>ул. Нефтяников, д. 3</t>
  </si>
  <si>
    <t>ул. Омская, д. 6</t>
  </si>
  <si>
    <t>ул. Омская, д. 16</t>
  </si>
  <si>
    <t>ул. Омская, д. 18а</t>
  </si>
  <si>
    <t>пгт. Излучинск, ул. Набережная, д. 7</t>
  </si>
  <si>
    <t>пгт. Излучинск, ул. Энергетиков, д. 1</t>
  </si>
  <si>
    <t>пр-кт. Ленина, д. 28</t>
  </si>
  <si>
    <t>ул. 50 лет ВЛКСМ, д. 5</t>
  </si>
  <si>
    <t>ул. Нефтяников, д. 29А</t>
  </si>
  <si>
    <t>ул. Сибирская, д. 16/1</t>
  </si>
  <si>
    <t>ул. Энтузиастов, д. 61</t>
  </si>
  <si>
    <t>Итого по городу Сургуту</t>
  </si>
  <si>
    <t>ул. Гагарина, д. 109А</t>
  </si>
  <si>
    <t>ул. Калинина, д. 27</t>
  </si>
  <si>
    <t>ул. Ключевая, д. 24</t>
  </si>
  <si>
    <t>п. Луговской, ул. Гагарина, д. 12</t>
  </si>
  <si>
    <t>ул. Мира, д. 10</t>
  </si>
  <si>
    <t>ул. Спортивная, д. 15</t>
  </si>
  <si>
    <t>ул. Таежная, д. 16</t>
  </si>
  <si>
    <t>п. Светлый, ул. Первопроходцев, д. 44</t>
  </si>
  <si>
    <t>п. Светлый, ул. Первопроходцев, д. 34</t>
  </si>
  <si>
    <t>п. Светлый, ул. Набережная, д. 19</t>
  </si>
  <si>
    <t>п. Светлый, ул. Набережная, д. 16</t>
  </si>
  <si>
    <t>п. Светлый, ул. Первопроходцев, д. 37</t>
  </si>
  <si>
    <t>п. Светлый, ул. Первопроходцев, д. 36</t>
  </si>
  <si>
    <t>ул. Степана Повха, д. 4</t>
  </si>
  <si>
    <t>ул. Ленина, д. 8</t>
  </si>
  <si>
    <t>п. Куть-Ях, д. 4</t>
  </si>
  <si>
    <t>п. Куть-Ях, д. 5</t>
  </si>
  <si>
    <t>п. Куть-Ях, д. 8</t>
  </si>
  <si>
    <t>ул. Маршала Жукова, д. 4</t>
  </si>
  <si>
    <t>ул. Маршала Жукова, д. 5</t>
  </si>
  <si>
    <t>ул. Маршала Жукова, д. 9</t>
  </si>
  <si>
    <t>ул. Мира, д. 6</t>
  </si>
  <si>
    <t>ул. Мира, д. 12</t>
  </si>
  <si>
    <t>ул. Мира, д. 14</t>
  </si>
  <si>
    <t>пр-кт. Победы, д. 12</t>
  </si>
  <si>
    <t>пгт. Излучинск, ул. Набережная, д. 9</t>
  </si>
  <si>
    <t>Итого по городу  Нягани</t>
  </si>
  <si>
    <t>пр-кт. Набережный, д. 64</t>
  </si>
  <si>
    <t>проезд. Дружбы, д. 11</t>
  </si>
  <si>
    <t>ул. 50 лет ВЛКСМ, д. 13</t>
  </si>
  <si>
    <t>ул. 50 лет ВЛКСМ, д. 3</t>
  </si>
  <si>
    <t>Итого по городу Югорск</t>
  </si>
  <si>
    <t>Итого по городу Ураю</t>
  </si>
  <si>
    <t>ул. Маршала Жукова, д. 10</t>
  </si>
  <si>
    <t>ул. Менделеева, д. 4</t>
  </si>
  <si>
    <t>ул. Менделеева, д. 4а</t>
  </si>
  <si>
    <t>ул. Менделеева, д. 10</t>
  </si>
  <si>
    <t>ул. Менделеева, д. 12</t>
  </si>
  <si>
    <t>ул. Мира, д. 24</t>
  </si>
  <si>
    <t>ул. Садовая, д. 33</t>
  </si>
  <si>
    <t>мкр. 3-й, д. 6</t>
  </si>
  <si>
    <t>мкр. 3-й, д. 2</t>
  </si>
  <si>
    <t>мкр. 3-й, д. 3</t>
  </si>
  <si>
    <t>мкр. 3-й, д. 5</t>
  </si>
  <si>
    <t>ул. Просвещения, д. 48</t>
  </si>
  <si>
    <t>ул. Комсомольская, д. 7</t>
  </si>
  <si>
    <t>ул. Мира, д. 16</t>
  </si>
  <si>
    <t>г. Лянтор, мкр. 4-й, д. 3</t>
  </si>
  <si>
    <t>ул. Ленина, д. 90А</t>
  </si>
  <si>
    <t>ул. Комсомольская, д. 2</t>
  </si>
  <si>
    <t>мкр. 2а Лесников, ул. Железнодорожная, д. 4</t>
  </si>
  <si>
    <t>ул. Пионерская, д. 13А</t>
  </si>
  <si>
    <t>мкр. 2-й, д. 19</t>
  </si>
  <si>
    <t>Итого по городу Пыть-Яху</t>
  </si>
  <si>
    <t>теплоснабжение</t>
  </si>
  <si>
    <t>2017 год</t>
  </si>
  <si>
    <t>ул. Гагарина, д. 111А</t>
  </si>
  <si>
    <t>ул. Гагарина, д. 123</t>
  </si>
  <si>
    <t>ул. Гагарина, д. 207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</si>
  <si>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</si>
  <si>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</si>
  <si>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</si>
  <si>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</si>
  <si>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</si>
  <si>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</si>
  <si>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90</t>
  </si>
  <si>
    <t>ул. Доронина, д. 10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</si>
  <si>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</si>
  <si>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</si>
  <si>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</si>
  <si>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</si>
  <si>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</si>
  <si>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</si>
  <si>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</si>
  <si>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</si>
  <si>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</si>
  <si>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</si>
  <si>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</si>
  <si>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</si>
  <si>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</si>
  <si>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</si>
  <si>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</si>
  <si>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</si>
  <si>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</t>
  </si>
  <si>
    <t>ул. Парковая, д. 92, корп. А</t>
  </si>
  <si>
    <t>ул. Пристанская, д. 11</t>
  </si>
  <si>
    <t>ул. Садовая, д. 1</t>
  </si>
  <si>
    <t>ул. Свободы, д. 47</t>
  </si>
  <si>
    <t>ул. Свободы, д. 53</t>
  </si>
  <si>
    <t>ул. Сирина, д. 36</t>
  </si>
  <si>
    <t>ул. Чкалова, д. 68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</si>
  <si>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</si>
  <si>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</si>
  <si>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</si>
  <si>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</si>
  <si>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</si>
  <si>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Заводская, д. 22</t>
  </si>
  <si>
    <t>ул. Иртышская, д. 11</t>
  </si>
  <si>
    <t>ул. Карла Маркса, д. 19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</si>
  <si>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</si>
  <si>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</si>
  <si>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</si>
  <si>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</si>
  <si>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</si>
  <si>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</si>
  <si>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</si>
  <si>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</si>
  <si>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</si>
  <si>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</si>
  <si>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</si>
  <si>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Механизаторов, д. 8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</si>
  <si>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</si>
  <si>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</si>
  <si>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</si>
  <si>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</si>
  <si>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</si>
  <si>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</si>
  <si>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</si>
  <si>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</si>
  <si>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</si>
  <si>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</si>
  <si>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</si>
  <si>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</si>
  <si>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</si>
  <si>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</si>
  <si>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Рознина, д. 23</t>
  </si>
  <si>
    <t>ул. Рознина, д. 32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</si>
  <si>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</si>
  <si>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</si>
  <si>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</si>
  <si>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</si>
  <si>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</si>
  <si>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</si>
  <si>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</si>
  <si>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</si>
  <si>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</si>
  <si>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</si>
  <si>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</si>
  <si>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</si>
  <si>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</si>
  <si>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</si>
  <si>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</si>
  <si>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</si>
  <si>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</si>
  <si>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2019 год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</si>
  <si>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</si>
  <si>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</si>
  <si>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</si>
  <si>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</si>
  <si>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</si>
  <si>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</si>
  <si>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</si>
  <si>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10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</si>
  <si>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</si>
  <si>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</si>
  <si>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</si>
  <si>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</si>
  <si>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</si>
  <si>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Лопарева, д. 14</t>
  </si>
  <si>
    <t>ул. Мира, д. 76</t>
  </si>
  <si>
    <t>ул. Мира, д. 78</t>
  </si>
  <si>
    <t>ул. Пролетарская, д. 15</t>
  </si>
  <si>
    <t>ул. Пролетарская, д. 2</t>
  </si>
  <si>
    <t>ул. Пролетарская, д. 4</t>
  </si>
  <si>
    <t>ул. Пролетарская, д. 6</t>
  </si>
  <si>
    <t>ул. Пролетарская, д. 8</t>
  </si>
  <si>
    <t>ул. Пушкина, д. 16</t>
  </si>
  <si>
    <t>ул. Пушкина, д. 18</t>
  </si>
  <si>
    <t>ул. Пушкина, д. 20</t>
  </si>
  <si>
    <t>ул. Рознина, д. 68</t>
  </si>
  <si>
    <t>ул. Рознина, д. 72</t>
  </si>
  <si>
    <t>ул. Свободы, д. 28</t>
  </si>
  <si>
    <t>ул. Свободы, д. 32</t>
  </si>
  <si>
    <t>ул. Свободы, д. 38</t>
  </si>
  <si>
    <t>ул. Свободы, д. 44</t>
  </si>
  <si>
    <t>ул. Свободы, д. 45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</si>
  <si>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</si>
  <si>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</si>
  <si>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</si>
  <si>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</si>
  <si>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</si>
  <si>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</si>
  <si>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</si>
  <si>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</si>
  <si>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</si>
  <si>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</si>
  <si>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</si>
  <si>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</si>
  <si>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</si>
  <si>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</si>
  <si>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</si>
  <si>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</si>
  <si>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66А</t>
  </si>
  <si>
    <t>ул. Чехова, д. 67</t>
  </si>
  <si>
    <t>ул. Шевченко, д. 55</t>
  </si>
  <si>
    <t>ул. Школьная, д. 2А</t>
  </si>
  <si>
    <t>ул. Молодежная, д. 9</t>
  </si>
  <si>
    <t>ул. Ленина, д. 7</t>
  </si>
  <si>
    <t>ул. Молодежная, д. 8</t>
  </si>
  <si>
    <t>ул. Мира, д. 3</t>
  </si>
  <si>
    <t>ул. Ленина, д. 5</t>
  </si>
  <si>
    <t>ул. Комсомольская, д. 6</t>
  </si>
  <si>
    <t>ул. Таежная, д. 2</t>
  </si>
  <si>
    <t>пр-кт. Ленина, д. 37/2</t>
  </si>
  <si>
    <t>пр-кт. Ленина, д. 42</t>
  </si>
  <si>
    <t>пр-кт. Мира, д. 4/1</t>
  </si>
  <si>
    <t>пр-кт. Набережный, д. 4</t>
  </si>
  <si>
    <t>пр-кт. Набережный, д. 4Б</t>
  </si>
  <si>
    <t>ул. 30 лет Победы, д. 1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</si>
  <si>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</si>
  <si>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</si>
  <si>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</si>
  <si>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</si>
  <si>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</si>
  <si>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</si>
  <si>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</si>
  <si>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</si>
  <si>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</si>
  <si>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</si>
  <si>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</si>
  <si>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</si>
  <si>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</si>
  <si>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</si>
  <si>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</si>
  <si>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</si>
  <si>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</si>
  <si>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</si>
  <si>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</si>
  <si>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</si>
  <si>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1</t>
  </si>
  <si>
    <t>ул. Ленинградская, д. 3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</si>
  <si>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</si>
  <si>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</si>
  <si>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</si>
  <si>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</si>
  <si>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</si>
  <si>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</si>
  <si>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</si>
  <si>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</si>
  <si>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</si>
  <si>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</si>
  <si>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Озерная,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</si>
  <si>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</si>
  <si>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</si>
  <si>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</si>
  <si>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</si>
  <si>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</si>
  <si>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</si>
  <si>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</si>
  <si>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</si>
  <si>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</si>
  <si>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</si>
  <si>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</si>
  <si>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</si>
  <si>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Трубная, д. 5/2</t>
  </si>
  <si>
    <t>ул. Энергетиков, д. 15</t>
  </si>
  <si>
    <t>ул. Энергетиков, д. 16</t>
  </si>
  <si>
    <t>ул. Энергетиков, д. 19</t>
  </si>
  <si>
    <t>ул. Энергетиков, д. 23</t>
  </si>
  <si>
    <t>пр-кт. Мира, д. 14</t>
  </si>
  <si>
    <t>пр-кт. Мира, д. 20</t>
  </si>
  <si>
    <t>пр-кт. Мира, д. 32/2</t>
  </si>
  <si>
    <t>пр-кт. Мира, д. 4</t>
  </si>
  <si>
    <t>пр-кт. Набережный, д. 2</t>
  </si>
  <si>
    <t>проезд. Дружбы, д. 10</t>
  </si>
  <si>
    <t>проезд. Дружбы, д. 14</t>
  </si>
  <si>
    <t>проезд. Дружбы, д. 15</t>
  </si>
  <si>
    <t>ул. 30 лет Победы, д. 9А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</si>
  <si>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</si>
  <si>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</si>
  <si>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</si>
  <si>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</si>
  <si>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</si>
  <si>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</si>
  <si>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</si>
  <si>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</si>
  <si>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</si>
  <si>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</si>
  <si>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</si>
  <si>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</si>
  <si>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</si>
  <si>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</si>
  <si>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</si>
  <si>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</si>
  <si>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</si>
  <si>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</si>
  <si>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</si>
  <si>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</si>
  <si>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</si>
  <si>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</si>
  <si>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</si>
  <si>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</si>
  <si>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</si>
  <si>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</si>
  <si>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</si>
  <si>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</si>
  <si>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</si>
  <si>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</si>
  <si>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</si>
  <si>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</si>
  <si>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</si>
  <si>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Островского,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</si>
  <si>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</si>
  <si>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</si>
  <si>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</si>
  <si>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</si>
  <si>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</si>
  <si>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</si>
  <si>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</si>
  <si>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</si>
  <si>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</si>
  <si>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</si>
  <si>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</si>
  <si>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</si>
  <si>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</si>
  <si>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</si>
  <si>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ул. Григория Кукуевицкого, д. 10/4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</si>
  <si>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</si>
  <si>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</si>
  <si>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</si>
  <si>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</si>
  <si>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</si>
  <si>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</si>
  <si>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</si>
  <si>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</si>
  <si>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</si>
  <si>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</si>
  <si>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</si>
  <si>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</si>
  <si>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</si>
  <si>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</si>
  <si>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</si>
  <si>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</si>
  <si>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</si>
  <si>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50 лет ВЛКСМ, д. 2</t>
  </si>
  <si>
    <t>ул. 50 лет ВЛКСМ, д. 4/1</t>
  </si>
  <si>
    <t>ул. 50 лет ВЛКСМ, д. 6А</t>
  </si>
  <si>
    <t>ул. 50 лет ВЛКСМ, д. 8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</si>
  <si>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</si>
  <si>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</si>
  <si>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</si>
  <si>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</si>
  <si>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</si>
  <si>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</si>
  <si>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</si>
  <si>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</si>
  <si>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</si>
  <si>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</si>
  <si>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</si>
  <si>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</si>
  <si>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</si>
  <si>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</si>
  <si>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</si>
  <si>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</si>
  <si>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</si>
  <si>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</si>
  <si>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</si>
  <si>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Магистральная, д. 26</t>
  </si>
  <si>
    <t>ул. Майская, д. 4</t>
  </si>
  <si>
    <t>ул. Майская, д. 6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</si>
  <si>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</si>
  <si>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</si>
  <si>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</si>
  <si>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</si>
  <si>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</si>
  <si>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</si>
  <si>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</si>
  <si>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Студенческая, д. 11</t>
  </si>
  <si>
    <t>ул. Студенческая, д. 7</t>
  </si>
  <si>
    <t>ул. Энергетиков, д. 11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</si>
  <si>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</si>
  <si>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</si>
  <si>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</si>
  <si>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</si>
  <si>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</si>
  <si>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</si>
  <si>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Энтузиастов, д. 55</t>
  </si>
  <si>
    <t>ул. Энтузиастов, д. 6</t>
  </si>
  <si>
    <t>ул. Энтузиастов, д. 63</t>
  </si>
  <si>
    <t>ул. Энтузиастов, д. 67</t>
  </si>
  <si>
    <t>ул. Энтузиастов, д. 8</t>
  </si>
  <si>
    <t>пгт. Барсово, ул. Обская, д. 32</t>
  </si>
  <si>
    <t>пгт. Федоровский, пер. Парковый, д. 1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</si>
  <si>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</si>
  <si>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</si>
  <si>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</si>
  <si>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</si>
  <si>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</si>
  <si>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</si>
  <si>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</si>
  <si>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</si>
  <si>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</si>
  <si>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</si>
  <si>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</si>
  <si>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</si>
  <si>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</si>
  <si>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</si>
  <si>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пгт. Барсово, ул. Обская, д. 34</t>
  </si>
  <si>
    <t>пгт. Федоровский, пер. Парковый, д. 11</t>
  </si>
  <si>
    <t>пгт. Федоровский, ул. Московская, д. 3</t>
  </si>
  <si>
    <t>пгт. Белый Яр, ул. Островского, д. 14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</si>
  <si>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</si>
  <si>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</si>
  <si>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</si>
  <si>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</si>
  <si>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</si>
  <si>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</si>
  <si>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Апрельская, д. 6</t>
  </si>
  <si>
    <t>д. Лямина, ул. Речников, д. 10</t>
  </si>
  <si>
    <t>с. Локосово, ул. Советская, д. 4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</si>
  <si>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</si>
  <si>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</si>
  <si>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</si>
  <si>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</si>
  <si>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</si>
  <si>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п. Нижнесортымский, пер. Строителей, д. 1</t>
  </si>
  <si>
    <t>пгт. Федоровский, пер. Тюменский, д. 5а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</si>
  <si>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</si>
  <si>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</si>
  <si>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</si>
  <si>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</si>
  <si>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</si>
  <si>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</si>
  <si>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</si>
  <si>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</si>
  <si>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</si>
  <si>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</si>
  <si>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</si>
  <si>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</si>
  <si>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</si>
  <si>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</si>
  <si>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5а</t>
  </si>
  <si>
    <t>пгт. Федоровский, ул. Строителей, д. 5б</t>
  </si>
  <si>
    <t>г. Лянтор, мкр. 4-й, д. 2</t>
  </si>
  <si>
    <t>г. Лянтор, мкр. 4-й, д. 5</t>
  </si>
  <si>
    <t>г. Лянтор, мкр. 4-й, д. 6</t>
  </si>
  <si>
    <t>г. Лянтор, мкр. 4-й, д. 7</t>
  </si>
  <si>
    <t>г. Лянтор, ул. Салавата Юлаева, д. 5</t>
  </si>
  <si>
    <t>г. Лянтор, ул. Салавата Юлаева,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</si>
  <si>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</si>
  <si>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</si>
  <si>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</si>
  <si>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</si>
  <si>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</si>
  <si>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</si>
  <si>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</si>
  <si>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</si>
  <si>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</si>
  <si>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</si>
  <si>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</si>
  <si>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</si>
  <si>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ул. Ленина, д. 16</t>
  </si>
  <si>
    <t>г. Лянтор, мкр. 1-й, д. 56</t>
  </si>
  <si>
    <t>г. Лянтор, мкр. 1-й, д. 82а</t>
  </si>
  <si>
    <t>г. Лянтор, мкр. 2-й, д. 51</t>
  </si>
  <si>
    <t>г. Лянтор, мкр. 2-й, д. 54</t>
  </si>
  <si>
    <t>г. Лянтор, мкр. 3-й, д. 3</t>
  </si>
  <si>
    <t>г. Лянтор, мкр. 3-й, д. 49</t>
  </si>
  <si>
    <t>г. Лянтор, мкр. 6-й, д. 41</t>
  </si>
  <si>
    <t>г. Лянтор, мкр. 7-й, д. 40</t>
  </si>
  <si>
    <t>г. Лянтор, мкр. 7-й, д. 43</t>
  </si>
  <si>
    <t>г. Лянтор, мкр. 7-й, д. 48</t>
  </si>
  <si>
    <t>г. Лянтор, мкр. 7-й, д. 51</t>
  </si>
  <si>
    <t>г. Лянтор, ул. Эстонских Дорожников, д. 39</t>
  </si>
  <si>
    <t>ул. Лермонтова, д. 33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</si>
  <si>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</si>
  <si>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</si>
  <si>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</si>
  <si>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</si>
  <si>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</si>
  <si>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</si>
  <si>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</si>
  <si>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</si>
  <si>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</si>
  <si>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</si>
  <si>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</si>
  <si>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</si>
  <si>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пгт. Березово, ул. Астраханцева, д. 62/а</t>
  </si>
  <si>
    <t>п. Приполярный, мкр. 1-й, д. 6</t>
  </si>
  <si>
    <t>п. Светлый, ул. Набережная, д. 55</t>
  </si>
  <si>
    <t>п. Светлый, ул. Набережная, д. 54</t>
  </si>
  <si>
    <t>п. Светлый, ул. Набережная, д. 57</t>
  </si>
  <si>
    <t>п. Светлый, ул. Набережная, д. 56</t>
  </si>
  <si>
    <t>пгт. Игрим, ул. Сухарева, д. 18</t>
  </si>
  <si>
    <t>пгт. Игрим, ул. Устремская, д. 9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</si>
  <si>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</si>
  <si>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</si>
  <si>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</si>
  <si>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</si>
  <si>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</si>
  <si>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Кооперативная, д. 32</t>
  </si>
  <si>
    <t>пгт. Игрим, ул. Мира, д. 18</t>
  </si>
  <si>
    <t>п. Светлый, ул. Набережная, д. 67</t>
  </si>
  <si>
    <t>пгт. Игрим, ул. имени Н.Кухаря, д. 8</t>
  </si>
  <si>
    <t>пгт. Игрим, ул. имени Н.Кухаря, д. 17</t>
  </si>
  <si>
    <t>пгт. Игрим, ул. Кооперативная, д. 41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</si>
  <si>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</si>
  <si>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</si>
  <si>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</si>
  <si>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пгт. Игрим, ул. Сухарева, д. 16</t>
  </si>
  <si>
    <t>ул. Дружбы Народов, д. 18А</t>
  </si>
  <si>
    <t>ул. Дружбы Народов, д. 26</t>
  </si>
  <si>
    <t>ул. Дружбы Народов, д. 37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</si>
  <si>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</si>
  <si>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</si>
  <si>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</si>
  <si>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</si>
  <si>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</si>
  <si>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</si>
  <si>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</si>
  <si>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</si>
  <si>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</si>
  <si>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</si>
  <si>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ул. Привокзальная, д. 13</t>
  </si>
  <si>
    <t>ул. Дружбы Народов, д. 18</t>
  </si>
  <si>
    <t>ул. Дружбы Народов, д. 22</t>
  </si>
  <si>
    <t>ул. Мира, д. 18А</t>
  </si>
  <si>
    <t>ул. Молодежная, д. 10</t>
  </si>
  <si>
    <t>ул. Молодежная, д. 13</t>
  </si>
  <si>
    <t>ул. Молодежная, д. 14</t>
  </si>
  <si>
    <t>ул. Дружбы Народов, д. 12А</t>
  </si>
  <si>
    <t>ул. Дружбы Народов, д. 12В</t>
  </si>
  <si>
    <t>ул. Дружбы Народов, д. 12Б</t>
  </si>
  <si>
    <t>ул. Дружбы Народов, д. 19</t>
  </si>
  <si>
    <t>ул. Дружбы Народов, д. 28</t>
  </si>
  <si>
    <t>ул. Дружбы Народов, д. 8</t>
  </si>
  <si>
    <t>ул. Мира, д. 4Б</t>
  </si>
  <si>
    <t>ул. Молодежная, д. 15</t>
  </si>
  <si>
    <t>ул. Прибалтийская, д. 3А</t>
  </si>
  <si>
    <t>ул. Степана Повха, д. 2</t>
  </si>
  <si>
    <t>д. Ушья, ул. Лесная, д. 43</t>
  </si>
  <si>
    <t>пгт. Куминский, ул. Гагарина, д. 34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</si>
  <si>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</si>
  <si>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</si>
  <si>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</si>
  <si>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</si>
  <si>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</si>
  <si>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</si>
  <si>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</si>
  <si>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А.М.Кузьмина, д. 22</t>
  </si>
  <si>
    <t>ул. А.М.Кузьмина, д. 28</t>
  </si>
  <si>
    <t>ул. Ленина, д. 14</t>
  </si>
  <si>
    <t>ул. Сутормина, д. 2</t>
  </si>
  <si>
    <t>ул. Ленина, д. 10</t>
  </si>
  <si>
    <t>ул. Ленина, д. 12</t>
  </si>
  <si>
    <t>ул. Ленина, д. 6, корп. 1</t>
  </si>
  <si>
    <t>ул. Нефтепромышленная, д. 22</t>
  </si>
  <si>
    <t>ул. Садовая, д. 16</t>
  </si>
  <si>
    <t>ул. Садовая, д. 16, корп. 1</t>
  </si>
  <si>
    <t>ул. Садовая, д. 35</t>
  </si>
  <si>
    <t>ул. Свободы, д. 40</t>
  </si>
  <si>
    <t>ул. Свободы, д. 42</t>
  </si>
  <si>
    <t>ул. Строителей, д. 3, корп. 2</t>
  </si>
  <si>
    <t>пгт. Высокий, ул. Бахилова, д. 4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</si>
  <si>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</si>
  <si>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</si>
  <si>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</si>
  <si>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</si>
  <si>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</si>
  <si>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</si>
  <si>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</si>
  <si>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</si>
  <si>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</si>
  <si>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</si>
  <si>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</si>
  <si>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</si>
  <si>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</si>
  <si>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</si>
  <si>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</si>
  <si>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</si>
  <si>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26</t>
  </si>
  <si>
    <t>ул. Мира, д. 32</t>
  </si>
  <si>
    <t>ул. Мира, д. 32А</t>
  </si>
  <si>
    <t>ул. Мира, д. 58В</t>
  </si>
  <si>
    <t>ул. Мира, д. 60А</t>
  </si>
  <si>
    <t>ул. Нефтяников, д. 17</t>
  </si>
  <si>
    <t>ул. Северная, д. 76</t>
  </si>
  <si>
    <t>ул. Спортивная, д. 21А</t>
  </si>
  <si>
    <t>ул. Ханты-Мансийская, д. 37Б</t>
  </si>
  <si>
    <t>ул. Ханты-Мансийская, д. 45В</t>
  </si>
  <si>
    <t>ул. Чапаева, д. 55</t>
  </si>
  <si>
    <t>ул. Чапаева, д. 49</t>
  </si>
  <si>
    <t>ул. Чапаева, д. 51</t>
  </si>
  <si>
    <t>ул. Чапаева, д. 51А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</si>
  <si>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</si>
  <si>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</si>
  <si>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</si>
  <si>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</si>
  <si>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</si>
  <si>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</si>
  <si>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</si>
  <si>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</si>
  <si>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</si>
  <si>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</si>
  <si>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</si>
  <si>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</si>
  <si>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</si>
  <si>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</si>
  <si>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6а</t>
  </si>
  <si>
    <t>пр-кт. Победы, д. 6б</t>
  </si>
  <si>
    <t>ул. 60 лет Октября, д. 3</t>
  </si>
  <si>
    <t>ул. 60 лет Октября, д. 5</t>
  </si>
  <si>
    <t>ул. Декабристов, д. 10</t>
  </si>
  <si>
    <t>ул. Заводская, д. 15, корп. 12</t>
  </si>
  <si>
    <t>ул. Ленина, д. 3а</t>
  </si>
  <si>
    <t>ул. Ленина, д. 3б</t>
  </si>
  <si>
    <t>ул. Маршала Жукова, д. 4а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</si>
  <si>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</si>
  <si>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</si>
  <si>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</si>
  <si>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</si>
  <si>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</si>
  <si>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Менделеева, д. 20</t>
  </si>
  <si>
    <t>ул. Менделеева, д. 24а</t>
  </si>
  <si>
    <t>ул. Мира, д. 16 Б  вставка</t>
  </si>
  <si>
    <t>ул. Мира, д. 18</t>
  </si>
  <si>
    <t>ул. Омская, д. 2</t>
  </si>
  <si>
    <t>ул. Омская, д. 2б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</si>
  <si>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</si>
  <si>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</si>
  <si>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</si>
  <si>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</si>
  <si>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</si>
  <si>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</si>
  <si>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</si>
  <si>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</si>
  <si>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</si>
  <si>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</si>
  <si>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</si>
  <si>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б-р. Комсомольский, д. 1</t>
  </si>
  <si>
    <t>б-р. Комсомольский, д. 5</t>
  </si>
  <si>
    <t>ул. Дзержинского, д. 15А</t>
  </si>
  <si>
    <t>ул. Дзержинского, д. 19Б</t>
  </si>
  <si>
    <t>ул. Дзержинского, д. 19В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</si>
  <si>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</si>
  <si>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</si>
  <si>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</si>
  <si>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</si>
  <si>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</si>
  <si>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</si>
  <si>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Менделеева, д. 30Б</t>
  </si>
  <si>
    <t>ул. Менделеева, д. 32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</si>
  <si>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</si>
  <si>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</si>
  <si>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</si>
  <si>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</si>
  <si>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</si>
  <si>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</si>
  <si>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</si>
  <si>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</si>
  <si>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</si>
  <si>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</si>
  <si>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</si>
  <si>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</si>
  <si>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Пермская, д. 14А</t>
  </si>
  <si>
    <t>ул. Северная, д. 76А</t>
  </si>
  <si>
    <t>ул. Ханты-Мансийская, д. 37А</t>
  </si>
  <si>
    <t>ул. Чапаева, д. 59</t>
  </si>
  <si>
    <t>ул. Чапаева, д. 61</t>
  </si>
  <si>
    <t>ул. Чапаева, д. 63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</si>
  <si>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</si>
  <si>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</si>
  <si>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</si>
  <si>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</si>
  <si>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</si>
  <si>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</si>
  <si>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</si>
  <si>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</si>
  <si>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Заводская, д. 13а</t>
  </si>
  <si>
    <t>ул. Маршала Жукова, д. 8б вставка</t>
  </si>
  <si>
    <t>ул. Менделеева, д. 2а</t>
  </si>
  <si>
    <t>ул. Менделеева, д. 4б</t>
  </si>
  <si>
    <t>ул. Мира, д. 12б</t>
  </si>
  <si>
    <t>ул. Мира, д. 2а</t>
  </si>
  <si>
    <t>ул. Пионерская, д. 11а</t>
  </si>
  <si>
    <t>ул. Таежная, д. 31</t>
  </si>
  <si>
    <t>ул. Таежная, д. 31а</t>
  </si>
  <si>
    <t>ул. Интернациональная, д. 14Б</t>
  </si>
  <si>
    <t>ул. Мира, д. 58</t>
  </si>
  <si>
    <t>ул. Мира, д. 58Б</t>
  </si>
  <si>
    <t>ул. Мира, д. 60Б</t>
  </si>
  <si>
    <t>б-р. Комсомольский, д. 14А</t>
  </si>
  <si>
    <t>б-р. Комсомольский, д. 5А</t>
  </si>
  <si>
    <t>ул. Маршала Жукова, д. 11</t>
  </si>
  <si>
    <t>ул. Маршала Жукова, д. 11А</t>
  </si>
  <si>
    <t>ул. Мира, д. 34А</t>
  </si>
  <si>
    <t>ул. Мира, д. 5А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</si>
  <si>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</si>
  <si>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</si>
  <si>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</si>
  <si>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</si>
  <si>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</si>
  <si>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</si>
  <si>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</si>
  <si>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</si>
  <si>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</si>
  <si>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</si>
  <si>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</si>
  <si>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</si>
  <si>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</si>
  <si>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</si>
  <si>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</si>
  <si>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</si>
  <si>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</si>
  <si>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</si>
  <si>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</si>
  <si>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</si>
  <si>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</si>
  <si>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</si>
  <si>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</si>
  <si>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</si>
  <si>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65</t>
  </si>
  <si>
    <t>ул. Чапаева, д. 67</t>
  </si>
  <si>
    <t>ул. Чапаева, д. 69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</si>
  <si>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</si>
  <si>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</si>
  <si>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</si>
  <si>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</si>
  <si>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</si>
  <si>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</si>
  <si>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</si>
  <si>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Дружбы Народов, д. 33</t>
  </si>
  <si>
    <t>ул. Заводская, д. 11, корп. 11</t>
  </si>
  <si>
    <t>ул. Заводская, д. 11а</t>
  </si>
  <si>
    <t>ул. Заводская, д. 13</t>
  </si>
  <si>
    <t>ул. Мира, д. 18а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</si>
  <si>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</si>
  <si>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</si>
  <si>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</si>
  <si>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</si>
  <si>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</si>
  <si>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</si>
  <si>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</si>
  <si>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</si>
  <si>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Омская, д. 6а</t>
  </si>
  <si>
    <t>ул. Чапаева, д. 17</t>
  </si>
  <si>
    <t>ул. Чапаева, д. 19</t>
  </si>
  <si>
    <t>ул. Чапаева, д. 21</t>
  </si>
  <si>
    <t>ул. Чапаева, д. 23</t>
  </si>
  <si>
    <t>пгт. Приобье, мкр. Газовиков, д. 6б</t>
  </si>
  <si>
    <t>пгт. Приобье, мкр. Газовиков, д. 8а</t>
  </si>
  <si>
    <t>п. Унъюган, ул. Матросова, д. 12</t>
  </si>
  <si>
    <t>п. Унъюган, ул. Матросова, д. 13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</si>
  <si>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</si>
  <si>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</si>
  <si>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</si>
  <si>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Талинка, мкр. 1-й, д. 43</t>
  </si>
  <si>
    <t>пгт. Талинка, мкр. 2-й, д. 1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</si>
  <si>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</si>
  <si>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</si>
  <si>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</si>
  <si>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</si>
  <si>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пгт. Приобье, ул. Строителей, д. 9</t>
  </si>
  <si>
    <t>ул. 40 лет Победы, д. 7</t>
  </si>
  <si>
    <t>ул. 40 лет Победы, д. 9</t>
  </si>
  <si>
    <t>ул. Мира, д. 18, корп. 2</t>
  </si>
  <si>
    <t>ул. Монтажников, д. 3, корп. А, секц. 2</t>
  </si>
  <si>
    <t>ул. Кирова, д. 10</t>
  </si>
  <si>
    <t>ул. Декабристов, д. 6</t>
  </si>
  <si>
    <t>ул. Железнодорожная, д. 11, корп. А</t>
  </si>
  <si>
    <t>ул. Мира, д. 18, корп. 3</t>
  </si>
  <si>
    <t>ул. Таежная, д. 12, корп. 2</t>
  </si>
  <si>
    <t>ул. Попова, д. 60, корп. Б</t>
  </si>
  <si>
    <t>ул. Свердлова, д. 1</t>
  </si>
  <si>
    <t>ул. Свердлова, д. 6</t>
  </si>
  <si>
    <t>ул. Толстого, д. 2</t>
  </si>
  <si>
    <t>мкр. 16-й, д. 26</t>
  </si>
  <si>
    <t>мкр. 1-й, д. 21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</si>
  <si>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</si>
  <si>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</si>
  <si>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</si>
  <si>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</si>
  <si>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</si>
  <si>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</si>
  <si>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</si>
  <si>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4</t>
  </si>
  <si>
    <t>мкр. 5-й, д. 10А</t>
  </si>
  <si>
    <t>мкр. 7-й, д. 39Е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</si>
  <si>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</si>
  <si>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</si>
  <si>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</si>
  <si>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</si>
  <si>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</si>
  <si>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</si>
  <si>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</si>
  <si>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</si>
  <si>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</si>
  <si>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мкр. 16-й, д. 25</t>
  </si>
  <si>
    <t>мкр. 16-й, д. 7</t>
  </si>
  <si>
    <t>мкр. 16-й, д. 8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</si>
  <si>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</si>
  <si>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</si>
  <si>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</si>
  <si>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</si>
  <si>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</si>
  <si>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</si>
  <si>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</si>
  <si>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</si>
  <si>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</si>
  <si>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</si>
  <si>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</si>
  <si>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</si>
  <si>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</si>
  <si>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</si>
  <si>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</si>
  <si>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12-й, д. 53</t>
  </si>
  <si>
    <t>мкр. 2-й, д. 8</t>
  </si>
  <si>
    <t>мкр. 2-й, д. 9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</si>
  <si>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</si>
  <si>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</si>
  <si>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</si>
  <si>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</si>
  <si>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</si>
  <si>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</si>
  <si>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7</t>
  </si>
  <si>
    <t>мкр. 3-й, д. 8</t>
  </si>
  <si>
    <t>мкр. 3-й, д. 9</t>
  </si>
  <si>
    <t>мкр. 5-й, д. 65</t>
  </si>
  <si>
    <t>мкр. 7-й, д. 56</t>
  </si>
  <si>
    <t>мкр. 8-й, д. 10</t>
  </si>
  <si>
    <t>мкр. 8-й, д. 2</t>
  </si>
  <si>
    <t>мкр. 8-й, д. 3</t>
  </si>
  <si>
    <t>мкр. 8-й, д. 7</t>
  </si>
  <si>
    <t>мкр. 1-й, д. 35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</si>
  <si>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</si>
  <si>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</si>
  <si>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</si>
  <si>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</si>
  <si>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</si>
  <si>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</si>
  <si>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</si>
  <si>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</si>
  <si>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</si>
  <si>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</si>
  <si>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</si>
  <si>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</si>
  <si>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</si>
  <si>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</si>
  <si>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</si>
  <si>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</si>
  <si>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</si>
  <si>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</si>
  <si>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4-й, д. 8</t>
  </si>
  <si>
    <t>ул. Тихона Сенькина, д. 8</t>
  </si>
  <si>
    <t>ул. Чернышова, д. 16</t>
  </si>
  <si>
    <t>мкр. 1-й, д. 11</t>
  </si>
  <si>
    <t>ул. Мира, д. 1</t>
  </si>
  <si>
    <t>ул. Речная, д. 103</t>
  </si>
  <si>
    <t>ул. Тихона Сенькина, д. 2</t>
  </si>
  <si>
    <t>ул. Тихона Сенькина, д. 4</t>
  </si>
  <si>
    <t>мкр. 6 Пионерный, д. 24</t>
  </si>
  <si>
    <t>мкр. 1-й, д. 46</t>
  </si>
  <si>
    <t>мкр. 3-й, д. 20</t>
  </si>
  <si>
    <t>мкр. 2-й, д. 26</t>
  </si>
  <si>
    <t>мкр. 3-й, д. 18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</si>
  <si>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</si>
  <si>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</si>
  <si>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</si>
  <si>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</si>
  <si>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</si>
  <si>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</si>
  <si>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</si>
  <si>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</si>
  <si>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</si>
  <si>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</si>
  <si>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</si>
  <si>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</si>
  <si>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</si>
  <si>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</si>
  <si>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</si>
  <si>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</si>
  <si>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</si>
  <si>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</si>
  <si>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</si>
  <si>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</si>
  <si>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</si>
  <si>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</si>
  <si>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83</t>
  </si>
  <si>
    <t>мкр. 2, д. 88</t>
  </si>
  <si>
    <t>мкр. 2, д. 89А</t>
  </si>
  <si>
    <t>п. Куть-Ях, д. 10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</si>
  <si>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</si>
  <si>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</si>
  <si>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</si>
  <si>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</si>
  <si>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</si>
  <si>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</si>
  <si>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п. Салым, ул. 45 лет Победы, д. 6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</si>
  <si>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</si>
  <si>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</si>
  <si>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</si>
  <si>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</si>
  <si>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</si>
  <si>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</si>
  <si>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пгт. Пойковский, мкр. Дорожник, д. 4</t>
  </si>
  <si>
    <t>с. Чеускино, ул. Новая, д. 7</t>
  </si>
  <si>
    <t>с. Чеускино, ул. Центральная, д. 29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</si>
  <si>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</si>
  <si>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</si>
  <si>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</si>
  <si>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</si>
  <si>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</si>
  <si>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</si>
  <si>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</si>
  <si>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</si>
  <si>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</si>
  <si>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</si>
  <si>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</si>
  <si>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4-й, д. 18</t>
  </si>
  <si>
    <t>пгт. Пойковский, мкр. 4-й, д. 19</t>
  </si>
  <si>
    <t>с. Чеускино, ул. Новая, д. 14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</si>
  <si>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</si>
  <si>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</si>
  <si>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</si>
  <si>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</si>
  <si>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</si>
  <si>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</si>
  <si>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</si>
  <si>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Пионерная,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</si>
  <si>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</si>
  <si>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</si>
  <si>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</si>
  <si>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</si>
  <si>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</si>
  <si>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пгт. Излучинск, ул. Набережная, д. 3</t>
  </si>
  <si>
    <t>пгт. Новоаганск, ул. Центральная, д. 5</t>
  </si>
  <si>
    <t>с. Ларьяк, пер. Больничный, д. 2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</si>
  <si>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</si>
  <si>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</si>
  <si>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</si>
  <si>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</si>
  <si>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</si>
  <si>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</si>
  <si>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</si>
  <si>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</si>
  <si>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</si>
  <si>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</si>
  <si>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</si>
  <si>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</si>
  <si>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</si>
  <si>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</si>
  <si>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п. Горноправдинск, ул. Киевская, д. 25.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</si>
  <si>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</si>
  <si>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</si>
  <si>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</si>
  <si>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Комсомольская, д. 4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</si>
  <si>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</si>
  <si>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</si>
  <si>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</si>
  <si>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</si>
  <si>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</si>
  <si>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</si>
  <si>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</si>
  <si>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</si>
  <si>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</si>
  <si>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</si>
  <si>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</si>
  <si>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</si>
  <si>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</si>
  <si>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</si>
  <si>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</si>
  <si>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</si>
  <si>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</si>
  <si>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</si>
  <si>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</si>
  <si>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</si>
  <si>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</si>
  <si>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</si>
  <si>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</si>
  <si>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</si>
  <si>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</si>
  <si>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</si>
  <si>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</si>
  <si>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</si>
  <si>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</si>
  <si>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</si>
  <si>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</si>
  <si>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</si>
  <si>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Киевская, д. 23</t>
  </si>
  <si>
    <t>г. Советский, ул. Короленко, д. 3</t>
  </si>
  <si>
    <t>г. Советский, ул. Короленко, д. 4</t>
  </si>
  <si>
    <t>г. Советский, ул. Короленко, д. 5</t>
  </si>
  <si>
    <t>г. Советский, ул. Короленко, д. 7</t>
  </si>
  <si>
    <t>г. Советский, ул. Кошевого, д. 7</t>
  </si>
  <si>
    <t>г. Советский, ул. Орджоникидзе, д. 6а</t>
  </si>
  <si>
    <t>г. Советский, ул. Садовая, д. 3</t>
  </si>
  <si>
    <t>г. Советский, ул. Строительная, д. 40, корп. а</t>
  </si>
  <si>
    <t>г. Советский, ул. Юности, д. 7</t>
  </si>
  <si>
    <t>г. Советский, ул. Юности, д. 9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</si>
  <si>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</si>
  <si>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</si>
  <si>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</si>
  <si>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</si>
  <si>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</si>
  <si>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</si>
  <si>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7</t>
  </si>
  <si>
    <t>ул. Мира, д. 9</t>
  </si>
  <si>
    <t>ул. Солнечная, д. 10</t>
  </si>
  <si>
    <t>ул. Солнечная, д. 10А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</si>
  <si>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</si>
  <si>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</si>
  <si>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</si>
  <si>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</si>
  <si>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</si>
  <si>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</si>
  <si>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</si>
  <si>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</si>
  <si>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</si>
  <si>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</si>
  <si>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</si>
  <si>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</si>
  <si>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</si>
  <si>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</si>
  <si>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</si>
  <si>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</si>
  <si>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</si>
  <si>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</si>
  <si>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</si>
  <si>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</si>
  <si>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</si>
  <si>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</si>
  <si>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</si>
  <si>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</si>
  <si>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</si>
  <si>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</si>
  <si>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</si>
  <si>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Проектные работы</t>
  </si>
  <si>
    <t>Итого по автономному округу на 2017 год</t>
  </si>
  <si>
    <t>Всего по автономному округу на 2017-2019 годы</t>
  </si>
  <si>
    <t>2018 год</t>
  </si>
  <si>
    <t>Итого по автономному округу на 2019 год</t>
  </si>
  <si>
    <t>п. Унъюган, ул. Матросова, д. 16</t>
  </si>
  <si>
    <t>п. Солнечный, ул. Сибирская, д.4а</t>
  </si>
  <si>
    <t>г. Лянтор, мкр. 2-й, д. 56</t>
  </si>
  <si>
    <t>ул. Омская, д. 4</t>
  </si>
  <si>
    <t>ул. Омская, д. 22</t>
  </si>
  <si>
    <t>ул. Омская, д. 18</t>
  </si>
  <si>
    <t>ул. 60 лет Октября, д. 7б</t>
  </si>
  <si>
    <t>с. Угут, ул. Молодежная, д. 4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</si>
  <si>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</si>
  <si>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</si>
  <si>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</si>
  <si>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Школьная, д. 10</t>
  </si>
  <si>
    <t>п. Ульт-Ягун, ул. 35 лет Победы, д. 1</t>
  </si>
  <si>
    <t>п. Ульт-Ягун, ул. 35 лет Победы, д. 11</t>
  </si>
  <si>
    <t>II. Перечень работ по капитальному ремонту общего имущества в многоквартирных домах</t>
  </si>
  <si>
    <t>Итого по автономному округу на 2018 год</t>
  </si>
  <si>
    <t>ул. Строителей, д. 59</t>
  </si>
  <si>
    <t>ул. Березовская, д. 12</t>
  </si>
  <si>
    <t>пгт. Андра, мкр. Финский, д. 3</t>
  </si>
  <si>
    <t>2695.5</t>
  </si>
  <si>
    <t>ул. Пионерская, д. 11</t>
  </si>
  <si>
    <t>мкр. 7-й, д. 8</t>
  </si>
  <si>
    <t>ул. Молодежная, д. 7</t>
  </si>
  <si>
    <t>ул. Молодежная, д. 5</t>
  </si>
  <si>
    <t>4491.10</t>
  </si>
  <si>
    <t>ул. Строителей, д. 109</t>
  </si>
  <si>
    <t>п. Куть-Ях, д. 1</t>
  </si>
  <si>
    <t>п. Куть-Ях, д. 7</t>
  </si>
  <si>
    <t>пгт. Игрим, ул. Спортивная, д. 18</t>
  </si>
  <si>
    <t>пгт. Игрим, ул. Королева, д. 15</t>
  </si>
  <si>
    <t>ул. Ермака, д. 17А</t>
  </si>
  <si>
    <t>ул. Ленина, д. 4, корп. 2</t>
  </si>
  <si>
    <t>ул. Свободы, д. 29, корп. 1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</si>
  <si>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</si>
  <si>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</si>
  <si>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</si>
  <si>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п. Ваховск, 1 мкр, д. 5</t>
  </si>
  <si>
    <t>д. Сайгатина, ул. Совхозная, д. 11</t>
  </si>
  <si>
    <t>пр-кт. Победы, д. 19а</t>
  </si>
  <si>
    <t>пр-кт. Победы, д. 21А</t>
  </si>
  <si>
    <t>ул. Маршала Жукова, д. 2</t>
  </si>
  <si>
    <t>ул. Маршала Жукова, д. 2б</t>
  </si>
  <si>
    <t>п. Унъюган, мкр. 40 лет Победы, д. 2</t>
  </si>
  <si>
    <t>мкр. 16А, д. 66</t>
  </si>
  <si>
    <t>мкр. 1-й, д. 24</t>
  </si>
  <si>
    <t>мкр. 1-й, д. 16</t>
  </si>
  <si>
    <t>мкр. 1-й, д. 18</t>
  </si>
  <si>
    <t>мкр. 1-й, д. 27</t>
  </si>
  <si>
    <t>мкр. 1-й, д. 3</t>
  </si>
  <si>
    <t xml:space="preserve">мкр. 1-й, д. 4 </t>
  </si>
  <si>
    <t xml:space="preserve">мкр. 1-й, д. 8 </t>
  </si>
  <si>
    <t>пгт. Пионерский, ул. Ленина, д. 7, корп. а</t>
  </si>
  <si>
    <t>пгт. Талинка, мкр. 2-й, д. 2</t>
  </si>
  <si>
    <t>пгт. Барсово, ул. Майская, д. 45</t>
  </si>
  <si>
    <t>пгт. Барсово, ул. Мостостроителей, д. 10</t>
  </si>
  <si>
    <t>п. Солнечный, ул. Сибирская, д. 10а</t>
  </si>
  <si>
    <t>ул. Железнодорожная, д. 45</t>
  </si>
  <si>
    <t>ул. Нефтяников, д. 5</t>
  </si>
  <si>
    <t>ул. Ленина, д. 1А</t>
  </si>
  <si>
    <t>ул. Мира, д. 10а</t>
  </si>
  <si>
    <t>ул. Мира, д. 12а</t>
  </si>
  <si>
    <t>ул. Мира, д. 4а</t>
  </si>
  <si>
    <t>ул. Мира, д. 6А</t>
  </si>
  <si>
    <t>ул. Мира, д. 8А</t>
  </si>
  <si>
    <t>ул. Нефтяников, д. 1А</t>
  </si>
  <si>
    <t>ул. Омская, д. 22А</t>
  </si>
  <si>
    <t xml:space="preserve">мкр. 7-й, д. 53 </t>
  </si>
  <si>
    <t>ул. Парковая, д. 5</t>
  </si>
  <si>
    <t>пгт. Федоровский, ул. Ленина, д. 2</t>
  </si>
  <si>
    <t>пгт. Игрим, ул. Королева, д. 11</t>
  </si>
  <si>
    <t>пгт. Игрим, ул. Королева, д. 17</t>
  </si>
  <si>
    <t>ул. Парковая, д. 1</t>
  </si>
  <si>
    <t>ул. Парковая, д. 7А</t>
  </si>
  <si>
    <t>ул. Первостроителей, д. 2</t>
  </si>
  <si>
    <t>с. Саранпауль, ул. Семена Васильевича Семяшкина, д. 4</t>
  </si>
  <si>
    <t>пгт. Игрим, ул. Пушкина, д. 7</t>
  </si>
  <si>
    <t>пгт. Игрим, ул. Кооперативная, д. 25</t>
  </si>
  <si>
    <t>ул. Обская, д.14</t>
  </si>
  <si>
    <t>ул. Лермонтова, д. 31А</t>
  </si>
  <si>
    <t>ул. Менделеева, д. 16</t>
  </si>
  <si>
    <t>ул. Менделеева, д. 18</t>
  </si>
  <si>
    <t>ул. Менделеева, д. 22</t>
  </si>
  <si>
    <t>ул. Менделеева, д. 24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</si>
  <si>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</si>
  <si>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</si>
  <si>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</si>
  <si>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</si>
  <si>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</si>
  <si>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Мира, д. 89А</t>
  </si>
  <si>
    <t>пгт. Белый Яр, ул. Шукшина, д. 13</t>
  </si>
  <si>
    <t>пгт. Белый Яр, ул. Маяковского, д. 12</t>
  </si>
  <si>
    <t>пгт. Белый Яр, ул. Кушникова, д. 54</t>
  </si>
  <si>
    <t>пгт. Белый Яр, ул. Шукшина, д. 1</t>
  </si>
  <si>
    <t>пгт. Белый Яр, ул. Шукшина, д. 18</t>
  </si>
  <si>
    <t>п. АСС ГПЗ, д.38</t>
  </si>
  <si>
    <t>пгт. Белый Яр, ул. Симонова, д. 11</t>
  </si>
  <si>
    <t>пгт. Белый Яр, ул. Симонова, д. 7</t>
  </si>
  <si>
    <t>пгт. Белый Яр, ул. Есенина, д. 22</t>
  </si>
  <si>
    <t>пгт. Белый Яр, ул. Есенина, д. 37</t>
  </si>
  <si>
    <t>пгт. Белый Яр, ул. Шукшина, д. 2</t>
  </si>
  <si>
    <t>пгт. Белый Яр, ул. Шукшина, д. 6</t>
  </si>
  <si>
    <t>пгт. Белый Яр, ул. Шукшина, д. 10</t>
  </si>
  <si>
    <t>пгт. Белый Яр, мкр. 1-й, д. 2</t>
  </si>
  <si>
    <t>пгт. Белый Яр, ул. Шукшина, д. 5</t>
  </si>
  <si>
    <t>пгт. Белый Яр, ул. Шукшина, д. 7</t>
  </si>
  <si>
    <t>ул. Свободы, д. 29, корп. 2</t>
  </si>
  <si>
    <t>ул. Ленина, д. 4, корп. 1</t>
  </si>
  <si>
    <t>г. Белоярский,мкр. 3, д. 6</t>
  </si>
  <si>
    <t>п. Алябьевский, ул. Токмянина, д. 4</t>
  </si>
  <si>
    <t>ул. Мира, д. 105</t>
  </si>
  <si>
    <t>ул. Ленина, д. 78</t>
  </si>
  <si>
    <t>ул. Крупской, д. 20</t>
  </si>
  <si>
    <t>ул. Мира, д. 87Б</t>
  </si>
  <si>
    <t>ул. Пионерская, д. 111</t>
  </si>
  <si>
    <t>ул. Гагарина, д. 103</t>
  </si>
  <si>
    <t>ул. Ленина, д. 85</t>
  </si>
  <si>
    <t>ул. Лермонтова, д. 27</t>
  </si>
  <si>
    <t>пгт. Мортка, ул. Ленина, д. 7</t>
  </si>
  <si>
    <t>мкр. 1-й, д. 25</t>
  </si>
  <si>
    <t>мкр. 1-й, д. 6</t>
  </si>
  <si>
    <t>мкр. 7-й, д. 32</t>
  </si>
  <si>
    <t>мкр. 7-й, д. 33</t>
  </si>
  <si>
    <t>г. Лянтор, мкр. 3-й, д. 45</t>
  </si>
  <si>
    <t>г. Лянтор, мкр. 3-й, д. 46</t>
  </si>
  <si>
    <t>ул. Рознина, д. 50</t>
  </si>
  <si>
    <t>ул. Березовская, д. 8Б</t>
  </si>
  <si>
    <t>ул. Гагарина, д. 111</t>
  </si>
  <si>
    <t>ул. Гагарина, д. 55</t>
  </si>
  <si>
    <t>ул. Гагарина, д. 63</t>
  </si>
  <si>
    <t>ул. Гагарина, д. 77</t>
  </si>
  <si>
    <t>ул. Зырянова, д. 21</t>
  </si>
  <si>
    <t>ул. Кооперативная, д. 34</t>
  </si>
  <si>
    <t>ул. Крупской, д. 15</t>
  </si>
  <si>
    <t>ул. Ленина, д. 113А</t>
  </si>
  <si>
    <t>ул. Лермонтова, д. 23</t>
  </si>
  <si>
    <t>ул. Мира, д. 103</t>
  </si>
  <si>
    <t>ул. Мира, д. 117</t>
  </si>
  <si>
    <t>ул. Мира, д. 125</t>
  </si>
  <si>
    <t>ул. Мира, д. 50</t>
  </si>
  <si>
    <t>ул. Мира, д. 74</t>
  </si>
  <si>
    <t>ул. Островского, д. 38</t>
  </si>
  <si>
    <t>ул. Пионерская, д. 98</t>
  </si>
  <si>
    <t>ул. Пушкина, д. 15А</t>
  </si>
  <si>
    <t>ул. Рознина, д. 38</t>
  </si>
  <si>
    <t>ул. Рознина, д. 70А</t>
  </si>
  <si>
    <t>ул. Спортивная, д. 1</t>
  </si>
  <si>
    <t>ул. Школьная, д. 4</t>
  </si>
  <si>
    <t xml:space="preserve">ул. Парковая, д. 7 </t>
  </si>
  <si>
    <t>г. Советский, ул. 50 лет Пионерии, д. 1</t>
  </si>
  <si>
    <t>г. Советский, ул. 50 лет Пионерии, д. 2</t>
  </si>
  <si>
    <t>г. Советский, ул. Гастелло, д. 2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</si>
  <si>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</si>
  <si>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</si>
  <si>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</si>
  <si>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</si>
  <si>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</si>
  <si>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</si>
  <si>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</si>
  <si>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</si>
  <si>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</si>
  <si>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</si>
  <si>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</si>
  <si>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16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</si>
  <si>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</si>
  <si>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</si>
  <si>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</si>
  <si>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</si>
  <si>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пгт. Федоровский, ул. Строителей, д. 12</t>
  </si>
  <si>
    <t>г. Лянтор, мкр. 4-й, д. 12</t>
  </si>
  <si>
    <t>пгт. Пойковский, мкр. Дорожник, д. 7</t>
  </si>
  <si>
    <t>мкр. 16А, д. 87</t>
  </si>
  <si>
    <t>п. Горноправдинск, ул. Поспелова, д. 5</t>
  </si>
  <si>
    <t>ул. Дружбы Народов, д. 29</t>
  </si>
  <si>
    <t>ул. Прибалтийская, д. 27/1</t>
  </si>
  <si>
    <t>ул. Прибалтийская, д. 31/1</t>
  </si>
  <si>
    <t>проезд Солнечный, д. 13</t>
  </si>
  <si>
    <t>мкр. 6-й, д. 55</t>
  </si>
  <si>
    <t>мкр. 7-й, д. 10</t>
  </si>
  <si>
    <t>мкр. 7-й, д. 12</t>
  </si>
  <si>
    <t>мкр. 7-й, д. 14</t>
  </si>
  <si>
    <t>мкр. 2-й, д. 21</t>
  </si>
  <si>
    <t>мкр. 3-й, д. 19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</si>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</sst>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3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8"/>
      <name val="Times New Roman"/>
      <family val="1"/>
      <charset val="204"/>
    </font>
    <font>
      <sz val="8"/>
      <color rgb="FFFF0000"/>
      <name val="Calibri"/>
      <family val="2"/>
    </font>
    <font>
      <sz val="10"/>
      <color theme="1"/>
      <name val="Times New Roman"/>
      <family val="1"/>
      <charset val="204"/>
    </font>
    <font>
      <sz val="9"/>
      <name val="Calibri"/>
      <family val="2"/>
      <scheme val="minor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166" fontId="22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2" fontId="19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64" fontId="19" fillId="0" borderId="0" xfId="9" applyFont="1" applyFill="1"/>
    <xf numFmtId="164" fontId="19" fillId="0" borderId="0" xfId="0" applyNumberFormat="1" applyFont="1" applyFill="1"/>
    <xf numFmtId="2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33" fillId="0" borderId="0" xfId="0" applyNumberFormat="1" applyFont="1" applyFill="1" applyAlignment="1">
      <alignment horizontal="center" vertical="center" wrapText="1"/>
    </xf>
    <xf numFmtId="166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19" fillId="0" borderId="0" xfId="0" applyNumberFormat="1" applyFont="1" applyFill="1"/>
    <xf numFmtId="1" fontId="1" fillId="0" borderId="12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/>
    <xf numFmtId="4" fontId="19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28" fillId="0" borderId="0" xfId="0" applyNumberFormat="1" applyFont="1" applyFill="1" applyBorder="1"/>
    <xf numFmtId="1" fontId="0" fillId="0" borderId="0" xfId="0" applyNumberFormat="1" applyFill="1"/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9" fillId="0" borderId="0" xfId="0" applyNumberFormat="1" applyFont="1" applyFill="1"/>
    <xf numFmtId="166" fontId="2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2" fontId="17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2" xfId="9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7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2" fontId="20" fillId="0" borderId="7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 wrapText="1"/>
    </xf>
    <xf numFmtId="2" fontId="18" fillId="0" borderId="7" xfId="0" applyNumberFormat="1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left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4" fontId="18" fillId="0" borderId="7" xfId="0" applyNumberFormat="1" applyFont="1" applyFill="1" applyBorder="1" applyAlignment="1">
      <alignment horizontal="left" vertical="center"/>
    </xf>
    <xf numFmtId="4" fontId="18" fillId="0" borderId="2" xfId="0" applyNumberFormat="1" applyFont="1" applyFill="1" applyBorder="1" applyAlignment="1">
      <alignment horizontal="left" vertical="center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left" vertical="center"/>
    </xf>
    <xf numFmtId="2" fontId="18" fillId="0" borderId="2" xfId="0" applyNumberFormat="1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" xfId="9" builtinId="3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503"/>
  <sheetViews>
    <sheetView tabSelected="1" topLeftCell="F1" zoomScale="80" zoomScaleNormal="80" workbookViewId="0">
      <pane ySplit="7" topLeftCell="A8" activePane="bottomLeft" state="frozen"/>
      <selection pane="bottomLeft" activeCell="M111" sqref="M111"/>
    </sheetView>
  </sheetViews>
  <sheetFormatPr defaultRowHeight="15" x14ac:dyDescent="0.25"/>
  <cols>
    <col min="1" max="1" width="11.28515625" style="95" customWidth="1"/>
    <col min="2" max="2" width="23.85546875" style="19" customWidth="1"/>
    <col min="3" max="3" width="20.140625" style="50" customWidth="1"/>
    <col min="4" max="4" width="17.42578125" style="50" customWidth="1"/>
    <col min="5" max="9" width="16.7109375" style="51" customWidth="1"/>
    <col min="10" max="10" width="14.85546875" style="51" customWidth="1"/>
    <col min="11" max="11" width="7.7109375" style="170" customWidth="1"/>
    <col min="12" max="12" width="15" style="51" customWidth="1"/>
    <col min="13" max="13" width="10.28515625" style="51" customWidth="1"/>
    <col min="14" max="14" width="16.7109375" style="177" customWidth="1"/>
    <col min="15" max="15" width="8.85546875" style="51" customWidth="1"/>
    <col min="16" max="16" width="17" style="177" customWidth="1"/>
    <col min="17" max="17" width="10.7109375" style="51" customWidth="1"/>
    <col min="18" max="18" width="17" style="177" customWidth="1"/>
    <col min="19" max="19" width="8.28515625" style="51" customWidth="1"/>
    <col min="20" max="20" width="13.7109375" style="180" customWidth="1"/>
    <col min="21" max="21" width="56.28515625" style="7" customWidth="1"/>
    <col min="22" max="22" width="22.28515625" style="27" customWidth="1"/>
    <col min="23" max="23" width="12" style="7" customWidth="1"/>
    <col min="24" max="24" width="16.140625" style="7" customWidth="1"/>
    <col min="25" max="25" width="14.28515625" style="7" customWidth="1"/>
    <col min="26" max="26" width="15.28515625" style="7" customWidth="1"/>
    <col min="27" max="27" width="14.7109375" style="7" customWidth="1"/>
    <col min="28" max="28" width="10.7109375" style="7" customWidth="1"/>
    <col min="29" max="29" width="15.42578125" style="7" customWidth="1"/>
    <col min="30" max="30" width="9.140625" style="7" customWidth="1"/>
    <col min="31" max="31" width="17" style="7" customWidth="1"/>
    <col min="32" max="32" width="10.85546875" style="7" customWidth="1"/>
    <col min="33" max="33" width="14.28515625" style="7" customWidth="1"/>
    <col min="34" max="38" width="9.140625" style="7"/>
    <col min="39" max="16384" width="9.140625" style="17"/>
  </cols>
  <sheetData>
    <row r="2" spans="1:38" ht="35.25" customHeight="1" x14ac:dyDescent="0.25">
      <c r="A2" s="225" t="s">
        <v>1180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25"/>
      <c r="M2" s="226"/>
      <c r="N2" s="227"/>
      <c r="O2" s="225"/>
      <c r="P2" s="227"/>
      <c r="Q2" s="225"/>
      <c r="R2" s="227"/>
      <c r="S2" s="225"/>
      <c r="T2" s="227"/>
    </row>
    <row r="3" spans="1:38" ht="19.5" customHeight="1" x14ac:dyDescent="0.25">
      <c r="A3" s="256" t="s">
        <v>0</v>
      </c>
      <c r="B3" s="258" t="s">
        <v>1</v>
      </c>
      <c r="C3" s="239" t="s">
        <v>2</v>
      </c>
      <c r="D3" s="239" t="s">
        <v>1161</v>
      </c>
      <c r="E3" s="241" t="s">
        <v>3</v>
      </c>
      <c r="F3" s="242"/>
      <c r="G3" s="242"/>
      <c r="H3" s="242"/>
      <c r="I3" s="242"/>
      <c r="J3" s="242"/>
      <c r="K3" s="243"/>
      <c r="L3" s="242"/>
      <c r="M3" s="243"/>
      <c r="N3" s="244"/>
      <c r="O3" s="242"/>
      <c r="P3" s="244"/>
      <c r="Q3" s="242"/>
      <c r="R3" s="244"/>
      <c r="S3" s="242"/>
      <c r="T3" s="244"/>
    </row>
    <row r="4" spans="1:38" ht="19.5" customHeight="1" x14ac:dyDescent="0.25">
      <c r="A4" s="256"/>
      <c r="B4" s="258"/>
      <c r="C4" s="239"/>
      <c r="D4" s="239"/>
      <c r="E4" s="224"/>
      <c r="F4" s="224"/>
      <c r="G4" s="224"/>
      <c r="H4" s="224"/>
      <c r="I4" s="224"/>
      <c r="J4" s="213"/>
      <c r="K4" s="229" t="s">
        <v>4</v>
      </c>
      <c r="L4" s="230"/>
      <c r="M4" s="229" t="s">
        <v>5</v>
      </c>
      <c r="N4" s="233"/>
      <c r="O4" s="235" t="s">
        <v>6</v>
      </c>
      <c r="P4" s="233"/>
      <c r="Q4" s="235" t="s">
        <v>7</v>
      </c>
      <c r="R4" s="233"/>
      <c r="S4" s="235" t="s">
        <v>8</v>
      </c>
      <c r="T4" s="237"/>
    </row>
    <row r="5" spans="1:38" ht="31.5" customHeight="1" x14ac:dyDescent="0.25">
      <c r="A5" s="256"/>
      <c r="B5" s="258"/>
      <c r="C5" s="240"/>
      <c r="D5" s="240"/>
      <c r="E5" s="52" t="s">
        <v>13</v>
      </c>
      <c r="F5" s="52" t="s">
        <v>189</v>
      </c>
      <c r="G5" s="52" t="s">
        <v>14</v>
      </c>
      <c r="H5" s="52" t="s">
        <v>15</v>
      </c>
      <c r="I5" s="52" t="s">
        <v>16</v>
      </c>
      <c r="J5" s="52" t="s">
        <v>17</v>
      </c>
      <c r="K5" s="231"/>
      <c r="L5" s="232"/>
      <c r="M5" s="231"/>
      <c r="N5" s="234"/>
      <c r="O5" s="236"/>
      <c r="P5" s="234"/>
      <c r="Q5" s="236"/>
      <c r="R5" s="234"/>
      <c r="S5" s="236"/>
      <c r="T5" s="238"/>
    </row>
    <row r="6" spans="1:38" x14ac:dyDescent="0.25">
      <c r="A6" s="257"/>
      <c r="B6" s="259"/>
      <c r="C6" s="26" t="s">
        <v>9</v>
      </c>
      <c r="D6" s="26" t="s">
        <v>9</v>
      </c>
      <c r="E6" s="53" t="s">
        <v>9</v>
      </c>
      <c r="F6" s="53" t="s">
        <v>9</v>
      </c>
      <c r="G6" s="53" t="s">
        <v>9</v>
      </c>
      <c r="H6" s="53" t="s">
        <v>9</v>
      </c>
      <c r="I6" s="53" t="s">
        <v>9</v>
      </c>
      <c r="J6" s="53" t="s">
        <v>9</v>
      </c>
      <c r="K6" s="171" t="s">
        <v>10</v>
      </c>
      <c r="L6" s="53" t="s">
        <v>9</v>
      </c>
      <c r="M6" s="53" t="s">
        <v>11</v>
      </c>
      <c r="N6" s="178" t="s">
        <v>9</v>
      </c>
      <c r="O6" s="53" t="s">
        <v>11</v>
      </c>
      <c r="P6" s="178" t="s">
        <v>9</v>
      </c>
      <c r="Q6" s="53" t="s">
        <v>11</v>
      </c>
      <c r="R6" s="178" t="s">
        <v>9</v>
      </c>
      <c r="S6" s="53" t="s">
        <v>12</v>
      </c>
      <c r="T6" s="178" t="s">
        <v>9</v>
      </c>
    </row>
    <row r="7" spans="1:38" s="183" customFormat="1" x14ac:dyDescent="0.2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  <c r="S7" s="59">
        <v>19</v>
      </c>
      <c r="T7" s="59">
        <v>20</v>
      </c>
      <c r="U7" s="181"/>
      <c r="V7" s="182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</row>
    <row r="8" spans="1:38" s="101" customFormat="1" ht="24.75" hidden="1" customHeight="1" x14ac:dyDescent="0.25">
      <c r="A8" s="68">
        <f>A10+A600+A1027</f>
        <v>1345</v>
      </c>
      <c r="B8" s="55" t="s">
        <v>1163</v>
      </c>
      <c r="C8" s="97">
        <f>ROUND(SUM(D8+E8+F8+G8+H8+I8+J8+L8+N8+P8+R8+T8),2)</f>
        <v>11527368254.58</v>
      </c>
      <c r="D8" s="49">
        <f>D10+D600+D1027</f>
        <v>574473854.20000005</v>
      </c>
      <c r="E8" s="49">
        <f t="shared" ref="E8:T8" si="0">E10+E600+E1027</f>
        <v>403169700.81999999</v>
      </c>
      <c r="F8" s="49">
        <f t="shared" si="0"/>
        <v>2564807489.4400001</v>
      </c>
      <c r="G8" s="49">
        <f t="shared" si="0"/>
        <v>975074513.88999999</v>
      </c>
      <c r="H8" s="49">
        <f t="shared" si="0"/>
        <v>575141771.29999995</v>
      </c>
      <c r="I8" s="49">
        <f t="shared" si="0"/>
        <v>542050354.11000001</v>
      </c>
      <c r="J8" s="49">
        <f t="shared" si="0"/>
        <v>23490505.080000002</v>
      </c>
      <c r="K8" s="49">
        <f t="shared" si="0"/>
        <v>215</v>
      </c>
      <c r="L8" s="49">
        <f t="shared" si="0"/>
        <v>408500000</v>
      </c>
      <c r="M8" s="48">
        <f t="shared" si="0"/>
        <v>511992.70999999996</v>
      </c>
      <c r="N8" s="49">
        <f t="shared" si="0"/>
        <v>2061879156.96</v>
      </c>
      <c r="O8" s="48">
        <f t="shared" si="0"/>
        <v>212806.22</v>
      </c>
      <c r="P8" s="49">
        <f t="shared" si="0"/>
        <v>612446715.74000001</v>
      </c>
      <c r="Q8" s="48">
        <f t="shared" si="0"/>
        <v>1210750.6800000002</v>
      </c>
      <c r="R8" s="49">
        <f t="shared" si="0"/>
        <v>2782367643.21</v>
      </c>
      <c r="S8" s="48">
        <f t="shared" si="0"/>
        <v>2803.13</v>
      </c>
      <c r="T8" s="49">
        <f t="shared" si="0"/>
        <v>3966549.83</v>
      </c>
      <c r="U8" s="99"/>
      <c r="V8" s="100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</row>
    <row r="9" spans="1:38" s="104" customFormat="1" ht="24.75" customHeight="1" x14ac:dyDescent="0.25">
      <c r="A9" s="245" t="s">
        <v>190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7"/>
      <c r="U9" s="102"/>
      <c r="V9" s="103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</row>
    <row r="10" spans="1:38" s="73" customFormat="1" ht="24.75" hidden="1" customHeight="1" x14ac:dyDescent="0.25">
      <c r="A10" s="67">
        <f>A597</f>
        <v>544</v>
      </c>
      <c r="B10" s="211" t="s">
        <v>1162</v>
      </c>
      <c r="C10" s="97">
        <f>ROUND(SUM(D10+E10+F10+G10+H10+I10+J10+L10+N10+P10+R10+T10),2)</f>
        <v>4443333736.8199997</v>
      </c>
      <c r="D10" s="49">
        <f t="shared" ref="D10:T10" si="1">ROUND(SUM(D17+D37+D43+D65+D87+D97+D146+D168+D281+D303+D318+D331+D344+D352+D370+D440+D463+D507+D515+D579+D590+D598),2)</f>
        <v>219451589.47999999</v>
      </c>
      <c r="E10" s="49">
        <f t="shared" si="1"/>
        <v>185207324.50999999</v>
      </c>
      <c r="F10" s="49">
        <f t="shared" si="1"/>
        <v>908730128.82000005</v>
      </c>
      <c r="G10" s="49">
        <f t="shared" si="1"/>
        <v>284823909.76999998</v>
      </c>
      <c r="H10" s="49">
        <f t="shared" si="1"/>
        <v>160983091.75</v>
      </c>
      <c r="I10" s="49">
        <f t="shared" si="1"/>
        <v>179938111.99000001</v>
      </c>
      <c r="J10" s="49">
        <f t="shared" si="1"/>
        <v>14441685.220000001</v>
      </c>
      <c r="K10" s="49">
        <f t="shared" si="1"/>
        <v>129</v>
      </c>
      <c r="L10" s="49">
        <f t="shared" si="1"/>
        <v>245100000</v>
      </c>
      <c r="M10" s="48">
        <f t="shared" si="1"/>
        <v>198666.74</v>
      </c>
      <c r="N10" s="49">
        <f t="shared" si="1"/>
        <v>797109024.42999995</v>
      </c>
      <c r="O10" s="48">
        <f t="shared" si="1"/>
        <v>76280.78</v>
      </c>
      <c r="P10" s="49">
        <f t="shared" si="1"/>
        <v>208525711.59</v>
      </c>
      <c r="Q10" s="48">
        <f t="shared" si="1"/>
        <v>467027.11</v>
      </c>
      <c r="R10" s="49">
        <f t="shared" si="1"/>
        <v>1235417487.99</v>
      </c>
      <c r="S10" s="48">
        <f t="shared" si="1"/>
        <v>2613.13</v>
      </c>
      <c r="T10" s="49">
        <f t="shared" si="1"/>
        <v>3605671.27</v>
      </c>
      <c r="U10" s="12"/>
      <c r="V10" s="29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104" customFormat="1" ht="24.75" hidden="1" customHeight="1" x14ac:dyDescent="0.25">
      <c r="A11" s="219" t="s">
        <v>18</v>
      </c>
      <c r="B11" s="220"/>
      <c r="C11" s="221"/>
      <c r="D11" s="212"/>
      <c r="E11" s="56"/>
      <c r="F11" s="57"/>
      <c r="G11" s="57"/>
      <c r="H11" s="57"/>
      <c r="I11" s="57"/>
      <c r="J11" s="57"/>
      <c r="K11" s="43"/>
      <c r="L11" s="57"/>
      <c r="M11" s="76"/>
      <c r="N11" s="57"/>
      <c r="O11" s="76"/>
      <c r="P11" s="57"/>
      <c r="Q11" s="76"/>
      <c r="R11" s="57"/>
      <c r="S11" s="76"/>
      <c r="T11" s="57"/>
      <c r="U11" s="102"/>
      <c r="V11" s="103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</row>
    <row r="12" spans="1:38" s="104" customFormat="1" ht="24.75" hidden="1" customHeight="1" x14ac:dyDescent="0.25">
      <c r="A12" s="60">
        <v>1</v>
      </c>
      <c r="B12" s="14" t="s">
        <v>600</v>
      </c>
      <c r="C12" s="26">
        <f t="shared" ref="C12:C17" si="2">ROUND(SUM(D12+E12+F12+G12+H12+I12+J12+L12+N12+P12+R12+T12),2)</f>
        <v>12351088.789999999</v>
      </c>
      <c r="D12" s="13">
        <v>617554.43999999994</v>
      </c>
      <c r="E12" s="13">
        <v>0</v>
      </c>
      <c r="F12" s="13">
        <v>9377072.432</v>
      </c>
      <c r="G12" s="13">
        <v>0</v>
      </c>
      <c r="H12" s="13">
        <v>0</v>
      </c>
      <c r="I12" s="13">
        <v>2356461.92</v>
      </c>
      <c r="J12" s="13">
        <v>0</v>
      </c>
      <c r="K12" s="172">
        <v>0</v>
      </c>
      <c r="L12" s="13">
        <v>0</v>
      </c>
      <c r="M12" s="184">
        <v>0</v>
      </c>
      <c r="N12" s="61">
        <v>0</v>
      </c>
      <c r="O12" s="184">
        <v>0</v>
      </c>
      <c r="P12" s="61">
        <v>0</v>
      </c>
      <c r="Q12" s="184">
        <v>0</v>
      </c>
      <c r="R12" s="61">
        <v>0</v>
      </c>
      <c r="S12" s="184">
        <v>0</v>
      </c>
      <c r="T12" s="61">
        <v>0</v>
      </c>
      <c r="U12" s="102"/>
      <c r="V12" s="103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</row>
    <row r="13" spans="1:38" s="104" customFormat="1" ht="24.75" hidden="1" customHeight="1" x14ac:dyDescent="0.25">
      <c r="A13" s="60">
        <v>2</v>
      </c>
      <c r="B13" s="14" t="s">
        <v>601</v>
      </c>
      <c r="C13" s="26">
        <f t="shared" si="2"/>
        <v>19340414.170000002</v>
      </c>
      <c r="D13" s="13">
        <v>967020.71</v>
      </c>
      <c r="E13" s="13">
        <v>0</v>
      </c>
      <c r="F13" s="13">
        <v>6501384.3099999996</v>
      </c>
      <c r="G13" s="13">
        <v>761662.35</v>
      </c>
      <c r="H13" s="13">
        <v>507774.9</v>
      </c>
      <c r="I13" s="13">
        <v>0</v>
      </c>
      <c r="J13" s="13">
        <v>0</v>
      </c>
      <c r="K13" s="172">
        <v>0</v>
      </c>
      <c r="L13" s="13">
        <v>0</v>
      </c>
      <c r="M13" s="184">
        <v>0</v>
      </c>
      <c r="N13" s="61">
        <v>0</v>
      </c>
      <c r="O13" s="184">
        <v>0</v>
      </c>
      <c r="P13" s="61">
        <v>0</v>
      </c>
      <c r="Q13" s="184">
        <v>1700</v>
      </c>
      <c r="R13" s="61">
        <v>10602571.9</v>
      </c>
      <c r="S13" s="184">
        <v>0</v>
      </c>
      <c r="T13" s="61">
        <v>0</v>
      </c>
      <c r="U13" s="102"/>
      <c r="V13" s="103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</row>
    <row r="14" spans="1:38" s="104" customFormat="1" ht="24.75" hidden="1" customHeight="1" x14ac:dyDescent="0.25">
      <c r="A14" s="60">
        <v>3</v>
      </c>
      <c r="B14" s="14" t="s">
        <v>602</v>
      </c>
      <c r="C14" s="26">
        <f t="shared" si="2"/>
        <v>21168120.190000001</v>
      </c>
      <c r="D14" s="13">
        <v>1058406.01</v>
      </c>
      <c r="E14" s="13">
        <v>0</v>
      </c>
      <c r="F14" s="13">
        <v>0</v>
      </c>
      <c r="G14" s="13">
        <v>1087041.23</v>
      </c>
      <c r="H14" s="13">
        <v>724694.16</v>
      </c>
      <c r="I14" s="13">
        <v>2331752.8739999998</v>
      </c>
      <c r="J14" s="13">
        <v>0</v>
      </c>
      <c r="K14" s="172">
        <v>0</v>
      </c>
      <c r="L14" s="13">
        <v>0</v>
      </c>
      <c r="M14" s="184">
        <v>0</v>
      </c>
      <c r="N14" s="61">
        <v>0</v>
      </c>
      <c r="O14" s="184">
        <v>0</v>
      </c>
      <c r="P14" s="61">
        <v>0</v>
      </c>
      <c r="Q14" s="184">
        <v>2560</v>
      </c>
      <c r="R14" s="61">
        <v>15966225.92</v>
      </c>
      <c r="S14" s="184">
        <v>0</v>
      </c>
      <c r="T14" s="61">
        <v>0</v>
      </c>
      <c r="U14" s="102"/>
      <c r="V14" s="103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</row>
    <row r="15" spans="1:38" s="104" customFormat="1" ht="24.75" hidden="1" customHeight="1" x14ac:dyDescent="0.25">
      <c r="A15" s="60">
        <v>4</v>
      </c>
      <c r="B15" s="14" t="s">
        <v>603</v>
      </c>
      <c r="C15" s="26">
        <f t="shared" si="2"/>
        <v>1738341.22</v>
      </c>
      <c r="D15" s="13">
        <v>86917.061000000002</v>
      </c>
      <c r="E15" s="13">
        <v>0</v>
      </c>
      <c r="F15" s="13">
        <v>0</v>
      </c>
      <c r="G15" s="13">
        <v>0</v>
      </c>
      <c r="H15" s="13">
        <v>0</v>
      </c>
      <c r="I15" s="13">
        <v>1651424.16</v>
      </c>
      <c r="J15" s="13">
        <v>0</v>
      </c>
      <c r="K15" s="172">
        <v>0</v>
      </c>
      <c r="L15" s="13">
        <v>0</v>
      </c>
      <c r="M15" s="184">
        <v>0</v>
      </c>
      <c r="N15" s="61">
        <v>0</v>
      </c>
      <c r="O15" s="184">
        <v>0</v>
      </c>
      <c r="P15" s="61">
        <v>0</v>
      </c>
      <c r="Q15" s="184">
        <v>0</v>
      </c>
      <c r="R15" s="61">
        <v>0</v>
      </c>
      <c r="S15" s="184">
        <v>0</v>
      </c>
      <c r="T15" s="61">
        <v>0</v>
      </c>
      <c r="U15" s="102"/>
      <c r="V15" s="103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</row>
    <row r="16" spans="1:38" s="104" customFormat="1" ht="24.75" hidden="1" customHeight="1" x14ac:dyDescent="0.25">
      <c r="A16" s="60">
        <v>5</v>
      </c>
      <c r="B16" s="14" t="s">
        <v>1273</v>
      </c>
      <c r="C16" s="26">
        <f t="shared" si="2"/>
        <v>11160602</v>
      </c>
      <c r="D16" s="13">
        <v>558030.1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72">
        <v>0</v>
      </c>
      <c r="L16" s="13">
        <v>0</v>
      </c>
      <c r="M16" s="184">
        <v>0</v>
      </c>
      <c r="N16" s="61">
        <v>0</v>
      </c>
      <c r="O16" s="184">
        <v>0</v>
      </c>
      <c r="P16" s="61">
        <v>0</v>
      </c>
      <c r="Q16" s="184">
        <v>1700</v>
      </c>
      <c r="R16" s="61">
        <v>10602571.9</v>
      </c>
      <c r="S16" s="184">
        <v>0</v>
      </c>
      <c r="T16" s="61">
        <v>0</v>
      </c>
      <c r="U16" s="102"/>
      <c r="V16" s="103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</row>
    <row r="17" spans="1:38" s="73" customFormat="1" ht="24.75" hidden="1" customHeight="1" x14ac:dyDescent="0.25">
      <c r="A17" s="222" t="s">
        <v>19</v>
      </c>
      <c r="B17" s="223"/>
      <c r="C17" s="98">
        <f t="shared" si="2"/>
        <v>65758566.369999997</v>
      </c>
      <c r="D17" s="48">
        <f>ROUND(SUM(D12:D16),2)</f>
        <v>3287928.32</v>
      </c>
      <c r="E17" s="48">
        <f t="shared" ref="E17:T17" si="3">ROUND(SUM(E12:E16),2)</f>
        <v>0</v>
      </c>
      <c r="F17" s="48">
        <f t="shared" si="3"/>
        <v>15878456.74</v>
      </c>
      <c r="G17" s="48">
        <f t="shared" si="3"/>
        <v>1848703.58</v>
      </c>
      <c r="H17" s="48">
        <f t="shared" si="3"/>
        <v>1232469.06</v>
      </c>
      <c r="I17" s="48">
        <f t="shared" si="3"/>
        <v>6339638.9500000002</v>
      </c>
      <c r="J17" s="48">
        <f t="shared" si="3"/>
        <v>0</v>
      </c>
      <c r="K17" s="67">
        <f t="shared" si="3"/>
        <v>0</v>
      </c>
      <c r="L17" s="48">
        <f t="shared" si="3"/>
        <v>0</v>
      </c>
      <c r="M17" s="48">
        <f t="shared" si="3"/>
        <v>0</v>
      </c>
      <c r="N17" s="69">
        <f t="shared" si="3"/>
        <v>0</v>
      </c>
      <c r="O17" s="48">
        <f t="shared" si="3"/>
        <v>0</v>
      </c>
      <c r="P17" s="69">
        <f t="shared" si="3"/>
        <v>0</v>
      </c>
      <c r="Q17" s="48">
        <f t="shared" si="3"/>
        <v>5960</v>
      </c>
      <c r="R17" s="69">
        <f t="shared" si="3"/>
        <v>37171369.719999999</v>
      </c>
      <c r="S17" s="48">
        <f t="shared" si="3"/>
        <v>0</v>
      </c>
      <c r="T17" s="69">
        <f t="shared" si="3"/>
        <v>0</v>
      </c>
      <c r="U17" s="12"/>
      <c r="V17" s="29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104" customFormat="1" ht="24.75" hidden="1" customHeight="1" x14ac:dyDescent="0.25">
      <c r="A18" s="219" t="s">
        <v>51</v>
      </c>
      <c r="B18" s="220"/>
      <c r="C18" s="221"/>
      <c r="D18" s="13"/>
      <c r="E18" s="13"/>
      <c r="F18" s="13"/>
      <c r="G18" s="13"/>
      <c r="H18" s="13"/>
      <c r="I18" s="13"/>
      <c r="J18" s="13"/>
      <c r="K18" s="58"/>
      <c r="L18" s="13"/>
      <c r="M18" s="82"/>
      <c r="N18" s="13"/>
      <c r="O18" s="82"/>
      <c r="P18" s="13"/>
      <c r="Q18" s="82"/>
      <c r="R18" s="13"/>
      <c r="S18" s="82"/>
      <c r="T18" s="13"/>
      <c r="U18" s="102"/>
      <c r="V18" s="103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38" s="106" customFormat="1" ht="24.75" hidden="1" customHeight="1" x14ac:dyDescent="0.25">
      <c r="A19" s="59">
        <v>6</v>
      </c>
      <c r="B19" s="14" t="s">
        <v>613</v>
      </c>
      <c r="C19" s="26">
        <f>ROUND(SUM(D19+E19+F19+G19+H19+I19+J19+L19+N19+P19+R19+T19),2)</f>
        <v>1061791</v>
      </c>
      <c r="D19" s="13">
        <v>53089.55</v>
      </c>
      <c r="E19" s="13">
        <v>0</v>
      </c>
      <c r="F19" s="13">
        <v>821568.3</v>
      </c>
      <c r="G19" s="13">
        <v>0</v>
      </c>
      <c r="H19" s="13">
        <v>0</v>
      </c>
      <c r="I19" s="13">
        <v>187133.15</v>
      </c>
      <c r="J19" s="13">
        <v>0</v>
      </c>
      <c r="K19" s="172">
        <v>0</v>
      </c>
      <c r="L19" s="13">
        <v>0</v>
      </c>
      <c r="M19" s="184">
        <v>0</v>
      </c>
      <c r="N19" s="61">
        <v>0</v>
      </c>
      <c r="O19" s="184">
        <v>0</v>
      </c>
      <c r="P19" s="61">
        <v>0</v>
      </c>
      <c r="Q19" s="184">
        <v>0</v>
      </c>
      <c r="R19" s="61">
        <v>0</v>
      </c>
      <c r="S19" s="184">
        <v>0</v>
      </c>
      <c r="T19" s="61">
        <v>0</v>
      </c>
      <c r="U19" s="191"/>
      <c r="V19" s="103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</row>
    <row r="20" spans="1:38" s="106" customFormat="1" ht="24.75" hidden="1" customHeight="1" x14ac:dyDescent="0.25">
      <c r="A20" s="59">
        <v>7</v>
      </c>
      <c r="B20" s="14" t="s">
        <v>88</v>
      </c>
      <c r="C20" s="26">
        <f t="shared" ref="C20:C36" si="4">ROUND(SUM(D20+E20+F20+G20+H20+I20+J20+L20+N20+P20+R20+T20),2)</f>
        <v>63210.63</v>
      </c>
      <c r="D20" s="13">
        <v>3160.53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60050.1</v>
      </c>
      <c r="K20" s="172">
        <v>0</v>
      </c>
      <c r="L20" s="13">
        <v>0</v>
      </c>
      <c r="M20" s="184">
        <v>0</v>
      </c>
      <c r="N20" s="61">
        <v>0</v>
      </c>
      <c r="O20" s="184">
        <v>0</v>
      </c>
      <c r="P20" s="61">
        <v>0</v>
      </c>
      <c r="Q20" s="184">
        <v>0</v>
      </c>
      <c r="R20" s="61">
        <v>0</v>
      </c>
      <c r="S20" s="184">
        <v>0</v>
      </c>
      <c r="T20" s="61">
        <v>0</v>
      </c>
      <c r="U20" s="191"/>
      <c r="V20" s="103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</row>
    <row r="21" spans="1:38" s="106" customFormat="1" ht="24.75" hidden="1" customHeight="1" x14ac:dyDescent="0.25">
      <c r="A21" s="59">
        <v>8</v>
      </c>
      <c r="B21" s="14" t="s">
        <v>145</v>
      </c>
      <c r="C21" s="26">
        <f t="shared" si="4"/>
        <v>63861.87</v>
      </c>
      <c r="D21" s="13">
        <v>3193.09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60668.78</v>
      </c>
      <c r="K21" s="172">
        <v>0</v>
      </c>
      <c r="L21" s="13">
        <v>0</v>
      </c>
      <c r="M21" s="184">
        <v>0</v>
      </c>
      <c r="N21" s="61">
        <v>0</v>
      </c>
      <c r="O21" s="184">
        <v>0</v>
      </c>
      <c r="P21" s="61">
        <v>0</v>
      </c>
      <c r="Q21" s="184">
        <v>0</v>
      </c>
      <c r="R21" s="61">
        <v>0</v>
      </c>
      <c r="S21" s="184">
        <v>0</v>
      </c>
      <c r="T21" s="61">
        <v>0</v>
      </c>
      <c r="U21" s="191"/>
      <c r="V21" s="103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</row>
    <row r="22" spans="1:38" s="109" customFormat="1" ht="24.75" hidden="1" customHeight="1" x14ac:dyDescent="0.25">
      <c r="A22" s="59">
        <v>9</v>
      </c>
      <c r="B22" s="14" t="s">
        <v>144</v>
      </c>
      <c r="C22" s="26">
        <f t="shared" si="4"/>
        <v>63500.74</v>
      </c>
      <c r="D22" s="13">
        <v>3175.04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60325.7</v>
      </c>
      <c r="K22" s="172">
        <v>0</v>
      </c>
      <c r="L22" s="13">
        <v>0</v>
      </c>
      <c r="M22" s="184">
        <v>0</v>
      </c>
      <c r="N22" s="61">
        <v>0</v>
      </c>
      <c r="O22" s="184">
        <v>0</v>
      </c>
      <c r="P22" s="61">
        <v>0</v>
      </c>
      <c r="Q22" s="184">
        <v>0</v>
      </c>
      <c r="R22" s="61">
        <v>0</v>
      </c>
      <c r="S22" s="184">
        <v>0</v>
      </c>
      <c r="T22" s="61">
        <v>0</v>
      </c>
      <c r="U22" s="191"/>
      <c r="V22" s="107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3" spans="1:38" s="109" customFormat="1" ht="24.75" hidden="1" customHeight="1" x14ac:dyDescent="0.25">
      <c r="A23" s="59">
        <v>10</v>
      </c>
      <c r="B23" s="14" t="s">
        <v>615</v>
      </c>
      <c r="C23" s="26">
        <f t="shared" si="4"/>
        <v>552860.77</v>
      </c>
      <c r="D23" s="13">
        <v>27643.040000000001</v>
      </c>
      <c r="E23" s="13">
        <v>60110.28</v>
      </c>
      <c r="F23" s="13">
        <v>0</v>
      </c>
      <c r="G23" s="13">
        <v>238595.59</v>
      </c>
      <c r="H23" s="13">
        <v>96285.568499999994</v>
      </c>
      <c r="I23" s="13">
        <v>130226.29</v>
      </c>
      <c r="J23" s="13">
        <v>0</v>
      </c>
      <c r="K23" s="172">
        <v>0</v>
      </c>
      <c r="L23" s="13">
        <v>0</v>
      </c>
      <c r="M23" s="184">
        <v>0</v>
      </c>
      <c r="N23" s="61">
        <v>0</v>
      </c>
      <c r="O23" s="184">
        <v>0</v>
      </c>
      <c r="P23" s="61">
        <v>0</v>
      </c>
      <c r="Q23" s="184">
        <v>0</v>
      </c>
      <c r="R23" s="61">
        <v>0</v>
      </c>
      <c r="S23" s="184">
        <v>0</v>
      </c>
      <c r="T23" s="61">
        <v>0</v>
      </c>
      <c r="U23" s="191"/>
      <c r="V23" s="107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s="109" customFormat="1" ht="24.75" hidden="1" customHeight="1" x14ac:dyDescent="0.25">
      <c r="A24" s="59">
        <v>11</v>
      </c>
      <c r="B24" s="14" t="s">
        <v>614</v>
      </c>
      <c r="C24" s="26">
        <f t="shared" si="4"/>
        <v>1165457.28</v>
      </c>
      <c r="D24" s="13">
        <v>58272.86</v>
      </c>
      <c r="E24" s="13">
        <v>0</v>
      </c>
      <c r="F24" s="13">
        <v>577065.79</v>
      </c>
      <c r="G24" s="13">
        <v>240821.97</v>
      </c>
      <c r="H24" s="13">
        <v>97184.033330000006</v>
      </c>
      <c r="I24" s="13">
        <v>131441.45000000001</v>
      </c>
      <c r="J24" s="13">
        <v>60671.18</v>
      </c>
      <c r="K24" s="172">
        <v>0</v>
      </c>
      <c r="L24" s="13">
        <v>0</v>
      </c>
      <c r="M24" s="184">
        <v>0</v>
      </c>
      <c r="N24" s="61">
        <v>0</v>
      </c>
      <c r="O24" s="184">
        <v>0</v>
      </c>
      <c r="P24" s="61">
        <v>0</v>
      </c>
      <c r="Q24" s="184">
        <v>0</v>
      </c>
      <c r="R24" s="61">
        <v>0</v>
      </c>
      <c r="S24" s="184">
        <v>0</v>
      </c>
      <c r="T24" s="61">
        <v>0</v>
      </c>
      <c r="U24" s="191"/>
      <c r="V24" s="107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spans="1:38" s="109" customFormat="1" ht="24.75" hidden="1" customHeight="1" x14ac:dyDescent="0.25">
      <c r="A25" s="59">
        <v>12</v>
      </c>
      <c r="B25" s="14" t="s">
        <v>617</v>
      </c>
      <c r="C25" s="26">
        <f t="shared" si="4"/>
        <v>562864.06999999995</v>
      </c>
      <c r="D25" s="13">
        <v>28143.200000000001</v>
      </c>
      <c r="E25" s="13">
        <v>98428.84</v>
      </c>
      <c r="F25" s="13">
        <v>0</v>
      </c>
      <c r="G25" s="13">
        <v>223813.56</v>
      </c>
      <c r="H25" s="13">
        <v>90320.26</v>
      </c>
      <c r="I25" s="13">
        <v>122158.21</v>
      </c>
      <c r="J25" s="13">
        <v>0</v>
      </c>
      <c r="K25" s="172">
        <v>0</v>
      </c>
      <c r="L25" s="13">
        <v>0</v>
      </c>
      <c r="M25" s="184">
        <v>0</v>
      </c>
      <c r="N25" s="61">
        <v>0</v>
      </c>
      <c r="O25" s="184">
        <v>0</v>
      </c>
      <c r="P25" s="61">
        <v>0</v>
      </c>
      <c r="Q25" s="184">
        <v>0</v>
      </c>
      <c r="R25" s="61">
        <v>0</v>
      </c>
      <c r="S25" s="184">
        <v>0</v>
      </c>
      <c r="T25" s="61">
        <v>0</v>
      </c>
      <c r="U25" s="191"/>
      <c r="V25" s="107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8" s="109" customFormat="1" ht="24.75" hidden="1" customHeight="1" x14ac:dyDescent="0.25">
      <c r="A26" s="59">
        <v>13</v>
      </c>
      <c r="B26" s="14" t="s">
        <v>616</v>
      </c>
      <c r="C26" s="26">
        <f t="shared" si="4"/>
        <v>1139885.02</v>
      </c>
      <c r="D26" s="13">
        <v>56994.25</v>
      </c>
      <c r="E26" s="13">
        <v>0</v>
      </c>
      <c r="F26" s="13">
        <v>564403.9</v>
      </c>
      <c r="G26" s="13">
        <v>235537.9</v>
      </c>
      <c r="H26" s="13">
        <v>95051.63</v>
      </c>
      <c r="I26" s="13">
        <v>128557.39</v>
      </c>
      <c r="J26" s="13">
        <v>59339.95</v>
      </c>
      <c r="K26" s="172">
        <v>0</v>
      </c>
      <c r="L26" s="13">
        <v>0</v>
      </c>
      <c r="M26" s="184">
        <v>0</v>
      </c>
      <c r="N26" s="61">
        <v>0</v>
      </c>
      <c r="O26" s="184">
        <v>0</v>
      </c>
      <c r="P26" s="61">
        <v>0</v>
      </c>
      <c r="Q26" s="184">
        <v>0</v>
      </c>
      <c r="R26" s="61">
        <v>0</v>
      </c>
      <c r="S26" s="184">
        <v>0</v>
      </c>
      <c r="T26" s="61">
        <v>0</v>
      </c>
      <c r="U26" s="191"/>
      <c r="V26" s="107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</row>
    <row r="27" spans="1:38" s="109" customFormat="1" ht="24.75" hidden="1" customHeight="1" x14ac:dyDescent="0.25">
      <c r="A27" s="59">
        <v>14</v>
      </c>
      <c r="B27" s="14" t="s">
        <v>142</v>
      </c>
      <c r="C27" s="26">
        <f t="shared" si="4"/>
        <v>63337.33</v>
      </c>
      <c r="D27" s="13">
        <v>3166.87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60170.46</v>
      </c>
      <c r="K27" s="172">
        <v>0</v>
      </c>
      <c r="L27" s="13">
        <v>0</v>
      </c>
      <c r="M27" s="184">
        <v>0</v>
      </c>
      <c r="N27" s="61">
        <v>0</v>
      </c>
      <c r="O27" s="184">
        <v>0</v>
      </c>
      <c r="P27" s="61">
        <v>0</v>
      </c>
      <c r="Q27" s="184">
        <v>0</v>
      </c>
      <c r="R27" s="61">
        <v>0</v>
      </c>
      <c r="S27" s="184">
        <v>0</v>
      </c>
      <c r="T27" s="61">
        <v>0</v>
      </c>
      <c r="U27" s="191"/>
      <c r="V27" s="107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</row>
    <row r="28" spans="1:38" s="109" customFormat="1" ht="24.75" hidden="1" customHeight="1" x14ac:dyDescent="0.25">
      <c r="A28" s="59">
        <v>15</v>
      </c>
      <c r="B28" s="14" t="s">
        <v>612</v>
      </c>
      <c r="C28" s="26">
        <f t="shared" si="4"/>
        <v>2731745.62</v>
      </c>
      <c r="D28" s="13">
        <v>136587.28</v>
      </c>
      <c r="E28" s="13">
        <v>0</v>
      </c>
      <c r="F28" s="13">
        <v>566933.99</v>
      </c>
      <c r="G28" s="13">
        <v>0</v>
      </c>
      <c r="H28" s="13">
        <v>0</v>
      </c>
      <c r="I28" s="13">
        <v>0</v>
      </c>
      <c r="J28" s="13">
        <v>0</v>
      </c>
      <c r="K28" s="172">
        <v>0</v>
      </c>
      <c r="L28" s="13">
        <v>0</v>
      </c>
      <c r="M28" s="184">
        <v>0</v>
      </c>
      <c r="N28" s="61">
        <v>0</v>
      </c>
      <c r="O28" s="184">
        <v>0</v>
      </c>
      <c r="P28" s="61">
        <v>0</v>
      </c>
      <c r="Q28" s="184">
        <v>380</v>
      </c>
      <c r="R28" s="61">
        <v>2028224.3499999999</v>
      </c>
      <c r="S28" s="184">
        <v>0</v>
      </c>
      <c r="T28" s="61">
        <v>0</v>
      </c>
      <c r="U28" s="191"/>
      <c r="V28" s="107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</row>
    <row r="29" spans="1:38" s="109" customFormat="1" ht="24.75" hidden="1" customHeight="1" x14ac:dyDescent="0.25">
      <c r="A29" s="59">
        <v>16</v>
      </c>
      <c r="B29" s="14" t="s">
        <v>1242</v>
      </c>
      <c r="C29" s="26">
        <f t="shared" si="4"/>
        <v>2233450.31</v>
      </c>
      <c r="D29" s="13">
        <v>98895.56</v>
      </c>
      <c r="E29" s="13">
        <v>196472.15</v>
      </c>
      <c r="F29" s="13">
        <v>0</v>
      </c>
      <c r="G29" s="13">
        <v>0</v>
      </c>
      <c r="H29" s="152">
        <v>246468.87</v>
      </c>
      <c r="I29" s="13">
        <v>0</v>
      </c>
      <c r="J29" s="13">
        <v>0</v>
      </c>
      <c r="K29" s="15">
        <v>0</v>
      </c>
      <c r="L29" s="13">
        <v>0</v>
      </c>
      <c r="M29" s="184">
        <v>500</v>
      </c>
      <c r="N29" s="152">
        <v>1691613.73</v>
      </c>
      <c r="O29" s="184">
        <v>0</v>
      </c>
      <c r="P29" s="13">
        <v>0</v>
      </c>
      <c r="Q29" s="184">
        <v>0</v>
      </c>
      <c r="R29" s="13">
        <v>0</v>
      </c>
      <c r="S29" s="184">
        <v>0</v>
      </c>
      <c r="T29" s="13">
        <v>0</v>
      </c>
      <c r="U29" s="4"/>
      <c r="V29" s="107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8" s="109" customFormat="1" ht="24.75" hidden="1" customHeight="1" x14ac:dyDescent="0.25">
      <c r="A30" s="59">
        <v>17</v>
      </c>
      <c r="B30" s="14" t="s">
        <v>1241</v>
      </c>
      <c r="C30" s="26">
        <f t="shared" si="4"/>
        <v>241597.46</v>
      </c>
      <c r="D30" s="13">
        <v>17307.419999999998</v>
      </c>
      <c r="E30" s="13">
        <v>0</v>
      </c>
      <c r="F30" s="13">
        <v>0</v>
      </c>
      <c r="G30" s="13">
        <v>0</v>
      </c>
      <c r="H30" s="152">
        <v>224290.04</v>
      </c>
      <c r="I30" s="13">
        <v>0</v>
      </c>
      <c r="J30" s="13">
        <v>0</v>
      </c>
      <c r="K30" s="172">
        <v>0</v>
      </c>
      <c r="L30" s="13">
        <v>0</v>
      </c>
      <c r="M30" s="184">
        <v>0</v>
      </c>
      <c r="N30" s="61">
        <v>0</v>
      </c>
      <c r="O30" s="184">
        <v>0</v>
      </c>
      <c r="P30" s="61">
        <v>0</v>
      </c>
      <c r="Q30" s="184">
        <v>0</v>
      </c>
      <c r="R30" s="61">
        <v>0</v>
      </c>
      <c r="S30" s="184">
        <v>0</v>
      </c>
      <c r="T30" s="61">
        <v>0</v>
      </c>
      <c r="U30" s="4"/>
      <c r="V30" s="107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</row>
    <row r="31" spans="1:38" s="109" customFormat="1" ht="24.75" hidden="1" customHeight="1" x14ac:dyDescent="0.25">
      <c r="A31" s="59">
        <v>18</v>
      </c>
      <c r="B31" s="14" t="s">
        <v>618</v>
      </c>
      <c r="C31" s="26">
        <f t="shared" si="4"/>
        <v>1786038.38</v>
      </c>
      <c r="D31" s="13">
        <v>89301.92</v>
      </c>
      <c r="E31" s="13">
        <v>433852.29</v>
      </c>
      <c r="F31" s="13">
        <v>0</v>
      </c>
      <c r="G31" s="13">
        <v>0</v>
      </c>
      <c r="H31" s="13">
        <v>95495.08</v>
      </c>
      <c r="I31" s="13">
        <v>129157.16</v>
      </c>
      <c r="J31" s="13">
        <v>0</v>
      </c>
      <c r="K31" s="15">
        <v>0</v>
      </c>
      <c r="L31" s="13">
        <v>0</v>
      </c>
      <c r="M31" s="184">
        <v>388</v>
      </c>
      <c r="N31" s="13">
        <v>1038231.9339999999</v>
      </c>
      <c r="O31" s="184">
        <v>0</v>
      </c>
      <c r="P31" s="13">
        <v>0</v>
      </c>
      <c r="Q31" s="184">
        <v>0</v>
      </c>
      <c r="R31" s="13">
        <v>0</v>
      </c>
      <c r="S31" s="184">
        <v>0</v>
      </c>
      <c r="T31" s="13">
        <v>0</v>
      </c>
      <c r="U31" s="191"/>
      <c r="V31" s="107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</row>
    <row r="32" spans="1:38" s="109" customFormat="1" ht="24.75" hidden="1" customHeight="1" x14ac:dyDescent="0.25">
      <c r="A32" s="59">
        <v>19</v>
      </c>
      <c r="B32" s="14" t="s">
        <v>619</v>
      </c>
      <c r="C32" s="26">
        <f t="shared" si="4"/>
        <v>3132742.56</v>
      </c>
      <c r="D32" s="13">
        <v>156637.13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72">
        <v>0</v>
      </c>
      <c r="L32" s="13">
        <v>0</v>
      </c>
      <c r="M32" s="184">
        <v>0</v>
      </c>
      <c r="N32" s="61">
        <v>0</v>
      </c>
      <c r="O32" s="184">
        <v>0</v>
      </c>
      <c r="P32" s="61">
        <v>0</v>
      </c>
      <c r="Q32" s="184">
        <v>717</v>
      </c>
      <c r="R32" s="61">
        <v>2850000</v>
      </c>
      <c r="S32" s="184">
        <v>855.3</v>
      </c>
      <c r="T32" s="61">
        <v>126105.43199999999</v>
      </c>
      <c r="U32" s="191"/>
      <c r="V32" s="107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s="192" customFormat="1" ht="25.5" hidden="1" x14ac:dyDescent="0.2">
      <c r="A33" s="59">
        <v>20</v>
      </c>
      <c r="B33" s="14" t="s">
        <v>1235</v>
      </c>
      <c r="C33" s="26">
        <f t="shared" si="4"/>
        <v>1691123.35</v>
      </c>
      <c r="D33" s="153">
        <v>84556.16750000001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72">
        <v>0</v>
      </c>
      <c r="L33" s="153">
        <v>0</v>
      </c>
      <c r="M33" s="184">
        <v>0</v>
      </c>
      <c r="N33" s="153">
        <v>0</v>
      </c>
      <c r="O33" s="184">
        <v>0</v>
      </c>
      <c r="P33" s="152">
        <v>0</v>
      </c>
      <c r="Q33" s="52">
        <v>301</v>
      </c>
      <c r="R33" s="152">
        <v>1606567.1825000001</v>
      </c>
      <c r="S33" s="85">
        <v>0</v>
      </c>
      <c r="T33" s="61">
        <v>0</v>
      </c>
      <c r="U33" s="4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</row>
    <row r="34" spans="1:38" s="192" customFormat="1" ht="25.5" hidden="1" x14ac:dyDescent="0.2">
      <c r="A34" s="59">
        <v>21</v>
      </c>
      <c r="B34" s="14" t="s">
        <v>1236</v>
      </c>
      <c r="C34" s="26">
        <f t="shared" si="4"/>
        <v>695853.37</v>
      </c>
      <c r="D34" s="153">
        <v>34792.67</v>
      </c>
      <c r="E34" s="152">
        <v>0</v>
      </c>
      <c r="F34" s="152">
        <v>565777.70600000001</v>
      </c>
      <c r="G34" s="153">
        <v>0</v>
      </c>
      <c r="H34" s="152">
        <v>95282.99</v>
      </c>
      <c r="I34" s="153">
        <v>0</v>
      </c>
      <c r="J34" s="153">
        <v>0</v>
      </c>
      <c r="K34" s="172">
        <v>0</v>
      </c>
      <c r="L34" s="153">
        <v>0</v>
      </c>
      <c r="M34" s="184">
        <v>0</v>
      </c>
      <c r="N34" s="153">
        <v>0</v>
      </c>
      <c r="O34" s="184">
        <v>0</v>
      </c>
      <c r="P34" s="153">
        <v>0</v>
      </c>
      <c r="Q34" s="85">
        <v>0</v>
      </c>
      <c r="R34" s="153">
        <v>0</v>
      </c>
      <c r="S34" s="85">
        <v>0</v>
      </c>
      <c r="T34" s="61">
        <v>0</v>
      </c>
      <c r="U34" s="4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</row>
    <row r="35" spans="1:38" s="192" customFormat="1" ht="38.25" hidden="1" x14ac:dyDescent="0.2">
      <c r="A35" s="59">
        <v>22</v>
      </c>
      <c r="B35" s="14" t="s">
        <v>1240</v>
      </c>
      <c r="C35" s="26">
        <f t="shared" si="4"/>
        <v>290419.48</v>
      </c>
      <c r="D35" s="153">
        <v>9832</v>
      </c>
      <c r="E35" s="152">
        <v>280587.48</v>
      </c>
      <c r="F35" s="153">
        <v>0</v>
      </c>
      <c r="G35" s="152">
        <v>0</v>
      </c>
      <c r="H35" s="153">
        <v>0</v>
      </c>
      <c r="I35" s="153">
        <v>0</v>
      </c>
      <c r="J35" s="153">
        <v>0</v>
      </c>
      <c r="K35" s="172">
        <v>0</v>
      </c>
      <c r="L35" s="153">
        <v>0</v>
      </c>
      <c r="M35" s="184">
        <v>0</v>
      </c>
      <c r="N35" s="153">
        <v>0</v>
      </c>
      <c r="O35" s="184">
        <v>0</v>
      </c>
      <c r="P35" s="153">
        <v>0</v>
      </c>
      <c r="Q35" s="85">
        <v>0</v>
      </c>
      <c r="R35" s="153">
        <v>0</v>
      </c>
      <c r="S35" s="85">
        <v>0</v>
      </c>
      <c r="T35" s="61">
        <v>0</v>
      </c>
      <c r="U35" s="4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</row>
    <row r="36" spans="1:38" s="192" customFormat="1" ht="25.5" hidden="1" x14ac:dyDescent="0.2">
      <c r="A36" s="59">
        <v>23</v>
      </c>
      <c r="B36" s="14" t="s">
        <v>87</v>
      </c>
      <c r="C36" s="26">
        <f t="shared" si="4"/>
        <v>1457985.83</v>
      </c>
      <c r="D36" s="153">
        <v>91337.022499999992</v>
      </c>
      <c r="E36" s="152">
        <v>169412.63</v>
      </c>
      <c r="F36" s="153">
        <v>857504.68</v>
      </c>
      <c r="G36" s="152">
        <v>0</v>
      </c>
      <c r="H36" s="153">
        <v>144412.93</v>
      </c>
      <c r="I36" s="153">
        <v>195318.57</v>
      </c>
      <c r="J36" s="153">
        <v>0</v>
      </c>
      <c r="K36" s="172">
        <v>0</v>
      </c>
      <c r="L36" s="153">
        <v>0</v>
      </c>
      <c r="M36" s="184">
        <v>0</v>
      </c>
      <c r="N36" s="153">
        <v>0</v>
      </c>
      <c r="O36" s="184">
        <v>0</v>
      </c>
      <c r="P36" s="153">
        <v>0</v>
      </c>
      <c r="Q36" s="85">
        <v>0</v>
      </c>
      <c r="R36" s="153">
        <v>0</v>
      </c>
      <c r="S36" s="85">
        <v>0</v>
      </c>
      <c r="T36" s="61">
        <v>0</v>
      </c>
      <c r="U36" s="4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</row>
    <row r="37" spans="1:38" s="73" customFormat="1" ht="24.75" hidden="1" customHeight="1" x14ac:dyDescent="0.25">
      <c r="A37" s="214" t="s">
        <v>20</v>
      </c>
      <c r="B37" s="215"/>
      <c r="C37" s="98">
        <f>ROUND(SUM(D37+E37+F37+G37+H37+I37+J37+L37+N37+P37+R37+T37),2)</f>
        <v>18997725.07</v>
      </c>
      <c r="D37" s="48">
        <f>ROUND(SUM(D19:D36),2)</f>
        <v>956085.6</v>
      </c>
      <c r="E37" s="48">
        <f>ROUND(SUM(E19:E36),2)</f>
        <v>1238863.67</v>
      </c>
      <c r="F37" s="48">
        <f>ROUND(SUM(F19:F36),2)</f>
        <v>3953254.37</v>
      </c>
      <c r="G37" s="48">
        <f>ROUND(SUM(G19:G36),2)</f>
        <v>938769.02</v>
      </c>
      <c r="H37" s="48">
        <f t="shared" ref="H37:T37" si="5">ROUND(SUM(H19:H36),2)</f>
        <v>1184791.3999999999</v>
      </c>
      <c r="I37" s="48">
        <f t="shared" si="5"/>
        <v>1023992.22</v>
      </c>
      <c r="J37" s="48">
        <f t="shared" si="5"/>
        <v>361226.17</v>
      </c>
      <c r="K37" s="48">
        <f t="shared" si="5"/>
        <v>0</v>
      </c>
      <c r="L37" s="48">
        <f t="shared" si="5"/>
        <v>0</v>
      </c>
      <c r="M37" s="48">
        <f t="shared" si="5"/>
        <v>888</v>
      </c>
      <c r="N37" s="48">
        <f t="shared" si="5"/>
        <v>2729845.66</v>
      </c>
      <c r="O37" s="48">
        <f t="shared" si="5"/>
        <v>0</v>
      </c>
      <c r="P37" s="48">
        <f t="shared" si="5"/>
        <v>0</v>
      </c>
      <c r="Q37" s="48">
        <f t="shared" si="5"/>
        <v>1398</v>
      </c>
      <c r="R37" s="48">
        <f t="shared" si="5"/>
        <v>6484791.5300000003</v>
      </c>
      <c r="S37" s="48">
        <f t="shared" si="5"/>
        <v>855.3</v>
      </c>
      <c r="T37" s="48">
        <f t="shared" si="5"/>
        <v>126105.43</v>
      </c>
      <c r="U37" s="158"/>
      <c r="V37" s="29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104" customFormat="1" ht="24.75" hidden="1" customHeight="1" x14ac:dyDescent="0.25">
      <c r="A38" s="219" t="s">
        <v>21</v>
      </c>
      <c r="B38" s="220"/>
      <c r="C38" s="221"/>
      <c r="D38" s="13"/>
      <c r="E38" s="13"/>
      <c r="F38" s="13"/>
      <c r="G38" s="13"/>
      <c r="H38" s="13"/>
      <c r="I38" s="13"/>
      <c r="J38" s="13"/>
      <c r="K38" s="58"/>
      <c r="L38" s="13"/>
      <c r="M38" s="82"/>
      <c r="N38" s="13"/>
      <c r="O38" s="82"/>
      <c r="P38" s="13"/>
      <c r="Q38" s="82"/>
      <c r="R38" s="13"/>
      <c r="S38" s="82"/>
      <c r="T38" s="13"/>
      <c r="U38" s="102"/>
      <c r="V38" s="103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</row>
    <row r="39" spans="1:38" s="2" customFormat="1" ht="24.75" hidden="1" customHeight="1" x14ac:dyDescent="0.25">
      <c r="A39" s="60">
        <v>24</v>
      </c>
      <c r="B39" s="14" t="s">
        <v>665</v>
      </c>
      <c r="C39" s="26">
        <f>ROUND(SUM(D39+E39+F39+G39+H39+I39+J39+L39+N39+P39+R39+T39),2)</f>
        <v>852209.64</v>
      </c>
      <c r="D39" s="13">
        <v>42610.48</v>
      </c>
      <c r="E39" s="13">
        <v>0</v>
      </c>
      <c r="F39" s="13">
        <v>0</v>
      </c>
      <c r="G39" s="13">
        <v>0</v>
      </c>
      <c r="H39" s="13">
        <v>511087.46</v>
      </c>
      <c r="I39" s="13">
        <v>298511.69800000003</v>
      </c>
      <c r="J39" s="13">
        <v>0</v>
      </c>
      <c r="K39" s="172">
        <v>0</v>
      </c>
      <c r="L39" s="13">
        <v>0</v>
      </c>
      <c r="M39" s="184">
        <v>0</v>
      </c>
      <c r="N39" s="61">
        <v>0</v>
      </c>
      <c r="O39" s="184">
        <v>0</v>
      </c>
      <c r="P39" s="61">
        <v>0</v>
      </c>
      <c r="Q39" s="184">
        <v>0</v>
      </c>
      <c r="R39" s="61">
        <v>0</v>
      </c>
      <c r="S39" s="184">
        <v>0</v>
      </c>
      <c r="T39" s="61">
        <v>0</v>
      </c>
      <c r="U39" s="4"/>
      <c r="V39" s="28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2" customFormat="1" ht="24.75" hidden="1" customHeight="1" x14ac:dyDescent="0.25">
      <c r="A40" s="60">
        <v>25</v>
      </c>
      <c r="B40" s="14" t="s">
        <v>666</v>
      </c>
      <c r="C40" s="26">
        <f>ROUND(SUM(D40+E40+F40+G40+H40+I40+J40+L40+N40+P40+R40+T40),2)</f>
        <v>52940.47</v>
      </c>
      <c r="D40" s="13">
        <v>3076.26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72">
        <v>0</v>
      </c>
      <c r="L40" s="13">
        <v>0</v>
      </c>
      <c r="M40" s="184">
        <v>0</v>
      </c>
      <c r="N40" s="61">
        <v>0</v>
      </c>
      <c r="O40" s="184">
        <v>0</v>
      </c>
      <c r="P40" s="61">
        <v>0</v>
      </c>
      <c r="Q40" s="184">
        <v>0</v>
      </c>
      <c r="R40" s="61">
        <v>0</v>
      </c>
      <c r="S40" s="184">
        <v>107</v>
      </c>
      <c r="T40" s="61">
        <v>49864.207999999991</v>
      </c>
      <c r="U40" s="202"/>
      <c r="V40" s="2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12" customFormat="1" ht="24.75" hidden="1" customHeight="1" x14ac:dyDescent="0.25">
      <c r="A41" s="60">
        <v>26</v>
      </c>
      <c r="B41" s="14" t="s">
        <v>667</v>
      </c>
      <c r="C41" s="26">
        <f>ROUND(SUM(D41+E41+F41+G41+H41+I41+J41+L41+N41+P41+R41+T41),2)</f>
        <v>3604994.78</v>
      </c>
      <c r="D41" s="13">
        <v>180249.74</v>
      </c>
      <c r="E41" s="13">
        <v>378958.59100000001</v>
      </c>
      <c r="F41" s="13">
        <v>1915610.2290000001</v>
      </c>
      <c r="G41" s="13">
        <v>0</v>
      </c>
      <c r="H41" s="13">
        <v>648822.08899999992</v>
      </c>
      <c r="I41" s="13">
        <v>481354.13199999998</v>
      </c>
      <c r="J41" s="13">
        <v>0</v>
      </c>
      <c r="K41" s="172">
        <v>0</v>
      </c>
      <c r="L41" s="13">
        <v>0</v>
      </c>
      <c r="M41" s="184">
        <v>0</v>
      </c>
      <c r="N41" s="61">
        <v>0</v>
      </c>
      <c r="O41" s="184">
        <v>0</v>
      </c>
      <c r="P41" s="61">
        <v>0</v>
      </c>
      <c r="Q41" s="184">
        <v>0</v>
      </c>
      <c r="R41" s="61">
        <v>0</v>
      </c>
      <c r="S41" s="184">
        <v>0</v>
      </c>
      <c r="T41" s="61">
        <v>0</v>
      </c>
      <c r="U41" s="110"/>
      <c r="V41" s="111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1:38" s="112" customFormat="1" ht="24.75" hidden="1" customHeight="1" x14ac:dyDescent="0.25">
      <c r="A42" s="60">
        <v>27</v>
      </c>
      <c r="B42" s="14" t="s">
        <v>1283</v>
      </c>
      <c r="C42" s="26">
        <f>ROUND(SUM(D42+E42+F42+G42+H42+I42+J42+L42+N42+P42+R42+T42),2)</f>
        <v>645746.16</v>
      </c>
      <c r="D42" s="13">
        <f>10632.22+21655.09</f>
        <v>32287.309999999998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72">
        <v>0</v>
      </c>
      <c r="L42" s="13">
        <v>0</v>
      </c>
      <c r="M42" s="184">
        <v>0</v>
      </c>
      <c r="N42" s="61">
        <v>0</v>
      </c>
      <c r="O42" s="184">
        <v>286</v>
      </c>
      <c r="P42" s="61">
        <v>411446.63399999996</v>
      </c>
      <c r="Q42" s="184">
        <v>0</v>
      </c>
      <c r="R42" s="61">
        <v>0</v>
      </c>
      <c r="S42" s="184">
        <v>286</v>
      </c>
      <c r="T42" s="61">
        <v>202012.21799999999</v>
      </c>
      <c r="U42" s="202"/>
      <c r="V42" s="111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</row>
    <row r="43" spans="1:38" s="73" customFormat="1" ht="24.75" hidden="1" customHeight="1" x14ac:dyDescent="0.25">
      <c r="A43" s="214" t="s">
        <v>22</v>
      </c>
      <c r="B43" s="215"/>
      <c r="C43" s="98">
        <f>ROUND(SUM(D43+E43+F43+G43+H43+I43+J43+L43+N43+P43+R43+T43),2)</f>
        <v>5155891.05</v>
      </c>
      <c r="D43" s="48">
        <f>ROUND(SUM(D39:D42),2)</f>
        <v>258223.79</v>
      </c>
      <c r="E43" s="48">
        <f t="shared" ref="E43:T43" si="6">ROUND(SUM(E39:E42),2)</f>
        <v>378958.59</v>
      </c>
      <c r="F43" s="48">
        <f t="shared" si="6"/>
        <v>1915610.23</v>
      </c>
      <c r="G43" s="48">
        <f t="shared" si="6"/>
        <v>0</v>
      </c>
      <c r="H43" s="48">
        <f t="shared" si="6"/>
        <v>1159909.55</v>
      </c>
      <c r="I43" s="48">
        <f t="shared" si="6"/>
        <v>779865.83</v>
      </c>
      <c r="J43" s="48">
        <f t="shared" si="6"/>
        <v>0</v>
      </c>
      <c r="K43" s="67">
        <f t="shared" si="6"/>
        <v>0</v>
      </c>
      <c r="L43" s="48">
        <f t="shared" si="6"/>
        <v>0</v>
      </c>
      <c r="M43" s="48">
        <f t="shared" si="6"/>
        <v>0</v>
      </c>
      <c r="N43" s="69">
        <f t="shared" si="6"/>
        <v>0</v>
      </c>
      <c r="O43" s="48">
        <f t="shared" si="6"/>
        <v>286</v>
      </c>
      <c r="P43" s="69">
        <f t="shared" si="6"/>
        <v>411446.63</v>
      </c>
      <c r="Q43" s="48">
        <f t="shared" si="6"/>
        <v>0</v>
      </c>
      <c r="R43" s="69">
        <f t="shared" si="6"/>
        <v>0</v>
      </c>
      <c r="S43" s="48">
        <f t="shared" si="6"/>
        <v>393</v>
      </c>
      <c r="T43" s="69">
        <f t="shared" si="6"/>
        <v>251876.43</v>
      </c>
      <c r="U43" s="12"/>
      <c r="V43" s="29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s="104" customFormat="1" ht="24.75" hidden="1" customHeight="1" x14ac:dyDescent="0.25">
      <c r="A44" s="219" t="s">
        <v>29</v>
      </c>
      <c r="B44" s="220"/>
      <c r="C44" s="221"/>
      <c r="D44" s="13"/>
      <c r="E44" s="13"/>
      <c r="F44" s="13"/>
      <c r="G44" s="13"/>
      <c r="H44" s="13"/>
      <c r="I44" s="13"/>
      <c r="J44" s="13"/>
      <c r="K44" s="58"/>
      <c r="L44" s="13"/>
      <c r="M44" s="82"/>
      <c r="N44" s="13"/>
      <c r="O44" s="82"/>
      <c r="P44" s="13"/>
      <c r="Q44" s="82"/>
      <c r="R44" s="13"/>
      <c r="S44" s="82"/>
      <c r="T44" s="13"/>
      <c r="U44" s="102"/>
      <c r="V44" s="103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</row>
    <row r="45" spans="1:38" s="106" customFormat="1" ht="24.75" hidden="1" customHeight="1" x14ac:dyDescent="0.25">
      <c r="A45" s="59">
        <v>28</v>
      </c>
      <c r="B45" s="14" t="s">
        <v>635</v>
      </c>
      <c r="C45" s="26">
        <f>ROUND(SUM(D45+E45+F45+G45+H45+I45+J45+L45+N45+P45+R45+T45),2)</f>
        <v>13835777.060000001</v>
      </c>
      <c r="D45" s="13">
        <v>691788.85</v>
      </c>
      <c r="E45" s="13">
        <v>929392.03</v>
      </c>
      <c r="F45" s="13">
        <v>0</v>
      </c>
      <c r="G45" s="13">
        <v>2831850.64</v>
      </c>
      <c r="H45" s="13">
        <v>1573343.06</v>
      </c>
      <c r="I45" s="13">
        <v>1155851.51</v>
      </c>
      <c r="J45" s="13">
        <v>0</v>
      </c>
      <c r="K45" s="25">
        <v>0</v>
      </c>
      <c r="L45" s="13">
        <v>0</v>
      </c>
      <c r="M45" s="169">
        <v>983.4</v>
      </c>
      <c r="N45" s="13">
        <v>4606911.76</v>
      </c>
      <c r="O45" s="169">
        <v>916.43</v>
      </c>
      <c r="P45" s="13">
        <v>2046639.21</v>
      </c>
      <c r="Q45" s="169">
        <v>0</v>
      </c>
      <c r="R45" s="13">
        <v>0</v>
      </c>
      <c r="S45" s="169">
        <v>0</v>
      </c>
      <c r="T45" s="13">
        <v>0</v>
      </c>
      <c r="U45" s="24"/>
      <c r="V45" s="24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</row>
    <row r="46" spans="1:38" s="106" customFormat="1" ht="24.75" hidden="1" customHeight="1" x14ac:dyDescent="0.25">
      <c r="A46" s="59">
        <v>29</v>
      </c>
      <c r="B46" s="14" t="s">
        <v>89</v>
      </c>
      <c r="C46" s="26">
        <f t="shared" ref="C46:C65" si="7">ROUND(SUM(D46+E46+F46+G46+H46+I46+J46+L46+N46+P46+R46+T46),2)</f>
        <v>4329006.34</v>
      </c>
      <c r="D46" s="13">
        <v>216450.32</v>
      </c>
      <c r="E46" s="13">
        <v>925044.83</v>
      </c>
      <c r="F46" s="13">
        <v>0</v>
      </c>
      <c r="G46" s="13">
        <v>0</v>
      </c>
      <c r="H46" s="13">
        <v>0</v>
      </c>
      <c r="I46" s="13">
        <v>1150445.06</v>
      </c>
      <c r="J46" s="13">
        <v>0</v>
      </c>
      <c r="K46" s="173">
        <v>0</v>
      </c>
      <c r="L46" s="13">
        <v>0</v>
      </c>
      <c r="M46" s="169">
        <v>0</v>
      </c>
      <c r="N46" s="61">
        <v>0</v>
      </c>
      <c r="O46" s="169">
        <v>916.43</v>
      </c>
      <c r="P46" s="61">
        <v>2037066.13</v>
      </c>
      <c r="Q46" s="169">
        <v>0</v>
      </c>
      <c r="R46" s="61">
        <v>0</v>
      </c>
      <c r="S46" s="169">
        <v>0</v>
      </c>
      <c r="T46" s="61">
        <v>0</v>
      </c>
      <c r="U46" s="24"/>
      <c r="V46" s="24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</row>
    <row r="47" spans="1:38" s="106" customFormat="1" ht="24.75" hidden="1" customHeight="1" x14ac:dyDescent="0.25">
      <c r="A47" s="59">
        <v>30</v>
      </c>
      <c r="B47" s="14" t="s">
        <v>90</v>
      </c>
      <c r="C47" s="26">
        <f t="shared" si="7"/>
        <v>8078167.6500000004</v>
      </c>
      <c r="D47" s="13">
        <v>403908.38</v>
      </c>
      <c r="E47" s="13">
        <v>0</v>
      </c>
      <c r="F47" s="13">
        <v>0</v>
      </c>
      <c r="G47" s="13">
        <v>2856632.17</v>
      </c>
      <c r="H47" s="13">
        <v>1587111.38</v>
      </c>
      <c r="I47" s="13">
        <v>1165966.3700000001</v>
      </c>
      <c r="J47" s="13">
        <v>0</v>
      </c>
      <c r="K47" s="173">
        <v>0</v>
      </c>
      <c r="L47" s="13">
        <v>0</v>
      </c>
      <c r="M47" s="169">
        <v>0</v>
      </c>
      <c r="N47" s="61">
        <v>0</v>
      </c>
      <c r="O47" s="169">
        <v>995.52</v>
      </c>
      <c r="P47" s="61">
        <v>2064549.35</v>
      </c>
      <c r="Q47" s="169">
        <v>0</v>
      </c>
      <c r="R47" s="61">
        <v>0</v>
      </c>
      <c r="S47" s="169">
        <v>0</v>
      </c>
      <c r="T47" s="61">
        <v>0</v>
      </c>
      <c r="U47" s="24"/>
      <c r="V47" s="24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</row>
    <row r="48" spans="1:38" s="106" customFormat="1" ht="24.75" hidden="1" customHeight="1" x14ac:dyDescent="0.25">
      <c r="A48" s="59">
        <v>31</v>
      </c>
      <c r="B48" s="14" t="s">
        <v>636</v>
      </c>
      <c r="C48" s="26">
        <f t="shared" si="7"/>
        <v>23114824.829999998</v>
      </c>
      <c r="D48" s="13">
        <v>1155741.24</v>
      </c>
      <c r="E48" s="13">
        <v>1607815.47</v>
      </c>
      <c r="F48" s="13">
        <v>9263767.3900000006</v>
      </c>
      <c r="G48" s="13">
        <v>3894952.65</v>
      </c>
      <c r="H48" s="13">
        <v>1973236.59</v>
      </c>
      <c r="I48" s="13">
        <v>1848837.91</v>
      </c>
      <c r="J48" s="13">
        <v>0</v>
      </c>
      <c r="K48" s="173">
        <v>0</v>
      </c>
      <c r="L48" s="13">
        <v>0</v>
      </c>
      <c r="M48" s="184">
        <v>0</v>
      </c>
      <c r="N48" s="61">
        <v>0</v>
      </c>
      <c r="O48" s="169">
        <v>1202.2</v>
      </c>
      <c r="P48" s="61">
        <v>3370473.58</v>
      </c>
      <c r="Q48" s="169">
        <v>0</v>
      </c>
      <c r="R48" s="61">
        <v>0</v>
      </c>
      <c r="S48" s="169">
        <v>0</v>
      </c>
      <c r="T48" s="61">
        <v>0</v>
      </c>
      <c r="U48" s="24"/>
      <c r="V48" s="24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</row>
    <row r="49" spans="1:38" s="106" customFormat="1" ht="24.75" hidden="1" customHeight="1" x14ac:dyDescent="0.25">
      <c r="A49" s="59">
        <v>32</v>
      </c>
      <c r="B49" s="14" t="s">
        <v>91</v>
      </c>
      <c r="C49" s="26">
        <f t="shared" si="7"/>
        <v>14784917.130000001</v>
      </c>
      <c r="D49" s="13">
        <v>739245.86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73">
        <v>0</v>
      </c>
      <c r="L49" s="13">
        <v>0</v>
      </c>
      <c r="M49" s="169">
        <v>0</v>
      </c>
      <c r="N49" s="61">
        <v>0</v>
      </c>
      <c r="O49" s="169">
        <v>755</v>
      </c>
      <c r="P49" s="61">
        <v>2059993.05</v>
      </c>
      <c r="Q49" s="169" t="s">
        <v>1185</v>
      </c>
      <c r="R49" s="61">
        <v>11985678.220000001</v>
      </c>
      <c r="S49" s="169">
        <v>0</v>
      </c>
      <c r="T49" s="61">
        <v>0</v>
      </c>
      <c r="U49" s="24"/>
      <c r="V49" s="24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</row>
    <row r="50" spans="1:38" s="106" customFormat="1" ht="24.75" hidden="1" customHeight="1" x14ac:dyDescent="0.25">
      <c r="A50" s="59">
        <v>33</v>
      </c>
      <c r="B50" s="14" t="s">
        <v>92</v>
      </c>
      <c r="C50" s="26">
        <f t="shared" si="7"/>
        <v>14748474.369999999</v>
      </c>
      <c r="D50" s="13">
        <v>737423.72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73">
        <v>0</v>
      </c>
      <c r="L50" s="13">
        <v>0</v>
      </c>
      <c r="M50" s="169">
        <v>0</v>
      </c>
      <c r="N50" s="61">
        <v>0</v>
      </c>
      <c r="O50" s="169">
        <v>759.2</v>
      </c>
      <c r="P50" s="61">
        <v>2025372.43</v>
      </c>
      <c r="Q50" s="169" t="s">
        <v>1185</v>
      </c>
      <c r="R50" s="61">
        <v>11985678.220000001</v>
      </c>
      <c r="S50" s="169">
        <v>0</v>
      </c>
      <c r="T50" s="61">
        <v>0</v>
      </c>
      <c r="U50" s="24"/>
      <c r="V50" s="24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</row>
    <row r="51" spans="1:38" s="106" customFormat="1" ht="24.75" hidden="1" customHeight="1" x14ac:dyDescent="0.25">
      <c r="A51" s="59">
        <v>34</v>
      </c>
      <c r="B51" s="14" t="s">
        <v>856</v>
      </c>
      <c r="C51" s="26">
        <f t="shared" si="7"/>
        <v>6000000</v>
      </c>
      <c r="D51" s="13">
        <v>300000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73">
        <v>3</v>
      </c>
      <c r="L51" s="13">
        <v>5700000</v>
      </c>
      <c r="M51" s="169">
        <v>0</v>
      </c>
      <c r="N51" s="61">
        <v>0</v>
      </c>
      <c r="O51" s="169">
        <v>0</v>
      </c>
      <c r="P51" s="61">
        <v>0</v>
      </c>
      <c r="Q51" s="169">
        <v>0</v>
      </c>
      <c r="R51" s="61">
        <v>0</v>
      </c>
      <c r="S51" s="169">
        <v>0</v>
      </c>
      <c r="T51" s="61">
        <v>0</v>
      </c>
      <c r="U51" s="24"/>
      <c r="V51" s="24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</row>
    <row r="52" spans="1:38" s="106" customFormat="1" ht="24.75" hidden="1" customHeight="1" x14ac:dyDescent="0.25">
      <c r="A52" s="59">
        <v>35</v>
      </c>
      <c r="B52" s="14" t="s">
        <v>637</v>
      </c>
      <c r="C52" s="26">
        <f t="shared" si="7"/>
        <v>4000000</v>
      </c>
      <c r="D52" s="13">
        <v>200000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73">
        <v>2</v>
      </c>
      <c r="L52" s="13">
        <v>3800000</v>
      </c>
      <c r="M52" s="169">
        <v>0</v>
      </c>
      <c r="N52" s="61">
        <v>0</v>
      </c>
      <c r="O52" s="169">
        <v>0</v>
      </c>
      <c r="P52" s="61">
        <v>0</v>
      </c>
      <c r="Q52" s="169">
        <v>0</v>
      </c>
      <c r="R52" s="61">
        <v>0</v>
      </c>
      <c r="S52" s="169">
        <v>0</v>
      </c>
      <c r="T52" s="61">
        <v>0</v>
      </c>
      <c r="U52" s="24"/>
      <c r="V52" s="24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</row>
    <row r="53" spans="1:38" s="106" customFormat="1" ht="24.75" hidden="1" customHeight="1" x14ac:dyDescent="0.25">
      <c r="A53" s="59">
        <v>36</v>
      </c>
      <c r="B53" s="14" t="s">
        <v>93</v>
      </c>
      <c r="C53" s="26">
        <f t="shared" si="7"/>
        <v>9049428.2799999993</v>
      </c>
      <c r="D53" s="13">
        <v>452471.41</v>
      </c>
      <c r="E53" s="13">
        <v>0</v>
      </c>
      <c r="F53" s="13">
        <v>4571847.46</v>
      </c>
      <c r="G53" s="13">
        <v>0</v>
      </c>
      <c r="H53" s="13">
        <v>0</v>
      </c>
      <c r="I53" s="13">
        <v>0</v>
      </c>
      <c r="J53" s="13">
        <v>0</v>
      </c>
      <c r="K53" s="25">
        <v>0</v>
      </c>
      <c r="L53" s="13">
        <v>0</v>
      </c>
      <c r="M53" s="169">
        <v>1033.5</v>
      </c>
      <c r="N53" s="13">
        <v>4025109.4064999996</v>
      </c>
      <c r="O53" s="169">
        <v>0</v>
      </c>
      <c r="P53" s="13">
        <v>0</v>
      </c>
      <c r="Q53" s="169">
        <v>0</v>
      </c>
      <c r="R53" s="61">
        <v>0</v>
      </c>
      <c r="S53" s="169">
        <v>0</v>
      </c>
      <c r="T53" s="13">
        <v>0</v>
      </c>
      <c r="U53" s="24"/>
      <c r="V53" s="24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</row>
    <row r="54" spans="1:38" s="106" customFormat="1" ht="24.75" hidden="1" customHeight="1" x14ac:dyDescent="0.25">
      <c r="A54" s="59">
        <v>37</v>
      </c>
      <c r="B54" s="14" t="s">
        <v>94</v>
      </c>
      <c r="C54" s="26">
        <f t="shared" si="7"/>
        <v>13507137.800000001</v>
      </c>
      <c r="D54" s="13">
        <v>675356.89</v>
      </c>
      <c r="E54" s="13">
        <v>0</v>
      </c>
      <c r="F54" s="13">
        <v>9408609.0199999996</v>
      </c>
      <c r="G54" s="13">
        <v>0</v>
      </c>
      <c r="H54" s="13">
        <v>0</v>
      </c>
      <c r="I54" s="13">
        <v>0</v>
      </c>
      <c r="J54" s="13">
        <v>0</v>
      </c>
      <c r="K54" s="173">
        <v>0</v>
      </c>
      <c r="L54" s="13">
        <v>0</v>
      </c>
      <c r="M54" s="169">
        <v>0</v>
      </c>
      <c r="N54" s="61">
        <v>0</v>
      </c>
      <c r="O54" s="169">
        <v>1458</v>
      </c>
      <c r="P54" s="61">
        <v>3423171.8884999999</v>
      </c>
      <c r="Q54" s="169">
        <v>0</v>
      </c>
      <c r="R54" s="61">
        <v>0</v>
      </c>
      <c r="S54" s="169">
        <v>0</v>
      </c>
      <c r="T54" s="61">
        <v>0</v>
      </c>
      <c r="U54" s="24"/>
      <c r="V54" s="24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</row>
    <row r="55" spans="1:38" s="106" customFormat="1" ht="24.75" hidden="1" customHeight="1" x14ac:dyDescent="0.25">
      <c r="A55" s="59">
        <v>38</v>
      </c>
      <c r="B55" s="14" t="s">
        <v>638</v>
      </c>
      <c r="C55" s="26">
        <f t="shared" si="7"/>
        <v>10108934</v>
      </c>
      <c r="D55" s="13">
        <v>505446.7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73">
        <v>0</v>
      </c>
      <c r="L55" s="13">
        <v>0</v>
      </c>
      <c r="M55" s="169">
        <v>0</v>
      </c>
      <c r="N55" s="61">
        <v>0</v>
      </c>
      <c r="O55" s="169">
        <v>0</v>
      </c>
      <c r="P55" s="61">
        <v>0</v>
      </c>
      <c r="Q55" s="169">
        <v>2200</v>
      </c>
      <c r="R55" s="61">
        <v>9603487.2999999989</v>
      </c>
      <c r="S55" s="169">
        <v>0</v>
      </c>
      <c r="T55" s="61">
        <v>0</v>
      </c>
      <c r="U55" s="24"/>
      <c r="V55" s="24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</row>
    <row r="56" spans="1:38" s="106" customFormat="1" ht="24.75" hidden="1" customHeight="1" x14ac:dyDescent="0.25">
      <c r="A56" s="59">
        <v>39</v>
      </c>
      <c r="B56" s="14" t="s">
        <v>639</v>
      </c>
      <c r="C56" s="26">
        <f t="shared" si="7"/>
        <v>5992274.1600000001</v>
      </c>
      <c r="D56" s="13">
        <v>340890.03</v>
      </c>
      <c r="E56" s="13">
        <v>0</v>
      </c>
      <c r="F56" s="13">
        <v>1858230.64</v>
      </c>
      <c r="G56" s="13">
        <v>1142247.1100000001</v>
      </c>
      <c r="H56" s="13">
        <v>634619.12</v>
      </c>
      <c r="I56" s="13">
        <v>466220.94</v>
      </c>
      <c r="J56" s="13">
        <v>0</v>
      </c>
      <c r="K56" s="25">
        <v>0</v>
      </c>
      <c r="L56" s="13">
        <v>0</v>
      </c>
      <c r="M56" s="169">
        <v>398</v>
      </c>
      <c r="N56" s="13">
        <v>1550066.32</v>
      </c>
      <c r="O56" s="169">
        <v>0</v>
      </c>
      <c r="P56" s="13">
        <v>0</v>
      </c>
      <c r="Q56" s="169">
        <v>0</v>
      </c>
      <c r="R56" s="13">
        <v>0</v>
      </c>
      <c r="S56" s="169">
        <v>0</v>
      </c>
      <c r="T56" s="13">
        <v>0</v>
      </c>
      <c r="U56" s="24"/>
      <c r="V56" s="24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</row>
    <row r="57" spans="1:38" s="109" customFormat="1" ht="24.75" hidden="1" customHeight="1" x14ac:dyDescent="0.25">
      <c r="A57" s="59">
        <v>40</v>
      </c>
      <c r="B57" s="14" t="s">
        <v>640</v>
      </c>
      <c r="C57" s="26">
        <f t="shared" si="7"/>
        <v>7077603.1200000001</v>
      </c>
      <c r="D57" s="13">
        <v>353880.16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25">
        <v>0</v>
      </c>
      <c r="L57" s="13">
        <v>0</v>
      </c>
      <c r="M57" s="169">
        <v>976</v>
      </c>
      <c r="N57" s="13">
        <v>3801167.66</v>
      </c>
      <c r="O57" s="169">
        <v>0</v>
      </c>
      <c r="P57" s="13">
        <v>0</v>
      </c>
      <c r="Q57" s="169">
        <v>2100</v>
      </c>
      <c r="R57" s="13">
        <v>2922555.3</v>
      </c>
      <c r="S57" s="169">
        <v>0</v>
      </c>
      <c r="T57" s="13">
        <v>0</v>
      </c>
      <c r="U57" s="24"/>
      <c r="V57" s="24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s="109" customFormat="1" ht="24.75" hidden="1" customHeight="1" x14ac:dyDescent="0.25">
      <c r="A58" s="59">
        <v>41</v>
      </c>
      <c r="B58" s="14" t="s">
        <v>641</v>
      </c>
      <c r="C58" s="26">
        <f t="shared" si="7"/>
        <v>10239627.619999999</v>
      </c>
      <c r="D58" s="13">
        <v>511981.38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73">
        <v>0</v>
      </c>
      <c r="L58" s="13">
        <v>0</v>
      </c>
      <c r="M58" s="169">
        <v>0</v>
      </c>
      <c r="N58" s="61">
        <v>0</v>
      </c>
      <c r="O58" s="169">
        <v>0</v>
      </c>
      <c r="P58" s="61">
        <v>0</v>
      </c>
      <c r="Q58" s="169">
        <v>2327.44</v>
      </c>
      <c r="R58" s="61">
        <v>9727646.2400000002</v>
      </c>
      <c r="S58" s="169">
        <v>0</v>
      </c>
      <c r="T58" s="61">
        <v>0</v>
      </c>
      <c r="U58" s="24"/>
      <c r="V58" s="24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s="109" customFormat="1" ht="24.75" hidden="1" customHeight="1" x14ac:dyDescent="0.25">
      <c r="A59" s="59">
        <v>42</v>
      </c>
      <c r="B59" s="14" t="s">
        <v>642</v>
      </c>
      <c r="C59" s="26">
        <f t="shared" si="7"/>
        <v>10596077.67</v>
      </c>
      <c r="D59" s="13">
        <v>529803.88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73">
        <v>0</v>
      </c>
      <c r="L59" s="13">
        <v>0</v>
      </c>
      <c r="M59" s="169">
        <v>0</v>
      </c>
      <c r="N59" s="61">
        <v>0</v>
      </c>
      <c r="O59" s="169">
        <v>0</v>
      </c>
      <c r="P59" s="61">
        <v>0</v>
      </c>
      <c r="Q59" s="169">
        <v>1925.1</v>
      </c>
      <c r="R59" s="61">
        <v>10066273.789999999</v>
      </c>
      <c r="S59" s="169">
        <v>0</v>
      </c>
      <c r="T59" s="61">
        <v>0</v>
      </c>
      <c r="U59" s="24"/>
      <c r="V59" s="24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s="109" customFormat="1" ht="24.75" hidden="1" customHeight="1" x14ac:dyDescent="0.25">
      <c r="A60" s="59">
        <v>43</v>
      </c>
      <c r="B60" s="14" t="s">
        <v>643</v>
      </c>
      <c r="C60" s="26">
        <f t="shared" si="7"/>
        <v>2093571.89</v>
      </c>
      <c r="D60" s="13">
        <v>104678.59</v>
      </c>
      <c r="E60" s="13">
        <v>402363.27549999999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73">
        <v>0</v>
      </c>
      <c r="L60" s="13">
        <v>0</v>
      </c>
      <c r="M60" s="169">
        <v>0</v>
      </c>
      <c r="N60" s="61">
        <v>0</v>
      </c>
      <c r="O60" s="169">
        <v>0</v>
      </c>
      <c r="P60" s="61">
        <v>0</v>
      </c>
      <c r="Q60" s="169">
        <v>1140</v>
      </c>
      <c r="R60" s="61">
        <v>1586530.02</v>
      </c>
      <c r="S60" s="169">
        <v>0</v>
      </c>
      <c r="T60" s="61">
        <v>0</v>
      </c>
      <c r="U60" s="24"/>
      <c r="V60" s="24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s="109" customFormat="1" ht="24.75" hidden="1" customHeight="1" x14ac:dyDescent="0.25">
      <c r="A61" s="59">
        <v>44</v>
      </c>
      <c r="B61" s="14" t="s">
        <v>644</v>
      </c>
      <c r="C61" s="26">
        <f t="shared" si="7"/>
        <v>2212051.06</v>
      </c>
      <c r="D61" s="13">
        <v>110602.55</v>
      </c>
      <c r="E61" s="13">
        <v>288672.13949999999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73">
        <v>0</v>
      </c>
      <c r="L61" s="13">
        <v>0</v>
      </c>
      <c r="M61" s="169">
        <v>0</v>
      </c>
      <c r="N61" s="61">
        <v>0</v>
      </c>
      <c r="O61" s="169">
        <v>0</v>
      </c>
      <c r="P61" s="61">
        <v>0</v>
      </c>
      <c r="Q61" s="169">
        <v>693.36</v>
      </c>
      <c r="R61" s="61">
        <v>1812776.37</v>
      </c>
      <c r="S61" s="169">
        <v>0</v>
      </c>
      <c r="T61" s="61">
        <v>0</v>
      </c>
      <c r="U61" s="24"/>
      <c r="V61" s="24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s="109" customFormat="1" ht="24.75" hidden="1" customHeight="1" x14ac:dyDescent="0.25">
      <c r="A62" s="59">
        <v>45</v>
      </c>
      <c r="B62" s="14" t="s">
        <v>645</v>
      </c>
      <c r="C62" s="26">
        <f t="shared" si="7"/>
        <v>6787088.9400000004</v>
      </c>
      <c r="D62" s="13">
        <v>339354.45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25">
        <v>0</v>
      </c>
      <c r="L62" s="13">
        <v>0</v>
      </c>
      <c r="M62" s="169">
        <v>766.5</v>
      </c>
      <c r="N62" s="13">
        <v>2985240.79</v>
      </c>
      <c r="O62" s="169">
        <v>0</v>
      </c>
      <c r="P62" s="13">
        <v>0</v>
      </c>
      <c r="Q62" s="169">
        <v>1322</v>
      </c>
      <c r="R62" s="13">
        <v>3462493.7</v>
      </c>
      <c r="S62" s="169">
        <v>0</v>
      </c>
      <c r="T62" s="13">
        <v>0</v>
      </c>
      <c r="U62" s="24"/>
      <c r="V62" s="24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s="109" customFormat="1" ht="24.75" hidden="1" customHeight="1" x14ac:dyDescent="0.25">
      <c r="A63" s="59">
        <v>46</v>
      </c>
      <c r="B63" s="14" t="s">
        <v>646</v>
      </c>
      <c r="C63" s="26">
        <f t="shared" si="7"/>
        <v>9968091.4800000004</v>
      </c>
      <c r="D63" s="13">
        <v>498404.57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25">
        <v>0</v>
      </c>
      <c r="L63" s="13">
        <v>0</v>
      </c>
      <c r="M63" s="169">
        <v>1047.8</v>
      </c>
      <c r="N63" s="13">
        <v>5099843.78</v>
      </c>
      <c r="O63" s="169">
        <v>0</v>
      </c>
      <c r="P63" s="13">
        <v>0</v>
      </c>
      <c r="Q63" s="169">
        <v>1671.4</v>
      </c>
      <c r="R63" s="13">
        <v>4369843.13</v>
      </c>
      <c r="S63" s="169">
        <v>0</v>
      </c>
      <c r="T63" s="13">
        <v>0</v>
      </c>
      <c r="U63" s="24"/>
      <c r="V63" s="24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s="109" customFormat="1" ht="24.75" hidden="1" customHeight="1" x14ac:dyDescent="0.25">
      <c r="A64" s="59">
        <v>47</v>
      </c>
      <c r="B64" s="14" t="s">
        <v>647</v>
      </c>
      <c r="C64" s="26">
        <f t="shared" si="7"/>
        <v>9750429.0800000001</v>
      </c>
      <c r="D64" s="13">
        <v>487521.45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25">
        <v>0</v>
      </c>
      <c r="L64" s="13">
        <v>0</v>
      </c>
      <c r="M64" s="169">
        <v>1047.8</v>
      </c>
      <c r="N64" s="13">
        <v>5099843.78</v>
      </c>
      <c r="O64" s="169">
        <v>0</v>
      </c>
      <c r="P64" s="13">
        <v>0</v>
      </c>
      <c r="Q64" s="169">
        <v>1592.31</v>
      </c>
      <c r="R64" s="13">
        <v>4163063.85</v>
      </c>
      <c r="S64" s="169">
        <v>0</v>
      </c>
      <c r="T64" s="13">
        <v>0</v>
      </c>
      <c r="U64" s="24"/>
      <c r="V64" s="24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s="114" customFormat="1" ht="24.75" hidden="1" customHeight="1" x14ac:dyDescent="0.25">
      <c r="A65" s="264" t="s">
        <v>27</v>
      </c>
      <c r="B65" s="264"/>
      <c r="C65" s="98">
        <f t="shared" si="7"/>
        <v>186273482.47999999</v>
      </c>
      <c r="D65" s="48">
        <f t="shared" ref="D65:T65" si="8">ROUND(SUM(D45:D64),2)</f>
        <v>9354950.4299999997</v>
      </c>
      <c r="E65" s="48">
        <f t="shared" si="8"/>
        <v>4153287.75</v>
      </c>
      <c r="F65" s="48">
        <f t="shared" si="8"/>
        <v>25102454.510000002</v>
      </c>
      <c r="G65" s="48">
        <f t="shared" si="8"/>
        <v>10725682.57</v>
      </c>
      <c r="H65" s="48">
        <f t="shared" si="8"/>
        <v>5768310.1500000004</v>
      </c>
      <c r="I65" s="48">
        <f t="shared" si="8"/>
        <v>5787321.79</v>
      </c>
      <c r="J65" s="48">
        <f t="shared" si="8"/>
        <v>0</v>
      </c>
      <c r="K65" s="48">
        <f t="shared" si="8"/>
        <v>5</v>
      </c>
      <c r="L65" s="48">
        <f t="shared" si="8"/>
        <v>9500000</v>
      </c>
      <c r="M65" s="48">
        <f t="shared" si="8"/>
        <v>6253</v>
      </c>
      <c r="N65" s="48">
        <f t="shared" si="8"/>
        <v>27168183.5</v>
      </c>
      <c r="O65" s="48">
        <f t="shared" si="8"/>
        <v>7002.78</v>
      </c>
      <c r="P65" s="48">
        <f t="shared" si="8"/>
        <v>17027265.640000001</v>
      </c>
      <c r="Q65" s="48">
        <f t="shared" si="8"/>
        <v>14971.61</v>
      </c>
      <c r="R65" s="48">
        <f t="shared" si="8"/>
        <v>71686026.140000001</v>
      </c>
      <c r="S65" s="48">
        <f t="shared" si="8"/>
        <v>0</v>
      </c>
      <c r="T65" s="48">
        <f t="shared" si="8"/>
        <v>0</v>
      </c>
      <c r="U65" s="113"/>
      <c r="V65" s="29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</row>
    <row r="66" spans="1:38" s="104" customFormat="1" ht="24.75" hidden="1" customHeight="1" x14ac:dyDescent="0.25">
      <c r="A66" s="219" t="s">
        <v>28</v>
      </c>
      <c r="B66" s="220"/>
      <c r="C66" s="221"/>
      <c r="D66" s="13"/>
      <c r="E66" s="13"/>
      <c r="F66" s="13"/>
      <c r="G66" s="13"/>
      <c r="H66" s="13"/>
      <c r="I66" s="13"/>
      <c r="J66" s="13"/>
      <c r="K66" s="58"/>
      <c r="L66" s="13"/>
      <c r="M66" s="82"/>
      <c r="N66" s="13"/>
      <c r="O66" s="82"/>
      <c r="P66" s="13"/>
      <c r="Q66" s="82"/>
      <c r="R66" s="13"/>
      <c r="S66" s="82"/>
      <c r="T66" s="13"/>
      <c r="U66" s="102"/>
      <c r="V66" s="103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</row>
    <row r="67" spans="1:38" s="115" customFormat="1" ht="24.75" hidden="1" customHeight="1" x14ac:dyDescent="0.25">
      <c r="A67" s="60">
        <v>48</v>
      </c>
      <c r="B67" s="14" t="s">
        <v>1146</v>
      </c>
      <c r="C67" s="26">
        <f t="shared" ref="C67:C87" si="9">ROUND(SUM(D67+E67+F67+G67+H67+I67+J67+L67+N67+P67+R67+T67),2)</f>
        <v>4000000</v>
      </c>
      <c r="D67" s="13">
        <v>200000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72">
        <v>2</v>
      </c>
      <c r="L67" s="13">
        <v>3800000</v>
      </c>
      <c r="M67" s="184">
        <v>0</v>
      </c>
      <c r="N67" s="61">
        <v>0</v>
      </c>
      <c r="O67" s="184">
        <v>0</v>
      </c>
      <c r="P67" s="61">
        <v>0</v>
      </c>
      <c r="Q67" s="184">
        <v>0</v>
      </c>
      <c r="R67" s="61">
        <v>0</v>
      </c>
      <c r="S67" s="184">
        <v>0</v>
      </c>
      <c r="T67" s="61">
        <v>0</v>
      </c>
      <c r="U67" s="46"/>
      <c r="V67" s="116"/>
    </row>
    <row r="68" spans="1:38" s="115" customFormat="1" ht="24.75" hidden="1" customHeight="1" x14ac:dyDescent="0.25">
      <c r="A68" s="60">
        <v>49</v>
      </c>
      <c r="B68" s="14" t="s">
        <v>1147</v>
      </c>
      <c r="C68" s="26">
        <f t="shared" si="9"/>
        <v>4000000</v>
      </c>
      <c r="D68" s="13">
        <v>200000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72">
        <v>2</v>
      </c>
      <c r="L68" s="13">
        <v>3800000</v>
      </c>
      <c r="M68" s="184">
        <v>0</v>
      </c>
      <c r="N68" s="61">
        <v>0</v>
      </c>
      <c r="O68" s="184">
        <v>0</v>
      </c>
      <c r="P68" s="61">
        <v>0</v>
      </c>
      <c r="Q68" s="184">
        <v>0</v>
      </c>
      <c r="R68" s="61">
        <v>0</v>
      </c>
      <c r="S68" s="184">
        <v>0</v>
      </c>
      <c r="T68" s="61">
        <v>0</v>
      </c>
      <c r="U68" s="46"/>
      <c r="V68" s="116"/>
    </row>
    <row r="69" spans="1:38" s="115" customFormat="1" ht="24.75" hidden="1" customHeight="1" x14ac:dyDescent="0.25">
      <c r="A69" s="60">
        <v>50</v>
      </c>
      <c r="B69" s="14" t="s">
        <v>1148</v>
      </c>
      <c r="C69" s="26">
        <f t="shared" si="9"/>
        <v>6000000</v>
      </c>
      <c r="D69" s="13">
        <v>300000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72">
        <v>3</v>
      </c>
      <c r="L69" s="13">
        <v>5700000</v>
      </c>
      <c r="M69" s="184">
        <v>0</v>
      </c>
      <c r="N69" s="61">
        <v>0</v>
      </c>
      <c r="O69" s="184">
        <v>0</v>
      </c>
      <c r="P69" s="61">
        <v>0</v>
      </c>
      <c r="Q69" s="184">
        <v>0</v>
      </c>
      <c r="R69" s="61">
        <v>0</v>
      </c>
      <c r="S69" s="184">
        <v>0</v>
      </c>
      <c r="T69" s="61">
        <v>0</v>
      </c>
      <c r="U69" s="46"/>
      <c r="V69" s="116"/>
    </row>
    <row r="70" spans="1:38" s="115" customFormat="1" ht="24.75" hidden="1" customHeight="1" x14ac:dyDescent="0.25">
      <c r="A70" s="60">
        <v>51</v>
      </c>
      <c r="B70" s="14" t="s">
        <v>1149</v>
      </c>
      <c r="C70" s="26">
        <f t="shared" si="9"/>
        <v>18929338.27</v>
      </c>
      <c r="D70" s="13">
        <v>946466.91</v>
      </c>
      <c r="E70" s="13">
        <v>980745.25</v>
      </c>
      <c r="F70" s="13">
        <v>4825351.08</v>
      </c>
      <c r="G70" s="13">
        <v>2943192.36</v>
      </c>
      <c r="H70" s="13">
        <v>1636906.45</v>
      </c>
      <c r="I70" s="13">
        <v>1217190.23</v>
      </c>
      <c r="J70" s="13">
        <v>0</v>
      </c>
      <c r="K70" s="172">
        <v>0</v>
      </c>
      <c r="L70" s="13">
        <v>0</v>
      </c>
      <c r="M70" s="184">
        <v>0</v>
      </c>
      <c r="N70" s="61">
        <v>0</v>
      </c>
      <c r="O70" s="184">
        <v>940.6</v>
      </c>
      <c r="P70" s="61">
        <v>2622269.7599999998</v>
      </c>
      <c r="Q70" s="184">
        <v>2646.24</v>
      </c>
      <c r="R70" s="61">
        <v>3757216.23</v>
      </c>
      <c r="S70" s="184">
        <v>0</v>
      </c>
      <c r="T70" s="61">
        <v>0</v>
      </c>
      <c r="U70" s="46"/>
      <c r="V70" s="116"/>
    </row>
    <row r="71" spans="1:38" s="115" customFormat="1" ht="24.75" hidden="1" customHeight="1" x14ac:dyDescent="0.25">
      <c r="A71" s="60">
        <v>52</v>
      </c>
      <c r="B71" s="14" t="s">
        <v>1150</v>
      </c>
      <c r="C71" s="26">
        <f t="shared" si="9"/>
        <v>4000000</v>
      </c>
      <c r="D71" s="13">
        <v>200000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72">
        <v>2</v>
      </c>
      <c r="L71" s="13">
        <v>3800000</v>
      </c>
      <c r="M71" s="184">
        <v>0</v>
      </c>
      <c r="N71" s="61">
        <v>0</v>
      </c>
      <c r="O71" s="184">
        <v>0</v>
      </c>
      <c r="P71" s="61">
        <v>0</v>
      </c>
      <c r="Q71" s="184">
        <v>0</v>
      </c>
      <c r="R71" s="61">
        <v>0</v>
      </c>
      <c r="S71" s="184">
        <v>0</v>
      </c>
      <c r="T71" s="61">
        <v>0</v>
      </c>
      <c r="U71" s="46"/>
      <c r="V71" s="116"/>
    </row>
    <row r="72" spans="1:38" s="115" customFormat="1" ht="24.75" hidden="1" customHeight="1" x14ac:dyDescent="0.25">
      <c r="A72" s="60">
        <v>53</v>
      </c>
      <c r="B72" s="14" t="s">
        <v>1151</v>
      </c>
      <c r="C72" s="26">
        <f t="shared" si="9"/>
        <v>6000000</v>
      </c>
      <c r="D72" s="13">
        <v>300000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72">
        <v>3</v>
      </c>
      <c r="L72" s="13">
        <v>5700000</v>
      </c>
      <c r="M72" s="184">
        <v>0</v>
      </c>
      <c r="N72" s="61">
        <v>0</v>
      </c>
      <c r="O72" s="184">
        <v>0</v>
      </c>
      <c r="P72" s="61">
        <v>0</v>
      </c>
      <c r="Q72" s="184">
        <v>0</v>
      </c>
      <c r="R72" s="61">
        <v>0</v>
      </c>
      <c r="S72" s="184">
        <v>0</v>
      </c>
      <c r="T72" s="61">
        <v>0</v>
      </c>
      <c r="U72" s="46"/>
      <c r="V72" s="116"/>
    </row>
    <row r="73" spans="1:38" s="115" customFormat="1" ht="24.75" hidden="1" customHeight="1" x14ac:dyDescent="0.25">
      <c r="A73" s="60">
        <v>54</v>
      </c>
      <c r="B73" s="14" t="s">
        <v>1152</v>
      </c>
      <c r="C73" s="26">
        <f t="shared" si="9"/>
        <v>3957176.4</v>
      </c>
      <c r="D73" s="13">
        <v>197858.82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72">
        <v>0</v>
      </c>
      <c r="L73" s="13">
        <v>0</v>
      </c>
      <c r="M73" s="184">
        <v>0</v>
      </c>
      <c r="N73" s="61">
        <v>0</v>
      </c>
      <c r="O73" s="184">
        <v>0</v>
      </c>
      <c r="P73" s="61">
        <v>0</v>
      </c>
      <c r="Q73" s="184">
        <v>2647.72</v>
      </c>
      <c r="R73" s="61">
        <v>3759317.58</v>
      </c>
      <c r="S73" s="184">
        <v>0</v>
      </c>
      <c r="T73" s="61">
        <v>0</v>
      </c>
      <c r="U73" s="46"/>
      <c r="V73" s="116"/>
    </row>
    <row r="74" spans="1:38" s="115" customFormat="1" ht="24.75" hidden="1" customHeight="1" x14ac:dyDescent="0.25">
      <c r="A74" s="60">
        <v>55</v>
      </c>
      <c r="B74" s="14" t="s">
        <v>1153</v>
      </c>
      <c r="C74" s="26">
        <f t="shared" si="9"/>
        <v>59177955.899999999</v>
      </c>
      <c r="D74" s="13">
        <v>2958897.79</v>
      </c>
      <c r="E74" s="13">
        <v>2202404.3199999998</v>
      </c>
      <c r="F74" s="13">
        <v>12558104.210000001</v>
      </c>
      <c r="G74" s="13">
        <v>5239979.9000000004</v>
      </c>
      <c r="H74" s="13">
        <v>2654451.21</v>
      </c>
      <c r="I74" s="13">
        <v>2521840.8199999998</v>
      </c>
      <c r="J74" s="13">
        <v>0</v>
      </c>
      <c r="K74" s="15">
        <v>6</v>
      </c>
      <c r="L74" s="13">
        <v>11400000</v>
      </c>
      <c r="M74" s="184">
        <v>2128</v>
      </c>
      <c r="N74" s="13">
        <v>7153209.2199999997</v>
      </c>
      <c r="O74" s="184">
        <v>2103.5</v>
      </c>
      <c r="P74" s="13">
        <v>4603973.5</v>
      </c>
      <c r="Q74" s="184">
        <v>9423.9</v>
      </c>
      <c r="R74" s="13">
        <v>7885094.928749999</v>
      </c>
      <c r="S74" s="184">
        <v>0</v>
      </c>
      <c r="T74" s="13">
        <v>0</v>
      </c>
      <c r="U74" s="46"/>
      <c r="V74" s="116"/>
    </row>
    <row r="75" spans="1:38" s="115" customFormat="1" ht="24.75" hidden="1" customHeight="1" x14ac:dyDescent="0.25">
      <c r="A75" s="60">
        <v>56</v>
      </c>
      <c r="B75" s="14" t="s">
        <v>1237</v>
      </c>
      <c r="C75" s="26">
        <f t="shared" si="9"/>
        <v>22269217.260000002</v>
      </c>
      <c r="D75" s="13">
        <f>583531.01+266584.99+135045.72+128299.14</f>
        <v>1113460.8599999999</v>
      </c>
      <c r="E75" s="13">
        <v>0</v>
      </c>
      <c r="F75" s="13">
        <v>11087089.189999999</v>
      </c>
      <c r="G75" s="13">
        <v>5065114.87</v>
      </c>
      <c r="H75" s="13">
        <v>2565868.6800000002</v>
      </c>
      <c r="I75" s="13">
        <v>2437683.66</v>
      </c>
      <c r="J75" s="13">
        <v>0</v>
      </c>
      <c r="K75" s="172">
        <v>0</v>
      </c>
      <c r="L75" s="13">
        <v>0</v>
      </c>
      <c r="M75" s="184">
        <v>0</v>
      </c>
      <c r="N75" s="61">
        <v>0</v>
      </c>
      <c r="O75" s="184">
        <v>0</v>
      </c>
      <c r="P75" s="61">
        <v>0</v>
      </c>
      <c r="Q75" s="184">
        <v>0</v>
      </c>
      <c r="R75" s="61">
        <v>0</v>
      </c>
      <c r="S75" s="184">
        <v>0</v>
      </c>
      <c r="T75" s="61">
        <v>0</v>
      </c>
      <c r="U75" s="46"/>
      <c r="V75" s="116"/>
    </row>
    <row r="76" spans="1:38" s="115" customFormat="1" ht="24.75" hidden="1" customHeight="1" x14ac:dyDescent="0.25">
      <c r="A76" s="60">
        <v>57</v>
      </c>
      <c r="B76" s="14" t="s">
        <v>1154</v>
      </c>
      <c r="C76" s="26">
        <f t="shared" si="9"/>
        <v>58792609.350000001</v>
      </c>
      <c r="D76" s="13">
        <v>2939630.4699999997</v>
      </c>
      <c r="E76" s="13">
        <v>2186088.6</v>
      </c>
      <c r="F76" s="13">
        <v>12465072</v>
      </c>
      <c r="G76" s="13">
        <v>5201161.3899999997</v>
      </c>
      <c r="H76" s="13">
        <v>2634786.66</v>
      </c>
      <c r="I76" s="13">
        <v>2503158.66</v>
      </c>
      <c r="J76" s="13">
        <v>0</v>
      </c>
      <c r="K76" s="15">
        <v>6</v>
      </c>
      <c r="L76" s="13">
        <v>11400000</v>
      </c>
      <c r="M76" s="184">
        <v>2112.1999999999998</v>
      </c>
      <c r="N76" s="13">
        <v>7100097.9900000002</v>
      </c>
      <c r="O76" s="184">
        <v>2112.1999999999998</v>
      </c>
      <c r="P76" s="13">
        <v>4569866.6100000003</v>
      </c>
      <c r="Q76" s="184">
        <v>9313.5300000000007</v>
      </c>
      <c r="R76" s="13">
        <v>7792746.9699999997</v>
      </c>
      <c r="S76" s="184">
        <v>0</v>
      </c>
      <c r="T76" s="13">
        <v>0</v>
      </c>
      <c r="U76" s="46"/>
      <c r="V76" s="116"/>
    </row>
    <row r="77" spans="1:38" s="115" customFormat="1" ht="24.75" hidden="1" customHeight="1" x14ac:dyDescent="0.25">
      <c r="A77" s="60">
        <v>58</v>
      </c>
      <c r="B77" s="14" t="s">
        <v>1233</v>
      </c>
      <c r="C77" s="26">
        <f t="shared" si="9"/>
        <v>30930030.440000001</v>
      </c>
      <c r="D77" s="13">
        <f>1062091.21+114369.89+130958.09+239082.33</f>
        <v>1546501.52</v>
      </c>
      <c r="E77" s="13">
        <v>2173027.9700000002</v>
      </c>
      <c r="F77" s="13">
        <v>12390600.280000001</v>
      </c>
      <c r="G77" s="13">
        <v>5170087.41</v>
      </c>
      <c r="H77" s="13">
        <v>2619045.2999999998</v>
      </c>
      <c r="I77" s="13">
        <v>2488203.71</v>
      </c>
      <c r="J77" s="13">
        <v>0</v>
      </c>
      <c r="K77" s="172">
        <v>0</v>
      </c>
      <c r="L77" s="13">
        <v>0</v>
      </c>
      <c r="M77" s="184">
        <v>0</v>
      </c>
      <c r="N77" s="61">
        <v>0</v>
      </c>
      <c r="O77" s="184">
        <v>2042.2</v>
      </c>
      <c r="P77" s="61">
        <v>4542564.25</v>
      </c>
      <c r="Q77" s="184">
        <v>0</v>
      </c>
      <c r="R77" s="61">
        <v>0</v>
      </c>
      <c r="S77" s="184">
        <v>0</v>
      </c>
      <c r="T77" s="61">
        <v>0</v>
      </c>
      <c r="U77" s="46"/>
      <c r="V77" s="116"/>
    </row>
    <row r="78" spans="1:38" s="115" customFormat="1" ht="24.75" hidden="1" customHeight="1" x14ac:dyDescent="0.25">
      <c r="A78" s="60">
        <v>59</v>
      </c>
      <c r="B78" s="14" t="s">
        <v>1313</v>
      </c>
      <c r="C78" s="26">
        <f t="shared" si="9"/>
        <v>4158788.39</v>
      </c>
      <c r="D78" s="13">
        <v>207939.42</v>
      </c>
      <c r="E78" s="13">
        <v>0</v>
      </c>
      <c r="F78" s="13">
        <v>3950848.97</v>
      </c>
      <c r="G78" s="13">
        <v>0</v>
      </c>
      <c r="H78" s="13">
        <v>0</v>
      </c>
      <c r="I78" s="13">
        <v>0</v>
      </c>
      <c r="J78" s="13">
        <v>0</v>
      </c>
      <c r="K78" s="172">
        <v>0</v>
      </c>
      <c r="L78" s="13">
        <v>0</v>
      </c>
      <c r="M78" s="184">
        <v>0</v>
      </c>
      <c r="N78" s="61">
        <v>0</v>
      </c>
      <c r="O78" s="184">
        <v>0</v>
      </c>
      <c r="P78" s="61">
        <v>0</v>
      </c>
      <c r="Q78" s="184">
        <v>0</v>
      </c>
      <c r="R78" s="61">
        <v>0</v>
      </c>
      <c r="S78" s="184">
        <v>0</v>
      </c>
      <c r="T78" s="61">
        <v>0</v>
      </c>
      <c r="U78" s="46"/>
      <c r="V78" s="116"/>
    </row>
    <row r="79" spans="1:38" s="115" customFormat="1" ht="24.75" hidden="1" customHeight="1" x14ac:dyDescent="0.25">
      <c r="A79" s="60">
        <v>60</v>
      </c>
      <c r="B79" s="14" t="s">
        <v>1238</v>
      </c>
      <c r="C79" s="26">
        <f t="shared" si="9"/>
        <v>4121890.08</v>
      </c>
      <c r="D79" s="13">
        <v>206094.5</v>
      </c>
      <c r="E79" s="13">
        <v>0</v>
      </c>
      <c r="F79" s="13">
        <v>3915795.58</v>
      </c>
      <c r="G79" s="13">
        <v>0</v>
      </c>
      <c r="H79" s="13">
        <v>0</v>
      </c>
      <c r="I79" s="13">
        <v>0</v>
      </c>
      <c r="J79" s="13">
        <v>0</v>
      </c>
      <c r="K79" s="172">
        <v>0</v>
      </c>
      <c r="L79" s="13">
        <v>0</v>
      </c>
      <c r="M79" s="184">
        <v>0</v>
      </c>
      <c r="N79" s="61">
        <v>0</v>
      </c>
      <c r="O79" s="184">
        <v>0</v>
      </c>
      <c r="P79" s="61">
        <v>0</v>
      </c>
      <c r="Q79" s="184">
        <v>0</v>
      </c>
      <c r="R79" s="61">
        <v>0</v>
      </c>
      <c r="S79" s="184">
        <v>0</v>
      </c>
      <c r="T79" s="61">
        <v>0</v>
      </c>
      <c r="U79" s="46"/>
      <c r="V79" s="116"/>
    </row>
    <row r="80" spans="1:38" s="115" customFormat="1" ht="24.75" hidden="1" customHeight="1" x14ac:dyDescent="0.25">
      <c r="A80" s="60">
        <v>61</v>
      </c>
      <c r="B80" s="14" t="s">
        <v>1239</v>
      </c>
      <c r="C80" s="26">
        <f t="shared" si="9"/>
        <v>9732508.5700000003</v>
      </c>
      <c r="D80" s="13">
        <v>486625.42850000004</v>
      </c>
      <c r="E80" s="13">
        <v>0</v>
      </c>
      <c r="F80" s="13">
        <v>9245883.1414999999</v>
      </c>
      <c r="G80" s="13">
        <v>0</v>
      </c>
      <c r="H80" s="13">
        <v>0</v>
      </c>
      <c r="I80" s="13">
        <v>0</v>
      </c>
      <c r="J80" s="13">
        <v>0</v>
      </c>
      <c r="K80" s="172">
        <v>0</v>
      </c>
      <c r="L80" s="13">
        <v>0</v>
      </c>
      <c r="M80" s="184">
        <v>0</v>
      </c>
      <c r="N80" s="61">
        <v>0</v>
      </c>
      <c r="O80" s="184">
        <v>0</v>
      </c>
      <c r="P80" s="61">
        <v>0</v>
      </c>
      <c r="Q80" s="184">
        <v>0</v>
      </c>
      <c r="R80" s="61">
        <v>0</v>
      </c>
      <c r="S80" s="184">
        <v>0</v>
      </c>
      <c r="T80" s="61">
        <v>0</v>
      </c>
      <c r="U80" s="46"/>
      <c r="V80" s="116"/>
    </row>
    <row r="81" spans="1:39" s="115" customFormat="1" ht="24.75" hidden="1" customHeight="1" x14ac:dyDescent="0.25">
      <c r="A81" s="60">
        <v>62</v>
      </c>
      <c r="B81" s="14" t="s">
        <v>1155</v>
      </c>
      <c r="C81" s="26">
        <f t="shared" si="9"/>
        <v>4000000</v>
      </c>
      <c r="D81" s="13">
        <v>200000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72">
        <v>2</v>
      </c>
      <c r="L81" s="13">
        <v>3800000</v>
      </c>
      <c r="M81" s="184">
        <v>0</v>
      </c>
      <c r="N81" s="61">
        <v>0</v>
      </c>
      <c r="O81" s="184">
        <v>0</v>
      </c>
      <c r="P81" s="61">
        <v>0</v>
      </c>
      <c r="Q81" s="184">
        <v>0</v>
      </c>
      <c r="R81" s="61">
        <v>0</v>
      </c>
      <c r="S81" s="184">
        <v>0</v>
      </c>
      <c r="T81" s="61">
        <v>0</v>
      </c>
      <c r="U81" s="46"/>
      <c r="V81" s="116"/>
    </row>
    <row r="82" spans="1:39" s="115" customFormat="1" ht="24.75" hidden="1" customHeight="1" x14ac:dyDescent="0.25">
      <c r="A82" s="60">
        <v>63</v>
      </c>
      <c r="B82" s="14" t="s">
        <v>1156</v>
      </c>
      <c r="C82" s="26">
        <f t="shared" si="9"/>
        <v>4000000</v>
      </c>
      <c r="D82" s="13">
        <v>200000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72">
        <v>2</v>
      </c>
      <c r="L82" s="13">
        <v>3800000</v>
      </c>
      <c r="M82" s="184">
        <v>0</v>
      </c>
      <c r="N82" s="61">
        <v>0</v>
      </c>
      <c r="O82" s="184">
        <v>0</v>
      </c>
      <c r="P82" s="61">
        <v>0</v>
      </c>
      <c r="Q82" s="184">
        <v>0</v>
      </c>
      <c r="R82" s="61">
        <v>0</v>
      </c>
      <c r="S82" s="184">
        <v>0</v>
      </c>
      <c r="T82" s="61">
        <v>0</v>
      </c>
      <c r="U82" s="46"/>
      <c r="V82" s="116"/>
    </row>
    <row r="83" spans="1:39" s="115" customFormat="1" ht="24.75" hidden="1" customHeight="1" x14ac:dyDescent="0.25">
      <c r="A83" s="60">
        <v>64</v>
      </c>
      <c r="B83" s="14" t="s">
        <v>1157</v>
      </c>
      <c r="C83" s="26">
        <f t="shared" si="9"/>
        <v>33489897.800000001</v>
      </c>
      <c r="D83" s="13">
        <v>1674494.89</v>
      </c>
      <c r="E83" s="13">
        <v>1626511.3600000001</v>
      </c>
      <c r="F83" s="13">
        <v>8002575.9299999997</v>
      </c>
      <c r="G83" s="13">
        <v>4881120.55</v>
      </c>
      <c r="H83" s="13">
        <v>2714718.14</v>
      </c>
      <c r="I83" s="13">
        <v>2018642.18</v>
      </c>
      <c r="J83" s="13">
        <v>0</v>
      </c>
      <c r="K83" s="15">
        <v>0</v>
      </c>
      <c r="L83" s="13">
        <v>0</v>
      </c>
      <c r="M83" s="184">
        <v>1675.8</v>
      </c>
      <c r="N83" s="13">
        <v>6709064.46</v>
      </c>
      <c r="O83" s="184">
        <v>0</v>
      </c>
      <c r="P83" s="13">
        <v>0</v>
      </c>
      <c r="Q83" s="184">
        <v>4129.2</v>
      </c>
      <c r="R83" s="13">
        <v>5862770.29</v>
      </c>
      <c r="S83" s="184">
        <v>0</v>
      </c>
      <c r="T83" s="13">
        <v>0</v>
      </c>
      <c r="U83" s="46"/>
      <c r="V83" s="116"/>
    </row>
    <row r="84" spans="1:39" s="115" customFormat="1" ht="24.75" hidden="1" customHeight="1" x14ac:dyDescent="0.25">
      <c r="A84" s="60">
        <v>65</v>
      </c>
      <c r="B84" s="14" t="s">
        <v>1158</v>
      </c>
      <c r="C84" s="26">
        <f t="shared" si="9"/>
        <v>10382330.550000001</v>
      </c>
      <c r="D84" s="13">
        <v>519116.53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5">
        <v>0</v>
      </c>
      <c r="L84" s="13">
        <v>0</v>
      </c>
      <c r="M84" s="184">
        <v>1309.44</v>
      </c>
      <c r="N84" s="13">
        <v>5242342.3830000004</v>
      </c>
      <c r="O84" s="184">
        <v>0</v>
      </c>
      <c r="P84" s="13">
        <v>0</v>
      </c>
      <c r="Q84" s="184">
        <v>3254.52</v>
      </c>
      <c r="R84" s="13">
        <v>4620871.6406399999</v>
      </c>
      <c r="S84" s="184">
        <v>0</v>
      </c>
      <c r="T84" s="13">
        <v>0</v>
      </c>
      <c r="U84" s="4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</row>
    <row r="85" spans="1:39" s="115" customFormat="1" ht="24.75" hidden="1" customHeight="1" x14ac:dyDescent="0.25">
      <c r="A85" s="60">
        <v>66</v>
      </c>
      <c r="B85" s="14" t="s">
        <v>1159</v>
      </c>
      <c r="C85" s="26">
        <f t="shared" si="9"/>
        <v>22788556.98</v>
      </c>
      <c r="D85" s="13">
        <v>1139427.8500000001</v>
      </c>
      <c r="E85" s="13">
        <v>951395.46</v>
      </c>
      <c r="F85" s="13">
        <v>4680947.57</v>
      </c>
      <c r="G85" s="13">
        <v>2855114.34</v>
      </c>
      <c r="H85" s="13">
        <v>1587920.36</v>
      </c>
      <c r="I85" s="13">
        <v>1180764.58</v>
      </c>
      <c r="J85" s="13">
        <v>0</v>
      </c>
      <c r="K85" s="15">
        <v>0</v>
      </c>
      <c r="L85" s="13">
        <v>0</v>
      </c>
      <c r="M85" s="184">
        <v>1020</v>
      </c>
      <c r="N85" s="13">
        <v>4083569.4899999998</v>
      </c>
      <c r="O85" s="184">
        <v>969.4</v>
      </c>
      <c r="P85" s="13">
        <v>2543795.69</v>
      </c>
      <c r="Q85" s="184">
        <v>2652.16</v>
      </c>
      <c r="R85" s="13">
        <v>3765621.64</v>
      </c>
      <c r="S85" s="184">
        <v>0</v>
      </c>
      <c r="T85" s="13">
        <v>0</v>
      </c>
      <c r="U85" s="4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</row>
    <row r="86" spans="1:39" s="115" customFormat="1" ht="24.75" hidden="1" customHeight="1" x14ac:dyDescent="0.25">
      <c r="A86" s="60">
        <v>67</v>
      </c>
      <c r="B86" s="14" t="s">
        <v>1160</v>
      </c>
      <c r="C86" s="26">
        <f t="shared" si="9"/>
        <v>27130502.43</v>
      </c>
      <c r="D86" s="13">
        <v>1356525.12</v>
      </c>
      <c r="E86" s="13">
        <v>1304140.96</v>
      </c>
      <c r="F86" s="13">
        <v>6416485.8099999996</v>
      </c>
      <c r="G86" s="13">
        <v>3913694.92</v>
      </c>
      <c r="H86" s="13">
        <v>2176667.9299999997</v>
      </c>
      <c r="I86" s="13">
        <v>1618552.45</v>
      </c>
      <c r="J86" s="13">
        <v>0</v>
      </c>
      <c r="K86" s="15">
        <v>0</v>
      </c>
      <c r="L86" s="13">
        <v>0</v>
      </c>
      <c r="M86" s="184">
        <v>1360.42</v>
      </c>
      <c r="N86" s="13">
        <v>5446440.79</v>
      </c>
      <c r="O86" s="184">
        <v>0</v>
      </c>
      <c r="P86" s="13">
        <v>0</v>
      </c>
      <c r="Q86" s="184">
        <v>3449.7</v>
      </c>
      <c r="R86" s="13">
        <v>4897994.45</v>
      </c>
      <c r="S86" s="184">
        <v>0</v>
      </c>
      <c r="T86" s="13">
        <v>0</v>
      </c>
      <c r="U86" s="4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</row>
    <row r="87" spans="1:39" s="104" customFormat="1" ht="24.75" hidden="1" customHeight="1" x14ac:dyDescent="0.25">
      <c r="A87" s="254" t="s">
        <v>103</v>
      </c>
      <c r="B87" s="255"/>
      <c r="C87" s="98">
        <f t="shared" si="9"/>
        <v>337860802.42000002</v>
      </c>
      <c r="D87" s="48">
        <f>ROUND(SUM(D67:D86),2)</f>
        <v>16893040.109999999</v>
      </c>
      <c r="E87" s="48">
        <f t="shared" ref="E87:T87" si="10">ROUND(SUM(E67:E86),2)</f>
        <v>11424313.92</v>
      </c>
      <c r="F87" s="48">
        <f t="shared" si="10"/>
        <v>89538753.760000005</v>
      </c>
      <c r="G87" s="48">
        <f t="shared" si="10"/>
        <v>35269465.740000002</v>
      </c>
      <c r="H87" s="48">
        <f t="shared" si="10"/>
        <v>18590364.73</v>
      </c>
      <c r="I87" s="48">
        <f t="shared" si="10"/>
        <v>15986036.289999999</v>
      </c>
      <c r="J87" s="48">
        <f t="shared" si="10"/>
        <v>0</v>
      </c>
      <c r="K87" s="48">
        <f t="shared" si="10"/>
        <v>28</v>
      </c>
      <c r="L87" s="48">
        <f t="shared" si="10"/>
        <v>53200000</v>
      </c>
      <c r="M87" s="48">
        <f t="shared" si="10"/>
        <v>9605.86</v>
      </c>
      <c r="N87" s="48">
        <f t="shared" si="10"/>
        <v>35734724.329999998</v>
      </c>
      <c r="O87" s="48">
        <f t="shared" si="10"/>
        <v>8167.9</v>
      </c>
      <c r="P87" s="48">
        <f t="shared" si="10"/>
        <v>18882469.809999999</v>
      </c>
      <c r="Q87" s="48">
        <f t="shared" si="10"/>
        <v>37516.97</v>
      </c>
      <c r="R87" s="48">
        <f t="shared" si="10"/>
        <v>42341633.729999997</v>
      </c>
      <c r="S87" s="48">
        <f t="shared" si="10"/>
        <v>0</v>
      </c>
      <c r="T87" s="48">
        <f t="shared" si="10"/>
        <v>0</v>
      </c>
      <c r="U87" s="102"/>
      <c r="V87" s="103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</row>
    <row r="88" spans="1:39" s="104" customFormat="1" ht="24.75" hidden="1" customHeight="1" x14ac:dyDescent="0.25">
      <c r="A88" s="219" t="s">
        <v>31</v>
      </c>
      <c r="B88" s="220"/>
      <c r="C88" s="221"/>
      <c r="D88" s="13"/>
      <c r="E88" s="13"/>
      <c r="F88" s="13"/>
      <c r="G88" s="13"/>
      <c r="H88" s="13"/>
      <c r="I88" s="13"/>
      <c r="J88" s="13"/>
      <c r="K88" s="58"/>
      <c r="L88" s="13"/>
      <c r="M88" s="82"/>
      <c r="N88" s="13"/>
      <c r="O88" s="82"/>
      <c r="P88" s="13"/>
      <c r="Q88" s="82"/>
      <c r="R88" s="13"/>
      <c r="S88" s="82"/>
      <c r="T88" s="13"/>
      <c r="U88" s="102"/>
      <c r="V88" s="103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</row>
    <row r="89" spans="1:39" s="112" customFormat="1" ht="24.75" hidden="1" customHeight="1" x14ac:dyDescent="0.25">
      <c r="A89" s="59">
        <v>68</v>
      </c>
      <c r="B89" s="14" t="s">
        <v>674</v>
      </c>
      <c r="C89" s="26">
        <f t="shared" ref="C89:C97" si="11">ROUND(SUM(D89+E89+F89+G89+H89+I89+J89+L89+N89+P89+R89+T89),2)</f>
        <v>52280952.659999996</v>
      </c>
      <c r="D89" s="13">
        <v>2614047.63</v>
      </c>
      <c r="E89" s="13">
        <v>0</v>
      </c>
      <c r="F89" s="13">
        <v>12361634.800000001</v>
      </c>
      <c r="G89" s="13">
        <v>5158001.3099999996</v>
      </c>
      <c r="H89" s="13">
        <v>2612922.77</v>
      </c>
      <c r="I89" s="13">
        <v>2482387.04</v>
      </c>
      <c r="J89" s="13">
        <v>0</v>
      </c>
      <c r="K89" s="15">
        <v>6</v>
      </c>
      <c r="L89" s="13">
        <v>11400000</v>
      </c>
      <c r="M89" s="184">
        <v>1320</v>
      </c>
      <c r="N89" s="13">
        <v>4437141.0599999996</v>
      </c>
      <c r="O89" s="184">
        <v>2026.6</v>
      </c>
      <c r="P89" s="13">
        <v>4531945.1100000003</v>
      </c>
      <c r="Q89" s="184">
        <v>7987.06</v>
      </c>
      <c r="R89" s="13">
        <v>6682872.9400000004</v>
      </c>
      <c r="S89" s="184">
        <v>0</v>
      </c>
      <c r="T89" s="13">
        <v>0</v>
      </c>
      <c r="U89" s="102"/>
      <c r="V89" s="23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</row>
    <row r="90" spans="1:39" s="112" customFormat="1" ht="24.75" hidden="1" customHeight="1" x14ac:dyDescent="0.25">
      <c r="A90" s="59">
        <v>69</v>
      </c>
      <c r="B90" s="14" t="s">
        <v>675</v>
      </c>
      <c r="C90" s="26">
        <f t="shared" si="11"/>
        <v>30172157.359999999</v>
      </c>
      <c r="D90" s="13">
        <v>1508607.87</v>
      </c>
      <c r="E90" s="13">
        <v>1935458.68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5">
        <v>6</v>
      </c>
      <c r="L90" s="13">
        <v>11400000</v>
      </c>
      <c r="M90" s="184">
        <v>1860</v>
      </c>
      <c r="N90" s="13">
        <v>6252335.1299999999</v>
      </c>
      <c r="O90" s="184">
        <v>1692.7</v>
      </c>
      <c r="P90" s="13">
        <v>4045942.16</v>
      </c>
      <c r="Q90" s="184">
        <v>6011.4</v>
      </c>
      <c r="R90" s="13">
        <v>5029813.5199999996</v>
      </c>
      <c r="S90" s="184">
        <v>0</v>
      </c>
      <c r="T90" s="13">
        <v>0</v>
      </c>
      <c r="U90" s="102"/>
      <c r="V90" s="23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</row>
    <row r="91" spans="1:39" s="112" customFormat="1" ht="24.75" hidden="1" customHeight="1" x14ac:dyDescent="0.25">
      <c r="A91" s="59">
        <v>70</v>
      </c>
      <c r="B91" s="14" t="s">
        <v>676</v>
      </c>
      <c r="C91" s="26">
        <f t="shared" si="11"/>
        <v>24108817.649999999</v>
      </c>
      <c r="D91" s="13">
        <v>1205440.8799999999</v>
      </c>
      <c r="E91" s="13">
        <v>1946973.2</v>
      </c>
      <c r="F91" s="13">
        <v>11101636.539999999</v>
      </c>
      <c r="G91" s="13">
        <v>0</v>
      </c>
      <c r="H91" s="13">
        <v>0</v>
      </c>
      <c r="I91" s="13">
        <v>0</v>
      </c>
      <c r="J91" s="13">
        <v>0</v>
      </c>
      <c r="K91" s="15">
        <v>0</v>
      </c>
      <c r="L91" s="13">
        <v>0</v>
      </c>
      <c r="M91" s="184">
        <v>1720.9</v>
      </c>
      <c r="N91" s="13">
        <v>5784754.5800000001</v>
      </c>
      <c r="O91" s="184">
        <v>1720.9</v>
      </c>
      <c r="P91" s="13">
        <v>4070012.45</v>
      </c>
      <c r="Q91" s="184">
        <v>0</v>
      </c>
      <c r="R91" s="13">
        <v>0</v>
      </c>
      <c r="S91" s="184">
        <v>0</v>
      </c>
      <c r="T91" s="13">
        <v>0</v>
      </c>
      <c r="U91" s="102"/>
      <c r="V91" s="23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</row>
    <row r="92" spans="1:39" s="112" customFormat="1" ht="24.75" hidden="1" customHeight="1" x14ac:dyDescent="0.25">
      <c r="A92" s="59">
        <v>71</v>
      </c>
      <c r="B92" s="14" t="s">
        <v>104</v>
      </c>
      <c r="C92" s="26">
        <f t="shared" si="11"/>
        <v>9261972.4499999993</v>
      </c>
      <c r="D92" s="13">
        <v>463098.63</v>
      </c>
      <c r="E92" s="13">
        <v>743701.38</v>
      </c>
      <c r="F92" s="13">
        <v>3659074.83</v>
      </c>
      <c r="G92" s="13">
        <v>2231829.54</v>
      </c>
      <c r="H92" s="13">
        <v>1241269.92</v>
      </c>
      <c r="I92" s="13">
        <v>922998.15</v>
      </c>
      <c r="J92" s="13">
        <v>0</v>
      </c>
      <c r="K92" s="172">
        <v>0</v>
      </c>
      <c r="L92" s="13">
        <v>0</v>
      </c>
      <c r="M92" s="184">
        <v>0</v>
      </c>
      <c r="N92" s="61">
        <v>0</v>
      </c>
      <c r="O92" s="184">
        <v>0</v>
      </c>
      <c r="P92" s="61">
        <v>0</v>
      </c>
      <c r="Q92" s="184">
        <v>0</v>
      </c>
      <c r="R92" s="61">
        <v>0</v>
      </c>
      <c r="S92" s="184">
        <v>0</v>
      </c>
      <c r="T92" s="61">
        <v>0</v>
      </c>
      <c r="U92" s="102"/>
      <c r="V92" s="23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</row>
    <row r="93" spans="1:39" s="201" customFormat="1" ht="24.75" hidden="1" customHeight="1" x14ac:dyDescent="0.25">
      <c r="A93" s="59">
        <v>72</v>
      </c>
      <c r="B93" s="14" t="s">
        <v>1272</v>
      </c>
      <c r="C93" s="26">
        <f t="shared" si="11"/>
        <v>1219902.95</v>
      </c>
      <c r="D93" s="13">
        <v>60995.147499999999</v>
      </c>
      <c r="E93" s="13">
        <v>0</v>
      </c>
      <c r="F93" s="13">
        <v>0</v>
      </c>
      <c r="G93" s="13">
        <v>0</v>
      </c>
      <c r="H93" s="13">
        <v>0</v>
      </c>
      <c r="I93" s="13">
        <v>1158907.8025</v>
      </c>
      <c r="J93" s="13">
        <v>0</v>
      </c>
      <c r="K93" s="172">
        <v>0</v>
      </c>
      <c r="L93" s="13">
        <v>0</v>
      </c>
      <c r="M93" s="184">
        <v>0</v>
      </c>
      <c r="N93" s="61">
        <v>0</v>
      </c>
      <c r="O93" s="184">
        <v>0</v>
      </c>
      <c r="P93" s="61">
        <v>0</v>
      </c>
      <c r="Q93" s="184">
        <v>0</v>
      </c>
      <c r="R93" s="61">
        <v>0</v>
      </c>
      <c r="S93" s="184">
        <v>0</v>
      </c>
      <c r="T93" s="61">
        <v>0</v>
      </c>
      <c r="U93" s="46"/>
      <c r="V93" s="37"/>
      <c r="W93" s="128"/>
      <c r="X93" s="128"/>
      <c r="Y93" s="128"/>
      <c r="Z93" s="128"/>
      <c r="AA93" s="128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</row>
    <row r="94" spans="1:39" s="112" customFormat="1" ht="24.75" hidden="1" customHeight="1" x14ac:dyDescent="0.25">
      <c r="A94" s="59">
        <v>73</v>
      </c>
      <c r="B94" s="14" t="s">
        <v>1197</v>
      </c>
      <c r="C94" s="26">
        <f t="shared" si="11"/>
        <v>5603085.0999999996</v>
      </c>
      <c r="D94" s="13">
        <v>280154.25</v>
      </c>
      <c r="E94" s="13">
        <v>772511.69</v>
      </c>
      <c r="F94" s="13">
        <v>4550419.16</v>
      </c>
      <c r="G94" s="13">
        <v>0</v>
      </c>
      <c r="H94" s="13">
        <v>0</v>
      </c>
      <c r="I94" s="13">
        <v>0</v>
      </c>
      <c r="J94" s="13">
        <v>0</v>
      </c>
      <c r="K94" s="172">
        <v>0</v>
      </c>
      <c r="L94" s="13">
        <v>0</v>
      </c>
      <c r="M94" s="184">
        <v>0</v>
      </c>
      <c r="N94" s="61">
        <v>0</v>
      </c>
      <c r="O94" s="184">
        <v>0</v>
      </c>
      <c r="P94" s="61">
        <v>0</v>
      </c>
      <c r="Q94" s="184">
        <v>0</v>
      </c>
      <c r="R94" s="61">
        <v>0</v>
      </c>
      <c r="S94" s="184">
        <v>0</v>
      </c>
      <c r="T94" s="61">
        <v>0</v>
      </c>
      <c r="U94" s="102"/>
      <c r="V94" s="23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</row>
    <row r="95" spans="1:39" s="112" customFormat="1" ht="24.75" hidden="1" customHeight="1" x14ac:dyDescent="0.25">
      <c r="A95" s="59">
        <v>74</v>
      </c>
      <c r="B95" s="14" t="s">
        <v>1198</v>
      </c>
      <c r="C95" s="26">
        <f t="shared" si="11"/>
        <v>2151568.7400000002</v>
      </c>
      <c r="D95" s="13">
        <v>107578.44</v>
      </c>
      <c r="E95" s="13">
        <v>0</v>
      </c>
      <c r="F95" s="13">
        <v>1633658.71</v>
      </c>
      <c r="G95" s="13">
        <v>0</v>
      </c>
      <c r="H95" s="13">
        <v>0</v>
      </c>
      <c r="I95" s="13">
        <v>410331.59</v>
      </c>
      <c r="J95" s="13">
        <v>0</v>
      </c>
      <c r="K95" s="172">
        <v>0</v>
      </c>
      <c r="L95" s="13">
        <v>0</v>
      </c>
      <c r="M95" s="184">
        <v>0</v>
      </c>
      <c r="N95" s="61">
        <v>0</v>
      </c>
      <c r="O95" s="184">
        <v>0</v>
      </c>
      <c r="P95" s="61">
        <v>0</v>
      </c>
      <c r="Q95" s="184">
        <v>0</v>
      </c>
      <c r="R95" s="61">
        <v>0</v>
      </c>
      <c r="S95" s="184">
        <v>0</v>
      </c>
      <c r="T95" s="61">
        <v>0</v>
      </c>
      <c r="U95" s="102"/>
      <c r="V95" s="23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</row>
    <row r="96" spans="1:39" s="112" customFormat="1" ht="24.75" hidden="1" customHeight="1" x14ac:dyDescent="0.25">
      <c r="A96" s="59">
        <v>75</v>
      </c>
      <c r="B96" s="14" t="s">
        <v>677</v>
      </c>
      <c r="C96" s="26">
        <f t="shared" si="11"/>
        <v>25103034.66</v>
      </c>
      <c r="D96" s="13">
        <v>1255151.73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5">
        <v>6</v>
      </c>
      <c r="L96" s="13">
        <v>11400000</v>
      </c>
      <c r="M96" s="184">
        <v>1800</v>
      </c>
      <c r="N96" s="13">
        <v>6050646.8999999994</v>
      </c>
      <c r="O96" s="184">
        <v>0</v>
      </c>
      <c r="P96" s="13">
        <v>0</v>
      </c>
      <c r="Q96" s="184">
        <v>7645.68</v>
      </c>
      <c r="R96" s="13">
        <v>6397236.0300000003</v>
      </c>
      <c r="S96" s="184">
        <v>0</v>
      </c>
      <c r="T96" s="13">
        <v>0</v>
      </c>
      <c r="U96" s="102"/>
      <c r="V96" s="23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</row>
    <row r="97" spans="1:39" s="73" customFormat="1" ht="24.75" hidden="1" customHeight="1" x14ac:dyDescent="0.25">
      <c r="A97" s="254" t="s">
        <v>32</v>
      </c>
      <c r="B97" s="255"/>
      <c r="C97" s="98">
        <f t="shared" si="11"/>
        <v>149901491.56999999</v>
      </c>
      <c r="D97" s="48">
        <f>ROUND(SUM(D89:D96),2)</f>
        <v>7495074.5800000001</v>
      </c>
      <c r="E97" s="48">
        <f t="shared" ref="E97:T97" si="12">ROUND(SUM(E89:E96),2)</f>
        <v>5398644.9500000002</v>
      </c>
      <c r="F97" s="48">
        <f t="shared" si="12"/>
        <v>33306424.039999999</v>
      </c>
      <c r="G97" s="48">
        <f t="shared" si="12"/>
        <v>7389830.8499999996</v>
      </c>
      <c r="H97" s="48">
        <f t="shared" si="12"/>
        <v>3854192.69</v>
      </c>
      <c r="I97" s="48">
        <f t="shared" si="12"/>
        <v>4974624.58</v>
      </c>
      <c r="J97" s="48">
        <f t="shared" si="12"/>
        <v>0</v>
      </c>
      <c r="K97" s="48">
        <f t="shared" si="12"/>
        <v>18</v>
      </c>
      <c r="L97" s="48">
        <f t="shared" si="12"/>
        <v>34200000</v>
      </c>
      <c r="M97" s="48">
        <f t="shared" si="12"/>
        <v>6700.9</v>
      </c>
      <c r="N97" s="48">
        <f t="shared" si="12"/>
        <v>22524877.670000002</v>
      </c>
      <c r="O97" s="48">
        <f t="shared" si="12"/>
        <v>5440.2</v>
      </c>
      <c r="P97" s="48">
        <f t="shared" si="12"/>
        <v>12647899.720000001</v>
      </c>
      <c r="Q97" s="48">
        <f t="shared" si="12"/>
        <v>21644.14</v>
      </c>
      <c r="R97" s="48">
        <f t="shared" si="12"/>
        <v>18109922.489999998</v>
      </c>
      <c r="S97" s="48">
        <f t="shared" si="12"/>
        <v>0</v>
      </c>
      <c r="T97" s="48">
        <f t="shared" si="12"/>
        <v>0</v>
      </c>
      <c r="U97" s="102"/>
      <c r="V97" s="29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9" s="104" customFormat="1" ht="24.75" customHeight="1" x14ac:dyDescent="0.25">
      <c r="A98" s="219" t="s">
        <v>36</v>
      </c>
      <c r="B98" s="220"/>
      <c r="C98" s="221"/>
      <c r="D98" s="13"/>
      <c r="E98" s="13"/>
      <c r="F98" s="13"/>
      <c r="G98" s="13"/>
      <c r="H98" s="13"/>
      <c r="I98" s="13"/>
      <c r="J98" s="13"/>
      <c r="K98" s="58"/>
      <c r="L98" s="13"/>
      <c r="M98" s="82"/>
      <c r="N98" s="13"/>
      <c r="O98" s="82"/>
      <c r="P98" s="13"/>
      <c r="Q98" s="82"/>
      <c r="R98" s="13"/>
      <c r="S98" s="82"/>
      <c r="T98" s="13"/>
      <c r="U98" s="102"/>
      <c r="V98" s="103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</row>
    <row r="99" spans="1:39" s="115" customFormat="1" ht="24.75" customHeight="1" x14ac:dyDescent="0.25">
      <c r="A99" s="60">
        <v>76</v>
      </c>
      <c r="B99" s="14" t="s">
        <v>1209</v>
      </c>
      <c r="C99" s="26">
        <f t="shared" ref="C99:C146" si="13">ROUND(SUM(D99+E99+F99+G99+H99+I99+J99+L99+N99+P99+R99+T99),2)</f>
        <v>3260542.5</v>
      </c>
      <c r="D99" s="13">
        <v>163027.13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5">
        <v>0</v>
      </c>
      <c r="L99" s="13">
        <v>0</v>
      </c>
      <c r="M99" s="184">
        <v>950</v>
      </c>
      <c r="N99" s="13">
        <v>3097515.37</v>
      </c>
      <c r="O99" s="184">
        <v>0</v>
      </c>
      <c r="P99" s="13">
        <v>0</v>
      </c>
      <c r="Q99" s="184">
        <v>0</v>
      </c>
      <c r="R99" s="13">
        <v>0</v>
      </c>
      <c r="S99" s="184">
        <v>0</v>
      </c>
      <c r="T99" s="13">
        <v>0</v>
      </c>
      <c r="U99" s="24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</row>
    <row r="100" spans="1:39" s="199" customFormat="1" ht="24.75" customHeight="1" x14ac:dyDescent="0.25">
      <c r="A100" s="60">
        <v>77</v>
      </c>
      <c r="B100" s="14" t="s">
        <v>1336</v>
      </c>
      <c r="C100" s="26">
        <f t="shared" si="13"/>
        <v>901948.74</v>
      </c>
      <c r="D100" s="13">
        <v>42949.94</v>
      </c>
      <c r="E100" s="13">
        <v>858998.8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5">
        <v>0</v>
      </c>
      <c r="L100" s="13">
        <v>0</v>
      </c>
      <c r="M100" s="184">
        <v>0</v>
      </c>
      <c r="N100" s="13">
        <v>0</v>
      </c>
      <c r="O100" s="184">
        <v>0</v>
      </c>
      <c r="P100" s="13">
        <v>0</v>
      </c>
      <c r="Q100" s="184">
        <v>0</v>
      </c>
      <c r="R100" s="13">
        <v>0</v>
      </c>
      <c r="S100" s="184">
        <v>0</v>
      </c>
      <c r="T100" s="13">
        <v>0</v>
      </c>
      <c r="U100" s="24"/>
      <c r="V100" s="116"/>
      <c r="W100" s="116"/>
      <c r="X100" s="116"/>
      <c r="Y100" s="116"/>
      <c r="Z100" s="116"/>
      <c r="AA100" s="116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</row>
    <row r="101" spans="1:39" s="115" customFormat="1" ht="24.75" customHeight="1" x14ac:dyDescent="0.25">
      <c r="A101" s="60">
        <v>78</v>
      </c>
      <c r="B101" s="14" t="s">
        <v>901</v>
      </c>
      <c r="C101" s="26">
        <f t="shared" si="13"/>
        <v>4000000</v>
      </c>
      <c r="D101" s="13">
        <v>200000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72">
        <v>2</v>
      </c>
      <c r="L101" s="13">
        <v>3800000</v>
      </c>
      <c r="M101" s="184">
        <v>0</v>
      </c>
      <c r="N101" s="61">
        <v>0</v>
      </c>
      <c r="O101" s="184">
        <v>0</v>
      </c>
      <c r="P101" s="61">
        <v>0</v>
      </c>
      <c r="Q101" s="184">
        <v>0</v>
      </c>
      <c r="R101" s="61">
        <v>0</v>
      </c>
      <c r="S101" s="184">
        <v>0</v>
      </c>
      <c r="T101" s="61">
        <v>0</v>
      </c>
      <c r="U101" s="24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</row>
    <row r="102" spans="1:39" s="115" customFormat="1" ht="24.75" customHeight="1" x14ac:dyDescent="0.25">
      <c r="A102" s="60">
        <v>79</v>
      </c>
      <c r="B102" s="14" t="s">
        <v>33</v>
      </c>
      <c r="C102" s="26">
        <f t="shared" si="13"/>
        <v>1034543.14</v>
      </c>
      <c r="D102" s="13">
        <v>51727.16</v>
      </c>
      <c r="E102" s="13">
        <v>982815.98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72">
        <v>0</v>
      </c>
      <c r="L102" s="13">
        <v>0</v>
      </c>
      <c r="M102" s="184">
        <v>0</v>
      </c>
      <c r="N102" s="61">
        <v>0</v>
      </c>
      <c r="O102" s="184">
        <v>0</v>
      </c>
      <c r="P102" s="61">
        <v>0</v>
      </c>
      <c r="Q102" s="184">
        <v>0</v>
      </c>
      <c r="R102" s="61">
        <v>0</v>
      </c>
      <c r="S102" s="184">
        <v>0</v>
      </c>
      <c r="T102" s="61">
        <v>0</v>
      </c>
      <c r="U102" s="24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</row>
    <row r="103" spans="1:39" s="115" customFormat="1" ht="24.75" customHeight="1" x14ac:dyDescent="0.25">
      <c r="A103" s="60">
        <v>80</v>
      </c>
      <c r="B103" s="14" t="s">
        <v>105</v>
      </c>
      <c r="C103" s="26">
        <f t="shared" si="13"/>
        <v>7501249.0499999998</v>
      </c>
      <c r="D103" s="13">
        <v>375062.45</v>
      </c>
      <c r="E103" s="13">
        <v>996584.23</v>
      </c>
      <c r="F103" s="13">
        <v>0</v>
      </c>
      <c r="G103" s="13">
        <v>3121569.01</v>
      </c>
      <c r="H103" s="13">
        <v>1737928.84</v>
      </c>
      <c r="I103" s="13">
        <v>1270104.52</v>
      </c>
      <c r="J103" s="13">
        <v>0</v>
      </c>
      <c r="K103" s="172">
        <v>0</v>
      </c>
      <c r="L103" s="13">
        <v>0</v>
      </c>
      <c r="M103" s="184">
        <v>0</v>
      </c>
      <c r="N103" s="61">
        <v>0</v>
      </c>
      <c r="O103" s="184">
        <v>0</v>
      </c>
      <c r="P103" s="61">
        <v>0</v>
      </c>
      <c r="Q103" s="184">
        <v>0</v>
      </c>
      <c r="R103" s="61">
        <v>0</v>
      </c>
      <c r="S103" s="184">
        <v>0</v>
      </c>
      <c r="T103" s="61">
        <v>0</v>
      </c>
      <c r="U103" s="24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</row>
    <row r="104" spans="1:39" s="115" customFormat="1" ht="24.75" customHeight="1" x14ac:dyDescent="0.25">
      <c r="A104" s="60">
        <v>81</v>
      </c>
      <c r="B104" s="14" t="s">
        <v>106</v>
      </c>
      <c r="C104" s="26">
        <f t="shared" si="13"/>
        <v>10373290.92</v>
      </c>
      <c r="D104" s="13">
        <v>492843.71</v>
      </c>
      <c r="E104" s="13">
        <v>899154.25199999998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72">
        <v>0</v>
      </c>
      <c r="L104" s="13">
        <v>0</v>
      </c>
      <c r="M104" s="184">
        <v>0</v>
      </c>
      <c r="N104" s="61">
        <v>0</v>
      </c>
      <c r="O104" s="184">
        <v>0</v>
      </c>
      <c r="P104" s="61">
        <v>0</v>
      </c>
      <c r="Q104" s="184">
        <v>2418.08</v>
      </c>
      <c r="R104" s="61">
        <v>8981292.9600000009</v>
      </c>
      <c r="S104" s="184">
        <v>0</v>
      </c>
      <c r="T104" s="61">
        <v>0</v>
      </c>
      <c r="U104" s="24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</row>
    <row r="105" spans="1:39" s="115" customFormat="1" ht="24.75" customHeight="1" x14ac:dyDescent="0.25">
      <c r="A105" s="60">
        <v>82</v>
      </c>
      <c r="B105" s="14" t="s">
        <v>1211</v>
      </c>
      <c r="C105" s="26">
        <f t="shared" si="13"/>
        <v>2127005.0299999998</v>
      </c>
      <c r="D105" s="13">
        <v>106350.26</v>
      </c>
      <c r="E105" s="13">
        <v>892248.27</v>
      </c>
      <c r="F105" s="13">
        <v>0</v>
      </c>
      <c r="G105" s="13">
        <v>0</v>
      </c>
      <c r="H105" s="13">
        <v>0</v>
      </c>
      <c r="I105" s="13">
        <v>0</v>
      </c>
      <c r="J105" s="13">
        <v>1128406.5</v>
      </c>
      <c r="K105" s="172">
        <v>0</v>
      </c>
      <c r="L105" s="13">
        <v>0</v>
      </c>
      <c r="M105" s="184">
        <v>0</v>
      </c>
      <c r="N105" s="61">
        <v>0</v>
      </c>
      <c r="O105" s="184">
        <v>0</v>
      </c>
      <c r="P105" s="61">
        <v>0</v>
      </c>
      <c r="Q105" s="184">
        <v>0</v>
      </c>
      <c r="R105" s="61">
        <v>0</v>
      </c>
      <c r="S105" s="184">
        <v>0</v>
      </c>
      <c r="T105" s="61">
        <v>0</v>
      </c>
      <c r="U105" s="24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</row>
    <row r="106" spans="1:39" s="115" customFormat="1" ht="24.75" customHeight="1" x14ac:dyDescent="0.25">
      <c r="A106" s="60">
        <v>83</v>
      </c>
      <c r="B106" s="14" t="s">
        <v>111</v>
      </c>
      <c r="C106" s="26">
        <f t="shared" si="13"/>
        <v>1130147.3400000001</v>
      </c>
      <c r="D106" s="13">
        <v>56507.37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1073639.97</v>
      </c>
      <c r="K106" s="172">
        <v>0</v>
      </c>
      <c r="L106" s="13">
        <v>0</v>
      </c>
      <c r="M106" s="184">
        <v>0</v>
      </c>
      <c r="N106" s="61">
        <v>0</v>
      </c>
      <c r="O106" s="184">
        <v>0</v>
      </c>
      <c r="P106" s="61">
        <v>0</v>
      </c>
      <c r="Q106" s="184">
        <v>0</v>
      </c>
      <c r="R106" s="61">
        <v>0</v>
      </c>
      <c r="S106" s="184">
        <v>0</v>
      </c>
      <c r="T106" s="61">
        <v>0</v>
      </c>
      <c r="U106" s="24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</row>
    <row r="107" spans="1:39" s="115" customFormat="1" ht="24.75" customHeight="1" x14ac:dyDescent="0.25">
      <c r="A107" s="60">
        <v>84</v>
      </c>
      <c r="B107" s="14" t="s">
        <v>1212</v>
      </c>
      <c r="C107" s="26">
        <f t="shared" si="13"/>
        <v>2004587.81</v>
      </c>
      <c r="D107" s="13">
        <v>100229.39</v>
      </c>
      <c r="E107" s="13">
        <v>891340.3</v>
      </c>
      <c r="F107" s="13">
        <v>0</v>
      </c>
      <c r="G107" s="13">
        <v>0</v>
      </c>
      <c r="H107" s="13">
        <v>0</v>
      </c>
      <c r="I107" s="13">
        <v>0</v>
      </c>
      <c r="J107" s="13">
        <v>1013018.1200000001</v>
      </c>
      <c r="K107" s="172">
        <v>0</v>
      </c>
      <c r="L107" s="13">
        <v>0</v>
      </c>
      <c r="M107" s="184">
        <v>0</v>
      </c>
      <c r="N107" s="61">
        <v>0</v>
      </c>
      <c r="O107" s="184">
        <v>0</v>
      </c>
      <c r="P107" s="61">
        <v>0</v>
      </c>
      <c r="Q107" s="184">
        <v>0</v>
      </c>
      <c r="R107" s="61">
        <v>0</v>
      </c>
      <c r="S107" s="184">
        <v>0</v>
      </c>
      <c r="T107" s="61">
        <v>0</v>
      </c>
      <c r="U107" s="24"/>
      <c r="V107" s="116"/>
      <c r="W107" s="116"/>
      <c r="X107" s="116"/>
      <c r="Y107" s="127"/>
      <c r="Z107" s="116"/>
      <c r="AA107" s="116"/>
      <c r="AB107" s="116"/>
      <c r="AC107" s="116"/>
      <c r="AD107" s="116"/>
      <c r="AE107" s="116"/>
      <c r="AF107" s="127"/>
      <c r="AG107" s="116"/>
      <c r="AH107" s="116"/>
      <c r="AI107" s="116"/>
      <c r="AJ107" s="116"/>
      <c r="AK107" s="116"/>
      <c r="AL107" s="116"/>
      <c r="AM107" s="116"/>
    </row>
    <row r="108" spans="1:39" s="115" customFormat="1" ht="24.75" customHeight="1" x14ac:dyDescent="0.25">
      <c r="A108" s="60">
        <v>85</v>
      </c>
      <c r="B108" s="14" t="s">
        <v>110</v>
      </c>
      <c r="C108" s="26">
        <f t="shared" si="13"/>
        <v>8553154.9399999995</v>
      </c>
      <c r="D108" s="13">
        <v>427657.75</v>
      </c>
      <c r="E108" s="13">
        <v>0</v>
      </c>
      <c r="F108" s="13">
        <v>6797736.5709999995</v>
      </c>
      <c r="G108" s="13">
        <v>0</v>
      </c>
      <c r="H108" s="13">
        <v>0</v>
      </c>
      <c r="I108" s="13">
        <v>0</v>
      </c>
      <c r="J108" s="13">
        <v>1327760.6199999999</v>
      </c>
      <c r="K108" s="172">
        <v>0</v>
      </c>
      <c r="L108" s="13">
        <v>0</v>
      </c>
      <c r="M108" s="184">
        <v>0</v>
      </c>
      <c r="N108" s="61">
        <v>0</v>
      </c>
      <c r="O108" s="184">
        <v>0</v>
      </c>
      <c r="P108" s="61">
        <v>0</v>
      </c>
      <c r="Q108" s="184">
        <v>0</v>
      </c>
      <c r="R108" s="61">
        <v>0</v>
      </c>
      <c r="S108" s="184">
        <v>0</v>
      </c>
      <c r="T108" s="61">
        <v>0</v>
      </c>
      <c r="U108" s="24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</row>
    <row r="109" spans="1:39" s="154" customFormat="1" x14ac:dyDescent="0.25">
      <c r="A109" s="60">
        <v>86</v>
      </c>
      <c r="B109" s="14" t="s">
        <v>34</v>
      </c>
      <c r="C109" s="153">
        <f t="shared" si="13"/>
        <v>11779825.199999999</v>
      </c>
      <c r="D109" s="153">
        <v>588991.27</v>
      </c>
      <c r="E109" s="152">
        <v>1344411.69</v>
      </c>
      <c r="F109" s="152">
        <v>0</v>
      </c>
      <c r="G109" s="153">
        <v>4406349.2</v>
      </c>
      <c r="H109" s="153">
        <v>2448116.0300000003</v>
      </c>
      <c r="I109" s="152">
        <v>1798500.8</v>
      </c>
      <c r="J109" s="152">
        <v>0</v>
      </c>
      <c r="K109" s="75">
        <v>0</v>
      </c>
      <c r="L109" s="152">
        <v>0</v>
      </c>
      <c r="M109" s="52">
        <v>0</v>
      </c>
      <c r="N109" s="152">
        <v>0</v>
      </c>
      <c r="O109" s="85">
        <v>1246.2</v>
      </c>
      <c r="P109" s="152">
        <v>1193456.21</v>
      </c>
      <c r="Q109" s="52">
        <v>0</v>
      </c>
      <c r="R109" s="152">
        <v>0</v>
      </c>
      <c r="S109" s="52">
        <v>0</v>
      </c>
      <c r="T109" s="152">
        <v>0</v>
      </c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</row>
    <row r="110" spans="1:39" s="154" customFormat="1" ht="14.25" customHeight="1" x14ac:dyDescent="0.25">
      <c r="A110" s="60">
        <v>87</v>
      </c>
      <c r="B110" s="14" t="s">
        <v>902</v>
      </c>
      <c r="C110" s="26">
        <f t="shared" si="13"/>
        <v>4000000</v>
      </c>
      <c r="D110" s="36">
        <v>200000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59">
        <v>2</v>
      </c>
      <c r="L110" s="36">
        <v>3800000</v>
      </c>
      <c r="M110" s="85">
        <v>0</v>
      </c>
      <c r="N110" s="153">
        <v>0</v>
      </c>
      <c r="O110" s="85">
        <v>0</v>
      </c>
      <c r="P110" s="153">
        <v>0</v>
      </c>
      <c r="Q110" s="85">
        <v>0</v>
      </c>
      <c r="R110" s="153">
        <v>0</v>
      </c>
      <c r="S110" s="85">
        <v>0</v>
      </c>
      <c r="T110" s="153">
        <v>0</v>
      </c>
      <c r="U110" s="24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</row>
    <row r="111" spans="1:39" s="154" customFormat="1" ht="14.25" customHeight="1" x14ac:dyDescent="0.25">
      <c r="A111" s="60">
        <v>88</v>
      </c>
      <c r="B111" s="14" t="s">
        <v>113</v>
      </c>
      <c r="C111" s="26">
        <f t="shared" si="13"/>
        <v>9386949.6199999992</v>
      </c>
      <c r="D111" s="36">
        <v>469347.48</v>
      </c>
      <c r="E111" s="36">
        <v>1276947.6100000001</v>
      </c>
      <c r="F111" s="36">
        <v>0</v>
      </c>
      <c r="G111" s="36">
        <v>3890849.94</v>
      </c>
      <c r="H111" s="36">
        <v>2161710.67</v>
      </c>
      <c r="I111" s="36">
        <v>1588093.92</v>
      </c>
      <c r="J111" s="36">
        <v>0</v>
      </c>
      <c r="K111" s="59">
        <v>0</v>
      </c>
      <c r="L111" s="36">
        <v>0</v>
      </c>
      <c r="M111" s="85">
        <v>0</v>
      </c>
      <c r="N111" s="153">
        <v>0</v>
      </c>
      <c r="O111" s="85">
        <v>0</v>
      </c>
      <c r="P111" s="153">
        <v>0</v>
      </c>
      <c r="Q111" s="85">
        <v>0</v>
      </c>
      <c r="R111" s="153">
        <v>0</v>
      </c>
      <c r="S111" s="85">
        <v>0</v>
      </c>
      <c r="T111" s="153">
        <v>0</v>
      </c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</row>
    <row r="112" spans="1:39" s="155" customFormat="1" x14ac:dyDescent="0.25">
      <c r="A112" s="60">
        <v>89</v>
      </c>
      <c r="B112" s="14" t="s">
        <v>1210</v>
      </c>
      <c r="C112" s="26">
        <f t="shared" si="13"/>
        <v>1739300.86</v>
      </c>
      <c r="D112" s="36">
        <v>86965.04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1652335.82</v>
      </c>
      <c r="K112" s="59">
        <v>0</v>
      </c>
      <c r="L112" s="36">
        <v>0</v>
      </c>
      <c r="M112" s="85">
        <v>0</v>
      </c>
      <c r="N112" s="153">
        <v>0</v>
      </c>
      <c r="O112" s="85">
        <v>0</v>
      </c>
      <c r="P112" s="153">
        <v>0</v>
      </c>
      <c r="Q112" s="85">
        <v>0</v>
      </c>
      <c r="R112" s="153">
        <v>0</v>
      </c>
      <c r="S112" s="85">
        <v>0</v>
      </c>
      <c r="T112" s="153">
        <v>0</v>
      </c>
      <c r="U112" s="24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</row>
    <row r="113" spans="1:39" s="155" customFormat="1" x14ac:dyDescent="0.25">
      <c r="A113" s="60">
        <v>90</v>
      </c>
      <c r="B113" s="14" t="s">
        <v>1284</v>
      </c>
      <c r="C113" s="26">
        <f t="shared" si="13"/>
        <v>1006719.12</v>
      </c>
      <c r="D113" s="36">
        <v>50335.96</v>
      </c>
      <c r="E113" s="36">
        <v>956383.16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59">
        <v>0</v>
      </c>
      <c r="L113" s="36">
        <v>0</v>
      </c>
      <c r="M113" s="85">
        <v>0</v>
      </c>
      <c r="N113" s="153">
        <v>0</v>
      </c>
      <c r="O113" s="85">
        <v>0</v>
      </c>
      <c r="P113" s="153">
        <v>0</v>
      </c>
      <c r="Q113" s="85">
        <v>0</v>
      </c>
      <c r="R113" s="153">
        <v>0</v>
      </c>
      <c r="S113" s="85">
        <v>0</v>
      </c>
      <c r="T113" s="153">
        <v>0</v>
      </c>
      <c r="U113" s="24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</row>
    <row r="114" spans="1:39" s="154" customFormat="1" x14ac:dyDescent="0.25">
      <c r="A114" s="60">
        <v>91</v>
      </c>
      <c r="B114" s="14" t="s">
        <v>1213</v>
      </c>
      <c r="C114" s="26">
        <f t="shared" si="13"/>
        <v>989070.7</v>
      </c>
      <c r="D114" s="36">
        <v>49453.54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939617.15999999992</v>
      </c>
      <c r="K114" s="59">
        <v>0</v>
      </c>
      <c r="L114" s="36">
        <v>0</v>
      </c>
      <c r="M114" s="85">
        <v>0</v>
      </c>
      <c r="N114" s="153">
        <v>0</v>
      </c>
      <c r="O114" s="85">
        <v>0</v>
      </c>
      <c r="P114" s="153">
        <v>0</v>
      </c>
      <c r="Q114" s="85">
        <v>0</v>
      </c>
      <c r="R114" s="153">
        <v>0</v>
      </c>
      <c r="S114" s="85">
        <v>0</v>
      </c>
      <c r="T114" s="153">
        <v>0</v>
      </c>
      <c r="U114" s="24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</row>
    <row r="115" spans="1:39" s="115" customFormat="1" ht="24.75" customHeight="1" x14ac:dyDescent="0.2">
      <c r="A115" s="60">
        <v>92</v>
      </c>
      <c r="B115" s="14" t="s">
        <v>1214</v>
      </c>
      <c r="C115" s="153">
        <f t="shared" si="13"/>
        <v>7035460.4199999999</v>
      </c>
      <c r="D115" s="61">
        <v>351773.02</v>
      </c>
      <c r="E115" s="165">
        <v>0</v>
      </c>
      <c r="F115" s="165">
        <v>0</v>
      </c>
      <c r="G115" s="61">
        <v>0</v>
      </c>
      <c r="H115" s="61">
        <v>0</v>
      </c>
      <c r="I115" s="61">
        <v>0</v>
      </c>
      <c r="J115" s="165">
        <v>0</v>
      </c>
      <c r="K115" s="173">
        <v>0</v>
      </c>
      <c r="L115" s="165">
        <v>0</v>
      </c>
      <c r="M115" s="169">
        <v>0</v>
      </c>
      <c r="N115" s="165">
        <v>0</v>
      </c>
      <c r="O115" s="184">
        <v>0</v>
      </c>
      <c r="P115" s="61">
        <v>0</v>
      </c>
      <c r="Q115" s="169">
        <v>2273.6</v>
      </c>
      <c r="R115" s="165">
        <v>6683687.4000000004</v>
      </c>
      <c r="S115" s="169">
        <v>0</v>
      </c>
      <c r="T115" s="165">
        <v>0</v>
      </c>
      <c r="U115" s="151"/>
      <c r="V115" s="116"/>
      <c r="W115" s="116"/>
      <c r="X115" s="116"/>
      <c r="Y115" s="127"/>
      <c r="Z115" s="116"/>
      <c r="AA115" s="116"/>
      <c r="AB115" s="116"/>
      <c r="AC115" s="116"/>
      <c r="AD115" s="116"/>
      <c r="AE115" s="116"/>
      <c r="AF115" s="127"/>
      <c r="AG115" s="116"/>
      <c r="AH115" s="116"/>
      <c r="AI115" s="116"/>
      <c r="AJ115" s="116"/>
      <c r="AK115" s="116"/>
      <c r="AL115" s="116"/>
      <c r="AM115" s="116"/>
    </row>
    <row r="116" spans="1:39" s="115" customFormat="1" ht="24.75" customHeight="1" x14ac:dyDescent="0.2">
      <c r="A116" s="60">
        <v>93</v>
      </c>
      <c r="B116" s="14" t="s">
        <v>1215</v>
      </c>
      <c r="C116" s="153">
        <f t="shared" si="13"/>
        <v>900631.31</v>
      </c>
      <c r="D116" s="165">
        <v>45031.57</v>
      </c>
      <c r="E116" s="165">
        <v>855599.74000000011</v>
      </c>
      <c r="F116" s="165">
        <v>0</v>
      </c>
      <c r="G116" s="165">
        <v>0</v>
      </c>
      <c r="H116" s="165">
        <v>0</v>
      </c>
      <c r="I116" s="165">
        <v>0</v>
      </c>
      <c r="J116" s="165">
        <v>0</v>
      </c>
      <c r="K116" s="173">
        <v>0</v>
      </c>
      <c r="L116" s="61">
        <v>0</v>
      </c>
      <c r="M116" s="169">
        <v>0</v>
      </c>
      <c r="N116" s="61">
        <v>0</v>
      </c>
      <c r="O116" s="169">
        <v>0</v>
      </c>
      <c r="P116" s="61">
        <v>0</v>
      </c>
      <c r="Q116" s="169">
        <v>0</v>
      </c>
      <c r="R116" s="61">
        <v>0</v>
      </c>
      <c r="S116" s="169">
        <v>0</v>
      </c>
      <c r="T116" s="61">
        <v>0</v>
      </c>
      <c r="U116" s="151"/>
      <c r="V116" s="116"/>
      <c r="W116" s="116"/>
      <c r="X116" s="116"/>
      <c r="Y116" s="127"/>
      <c r="Z116" s="116"/>
      <c r="AA116" s="116"/>
      <c r="AB116" s="116"/>
      <c r="AC116" s="116"/>
      <c r="AD116" s="116"/>
      <c r="AE116" s="116"/>
      <c r="AF116" s="127"/>
      <c r="AG116" s="116"/>
      <c r="AH116" s="116"/>
      <c r="AI116" s="116"/>
      <c r="AJ116" s="116"/>
      <c r="AK116" s="116"/>
      <c r="AL116" s="116"/>
      <c r="AM116" s="116"/>
    </row>
    <row r="117" spans="1:39" s="115" customFormat="1" ht="24.75" customHeight="1" x14ac:dyDescent="0.2">
      <c r="A117" s="60">
        <v>94</v>
      </c>
      <c r="B117" s="14" t="s">
        <v>1285</v>
      </c>
      <c r="C117" s="153">
        <f t="shared" si="13"/>
        <v>935096.09</v>
      </c>
      <c r="D117" s="165">
        <v>46754.8</v>
      </c>
      <c r="E117" s="165">
        <v>888341.28999999992</v>
      </c>
      <c r="F117" s="165">
        <v>0</v>
      </c>
      <c r="G117" s="165">
        <v>0</v>
      </c>
      <c r="H117" s="165">
        <v>0</v>
      </c>
      <c r="I117" s="165">
        <v>0</v>
      </c>
      <c r="J117" s="165">
        <v>0</v>
      </c>
      <c r="K117" s="173">
        <v>0</v>
      </c>
      <c r="L117" s="61">
        <v>0</v>
      </c>
      <c r="M117" s="169">
        <v>0</v>
      </c>
      <c r="N117" s="61">
        <v>0</v>
      </c>
      <c r="O117" s="169">
        <v>0</v>
      </c>
      <c r="P117" s="61">
        <v>0</v>
      </c>
      <c r="Q117" s="169">
        <v>0</v>
      </c>
      <c r="R117" s="61">
        <v>0</v>
      </c>
      <c r="S117" s="169">
        <v>0</v>
      </c>
      <c r="T117" s="61">
        <v>0</v>
      </c>
      <c r="U117" s="151"/>
      <c r="V117" s="116"/>
      <c r="W117" s="116"/>
      <c r="X117" s="116"/>
      <c r="Y117" s="127"/>
      <c r="Z117" s="116"/>
      <c r="AA117" s="116"/>
      <c r="AB117" s="116"/>
      <c r="AC117" s="116"/>
      <c r="AD117" s="116"/>
      <c r="AE117" s="116"/>
      <c r="AF117" s="127"/>
      <c r="AG117" s="116"/>
      <c r="AH117" s="116"/>
      <c r="AI117" s="116"/>
      <c r="AJ117" s="116"/>
      <c r="AK117" s="116"/>
      <c r="AL117" s="116"/>
      <c r="AM117" s="116"/>
    </row>
    <row r="118" spans="1:39" s="115" customFormat="1" ht="24.75" customHeight="1" x14ac:dyDescent="0.2">
      <c r="A118" s="60">
        <v>95</v>
      </c>
      <c r="B118" s="14" t="s">
        <v>1216</v>
      </c>
      <c r="C118" s="153">
        <f t="shared" si="13"/>
        <v>932952.9</v>
      </c>
      <c r="D118" s="61">
        <v>46647.65</v>
      </c>
      <c r="E118" s="165">
        <v>886305.25</v>
      </c>
      <c r="F118" s="165">
        <v>0</v>
      </c>
      <c r="G118" s="61">
        <v>0</v>
      </c>
      <c r="H118" s="61">
        <v>0</v>
      </c>
      <c r="I118" s="165">
        <v>0</v>
      </c>
      <c r="J118" s="165">
        <v>0</v>
      </c>
      <c r="K118" s="173">
        <v>0</v>
      </c>
      <c r="L118" s="165">
        <v>0</v>
      </c>
      <c r="M118" s="193">
        <v>0</v>
      </c>
      <c r="N118" s="165">
        <v>0</v>
      </c>
      <c r="O118" s="169">
        <v>0</v>
      </c>
      <c r="P118" s="165">
        <v>0</v>
      </c>
      <c r="Q118" s="169">
        <v>0</v>
      </c>
      <c r="R118" s="165">
        <v>0</v>
      </c>
      <c r="S118" s="169">
        <v>0</v>
      </c>
      <c r="T118" s="165">
        <v>0</v>
      </c>
      <c r="U118" s="151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</row>
    <row r="119" spans="1:39" s="115" customFormat="1" ht="24.75" customHeight="1" x14ac:dyDescent="0.25">
      <c r="A119" s="60">
        <v>96</v>
      </c>
      <c r="B119" s="14" t="s">
        <v>35</v>
      </c>
      <c r="C119" s="26">
        <f t="shared" si="13"/>
        <v>1269017.78</v>
      </c>
      <c r="D119" s="13">
        <v>63450.89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1205566.8899999999</v>
      </c>
      <c r="K119" s="172">
        <v>0</v>
      </c>
      <c r="L119" s="13">
        <v>0</v>
      </c>
      <c r="M119" s="184">
        <v>0</v>
      </c>
      <c r="N119" s="61">
        <v>0</v>
      </c>
      <c r="O119" s="184">
        <v>0</v>
      </c>
      <c r="P119" s="61">
        <v>0</v>
      </c>
      <c r="Q119" s="184">
        <v>0</v>
      </c>
      <c r="R119" s="61">
        <v>0</v>
      </c>
      <c r="S119" s="184">
        <v>0</v>
      </c>
      <c r="T119" s="61">
        <v>0</v>
      </c>
      <c r="U119" s="24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</row>
    <row r="120" spans="1:39" s="115" customFormat="1" ht="24.75" customHeight="1" x14ac:dyDescent="0.25">
      <c r="A120" s="60">
        <v>97</v>
      </c>
      <c r="B120" s="14" t="s">
        <v>903</v>
      </c>
      <c r="C120" s="26">
        <f t="shared" si="13"/>
        <v>14498095.4</v>
      </c>
      <c r="D120" s="13">
        <v>724904.77</v>
      </c>
      <c r="E120" s="13">
        <v>973882</v>
      </c>
      <c r="F120" s="13">
        <v>4827444.5199999996</v>
      </c>
      <c r="G120" s="13">
        <v>2967411.27</v>
      </c>
      <c r="H120" s="13">
        <v>1648658.96</v>
      </c>
      <c r="I120" s="13">
        <v>1211182.0900000001</v>
      </c>
      <c r="J120" s="13">
        <v>0</v>
      </c>
      <c r="K120" s="172">
        <v>0</v>
      </c>
      <c r="L120" s="13">
        <v>0</v>
      </c>
      <c r="M120" s="184">
        <v>0</v>
      </c>
      <c r="N120" s="61">
        <v>0</v>
      </c>
      <c r="O120" s="184">
        <v>940</v>
      </c>
      <c r="P120" s="61">
        <v>2144611.79</v>
      </c>
      <c r="Q120" s="184">
        <v>0</v>
      </c>
      <c r="R120" s="61">
        <v>0</v>
      </c>
      <c r="S120" s="184">
        <v>0</v>
      </c>
      <c r="T120" s="61">
        <v>0</v>
      </c>
      <c r="U120" s="24"/>
      <c r="V120" s="116"/>
      <c r="W120" s="116"/>
      <c r="X120" s="116"/>
      <c r="Y120" s="127"/>
      <c r="Z120" s="116"/>
      <c r="AA120" s="116"/>
      <c r="AB120" s="116"/>
      <c r="AC120" s="116"/>
      <c r="AD120" s="116"/>
      <c r="AE120" s="116"/>
      <c r="AF120" s="127"/>
      <c r="AG120" s="116"/>
      <c r="AH120" s="116"/>
      <c r="AI120" s="116"/>
      <c r="AJ120" s="116"/>
      <c r="AK120" s="116"/>
      <c r="AL120" s="116"/>
      <c r="AM120" s="116"/>
    </row>
    <row r="121" spans="1:39" s="115" customFormat="1" ht="24.75" customHeight="1" x14ac:dyDescent="0.25">
      <c r="A121" s="60">
        <v>98</v>
      </c>
      <c r="B121" s="14" t="s">
        <v>1346</v>
      </c>
      <c r="C121" s="26">
        <f t="shared" si="13"/>
        <v>7641435.1100000003</v>
      </c>
      <c r="D121" s="13">
        <v>382071.75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72">
        <v>0</v>
      </c>
      <c r="L121" s="13">
        <v>0</v>
      </c>
      <c r="M121" s="184">
        <v>0</v>
      </c>
      <c r="N121" s="61">
        <v>0</v>
      </c>
      <c r="O121" s="184">
        <v>0</v>
      </c>
      <c r="P121" s="61">
        <v>0</v>
      </c>
      <c r="Q121" s="184">
        <v>1663</v>
      </c>
      <c r="R121" s="61">
        <v>7259363.3600000003</v>
      </c>
      <c r="S121" s="184">
        <v>0</v>
      </c>
      <c r="T121" s="61">
        <v>0</v>
      </c>
      <c r="U121" s="24"/>
      <c r="V121" s="116"/>
      <c r="W121" s="116"/>
      <c r="X121" s="116"/>
      <c r="Y121" s="127"/>
      <c r="Z121" s="116"/>
      <c r="AA121" s="116"/>
      <c r="AB121" s="116"/>
      <c r="AC121" s="116"/>
      <c r="AD121" s="116"/>
      <c r="AE121" s="116"/>
      <c r="AF121" s="127"/>
      <c r="AG121" s="116"/>
      <c r="AH121" s="116"/>
      <c r="AI121" s="116"/>
      <c r="AJ121" s="116"/>
      <c r="AK121" s="116"/>
      <c r="AL121" s="116"/>
      <c r="AM121" s="116"/>
    </row>
    <row r="122" spans="1:39" s="115" customFormat="1" ht="24.75" customHeight="1" x14ac:dyDescent="0.25">
      <c r="A122" s="60">
        <v>99</v>
      </c>
      <c r="B122" s="14" t="s">
        <v>904</v>
      </c>
      <c r="C122" s="26">
        <f t="shared" si="13"/>
        <v>13012487.08</v>
      </c>
      <c r="D122" s="13">
        <v>650624.34</v>
      </c>
      <c r="E122" s="13">
        <v>874089.09</v>
      </c>
      <c r="F122" s="13">
        <v>2166390.06</v>
      </c>
      <c r="G122" s="13">
        <v>887781</v>
      </c>
      <c r="H122" s="13">
        <v>493240.73</v>
      </c>
      <c r="I122" s="13">
        <v>362357.74</v>
      </c>
      <c r="J122" s="13">
        <v>0</v>
      </c>
      <c r="K122" s="172">
        <v>0</v>
      </c>
      <c r="L122" s="13">
        <v>0</v>
      </c>
      <c r="M122" s="184">
        <v>0</v>
      </c>
      <c r="N122" s="61">
        <v>0</v>
      </c>
      <c r="O122" s="184">
        <v>856.6</v>
      </c>
      <c r="P122" s="61">
        <v>962427.56</v>
      </c>
      <c r="Q122" s="184">
        <v>1681.8</v>
      </c>
      <c r="R122" s="61">
        <v>6615576.5599999996</v>
      </c>
      <c r="S122" s="184">
        <v>0</v>
      </c>
      <c r="T122" s="61">
        <v>0</v>
      </c>
      <c r="U122" s="24"/>
      <c r="V122" s="116"/>
      <c r="W122" s="116"/>
      <c r="X122" s="116"/>
      <c r="Y122" s="127"/>
      <c r="Z122" s="116"/>
      <c r="AA122" s="116"/>
      <c r="AB122" s="116"/>
      <c r="AC122" s="116"/>
      <c r="AD122" s="116"/>
      <c r="AE122" s="116"/>
      <c r="AF122" s="127"/>
      <c r="AG122" s="116"/>
      <c r="AH122" s="116"/>
      <c r="AI122" s="116"/>
      <c r="AJ122" s="116"/>
      <c r="AK122" s="116"/>
      <c r="AL122" s="116"/>
      <c r="AM122" s="116"/>
    </row>
    <row r="123" spans="1:39" s="115" customFormat="1" ht="24.75" customHeight="1" x14ac:dyDescent="0.25">
      <c r="A123" s="60">
        <v>100</v>
      </c>
      <c r="B123" s="14" t="s">
        <v>905</v>
      </c>
      <c r="C123" s="26">
        <f t="shared" si="13"/>
        <v>14327651.16</v>
      </c>
      <c r="D123" s="13">
        <v>716382.57</v>
      </c>
      <c r="E123" s="13">
        <v>1052654.3</v>
      </c>
      <c r="F123" s="13">
        <v>5217911.63</v>
      </c>
      <c r="G123" s="13">
        <v>3207429.87</v>
      </c>
      <c r="H123" s="13">
        <v>1782010.48</v>
      </c>
      <c r="I123" s="13">
        <v>1309148.3700000001</v>
      </c>
      <c r="J123" s="13">
        <v>1042113.94</v>
      </c>
      <c r="K123" s="172">
        <v>0</v>
      </c>
      <c r="L123" s="13">
        <v>0</v>
      </c>
      <c r="M123" s="184">
        <v>0</v>
      </c>
      <c r="N123" s="61">
        <v>0</v>
      </c>
      <c r="O123" s="184">
        <v>0</v>
      </c>
      <c r="P123" s="61">
        <v>0</v>
      </c>
      <c r="Q123" s="184">
        <v>0</v>
      </c>
      <c r="R123" s="61">
        <v>0</v>
      </c>
      <c r="S123" s="184">
        <v>0</v>
      </c>
      <c r="T123" s="61">
        <v>0</v>
      </c>
      <c r="U123" s="24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</row>
    <row r="124" spans="1:39" s="115" customFormat="1" ht="24.75" customHeight="1" x14ac:dyDescent="0.25">
      <c r="A124" s="60">
        <v>101</v>
      </c>
      <c r="B124" s="14" t="s">
        <v>906</v>
      </c>
      <c r="C124" s="26">
        <f t="shared" si="13"/>
        <v>25980769.57</v>
      </c>
      <c r="D124" s="13">
        <v>1299038.48</v>
      </c>
      <c r="E124" s="13">
        <v>0</v>
      </c>
      <c r="F124" s="13">
        <v>6922710.3799999999</v>
      </c>
      <c r="G124" s="13">
        <v>4255363</v>
      </c>
      <c r="H124" s="13">
        <v>2364229.86</v>
      </c>
      <c r="I124" s="13">
        <v>1736874</v>
      </c>
      <c r="J124" s="13">
        <v>0</v>
      </c>
      <c r="K124" s="15">
        <v>0</v>
      </c>
      <c r="L124" s="13">
        <v>0</v>
      </c>
      <c r="M124" s="184">
        <v>1760.5</v>
      </c>
      <c r="N124" s="13">
        <v>6856511.96</v>
      </c>
      <c r="O124" s="184">
        <v>1354</v>
      </c>
      <c r="P124" s="13">
        <v>2546041.89</v>
      </c>
      <c r="Q124" s="184">
        <v>0</v>
      </c>
      <c r="R124" s="13">
        <v>0</v>
      </c>
      <c r="S124" s="184">
        <v>0</v>
      </c>
      <c r="T124" s="13">
        <v>0</v>
      </c>
      <c r="U124" s="24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</row>
    <row r="125" spans="1:39" s="115" customFormat="1" ht="24.75" customHeight="1" x14ac:dyDescent="0.25">
      <c r="A125" s="60">
        <v>102</v>
      </c>
      <c r="B125" s="14" t="s">
        <v>907</v>
      </c>
      <c r="C125" s="26">
        <f t="shared" si="13"/>
        <v>11452969.07</v>
      </c>
      <c r="D125" s="13">
        <v>572648.45000000007</v>
      </c>
      <c r="E125" s="13">
        <v>0</v>
      </c>
      <c r="F125" s="13">
        <v>5272137.87</v>
      </c>
      <c r="G125" s="13">
        <v>0</v>
      </c>
      <c r="H125" s="13">
        <v>0</v>
      </c>
      <c r="I125" s="13">
        <v>1322753.48</v>
      </c>
      <c r="J125" s="13">
        <v>1052943.94</v>
      </c>
      <c r="K125" s="172">
        <v>0</v>
      </c>
      <c r="L125" s="13">
        <v>0</v>
      </c>
      <c r="M125" s="184">
        <v>0</v>
      </c>
      <c r="N125" s="61">
        <v>0</v>
      </c>
      <c r="O125" s="184">
        <v>0</v>
      </c>
      <c r="P125" s="61">
        <v>0</v>
      </c>
      <c r="Q125" s="184">
        <v>2322.6999999999998</v>
      </c>
      <c r="R125" s="61">
        <v>3232485.33</v>
      </c>
      <c r="S125" s="184">
        <v>0</v>
      </c>
      <c r="T125" s="61">
        <v>0</v>
      </c>
      <c r="U125" s="24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</row>
    <row r="126" spans="1:39" s="115" customFormat="1" ht="24.75" customHeight="1" x14ac:dyDescent="0.25">
      <c r="A126" s="60">
        <v>103</v>
      </c>
      <c r="B126" s="14" t="s">
        <v>908</v>
      </c>
      <c r="C126" s="26">
        <f t="shared" si="13"/>
        <v>12086292.199999999</v>
      </c>
      <c r="D126" s="13">
        <v>604314.6100000001</v>
      </c>
      <c r="E126" s="13">
        <v>967058.56</v>
      </c>
      <c r="F126" s="13">
        <v>4793621.32</v>
      </c>
      <c r="G126" s="13">
        <v>0</v>
      </c>
      <c r="H126" s="13">
        <v>0</v>
      </c>
      <c r="I126" s="13">
        <v>0</v>
      </c>
      <c r="J126" s="13">
        <v>957375.29</v>
      </c>
      <c r="K126" s="15">
        <v>0</v>
      </c>
      <c r="L126" s="13">
        <v>0</v>
      </c>
      <c r="M126" s="184">
        <v>1223.2</v>
      </c>
      <c r="N126" s="13">
        <v>4763922.42</v>
      </c>
      <c r="O126" s="184">
        <v>0</v>
      </c>
      <c r="P126" s="13">
        <v>0</v>
      </c>
      <c r="Q126" s="184">
        <v>0</v>
      </c>
      <c r="R126" s="13">
        <v>0</v>
      </c>
      <c r="S126" s="184">
        <v>0</v>
      </c>
      <c r="T126" s="13">
        <v>0</v>
      </c>
      <c r="U126" s="24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</row>
    <row r="127" spans="1:39" s="115" customFormat="1" ht="24.75" customHeight="1" x14ac:dyDescent="0.25">
      <c r="A127" s="60">
        <v>104</v>
      </c>
      <c r="B127" s="14" t="s">
        <v>909</v>
      </c>
      <c r="C127" s="26">
        <f t="shared" si="13"/>
        <v>9178999.6600000001</v>
      </c>
      <c r="D127" s="13">
        <v>458949.98</v>
      </c>
      <c r="E127" s="13">
        <v>790521.6</v>
      </c>
      <c r="F127" s="13">
        <v>4036261.1999999997</v>
      </c>
      <c r="G127" s="13">
        <v>0</v>
      </c>
      <c r="H127" s="13">
        <v>0</v>
      </c>
      <c r="I127" s="13">
        <v>0</v>
      </c>
      <c r="J127" s="13">
        <v>0</v>
      </c>
      <c r="K127" s="15">
        <v>0</v>
      </c>
      <c r="L127" s="13">
        <v>0</v>
      </c>
      <c r="M127" s="184">
        <v>799.9</v>
      </c>
      <c r="N127" s="13">
        <v>3893266.88</v>
      </c>
      <c r="O127" s="184">
        <v>0</v>
      </c>
      <c r="P127" s="13">
        <v>0</v>
      </c>
      <c r="Q127" s="184">
        <v>0</v>
      </c>
      <c r="R127" s="13">
        <v>0</v>
      </c>
      <c r="S127" s="184">
        <v>0</v>
      </c>
      <c r="T127" s="13">
        <v>0</v>
      </c>
      <c r="U127" s="24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</row>
    <row r="128" spans="1:39" s="115" customFormat="1" ht="24.75" customHeight="1" x14ac:dyDescent="0.25">
      <c r="A128" s="60">
        <v>105</v>
      </c>
      <c r="B128" s="14" t="s">
        <v>176</v>
      </c>
      <c r="C128" s="26">
        <f t="shared" si="13"/>
        <v>18042860.27</v>
      </c>
      <c r="D128" s="13">
        <v>902143.01</v>
      </c>
      <c r="E128" s="13">
        <v>0</v>
      </c>
      <c r="F128" s="61">
        <v>6464869.6200000001</v>
      </c>
      <c r="G128" s="13">
        <v>3973930.08</v>
      </c>
      <c r="H128" s="13">
        <v>2207869.0299999998</v>
      </c>
      <c r="I128" s="13">
        <v>1622004.01</v>
      </c>
      <c r="J128" s="13">
        <v>0</v>
      </c>
      <c r="K128" s="172">
        <v>0</v>
      </c>
      <c r="L128" s="13">
        <v>0</v>
      </c>
      <c r="M128" s="184">
        <v>0</v>
      </c>
      <c r="N128" s="61">
        <v>0</v>
      </c>
      <c r="O128" s="184">
        <v>1191.2</v>
      </c>
      <c r="P128" s="61">
        <v>2872044.52</v>
      </c>
      <c r="Q128" s="184">
        <v>0</v>
      </c>
      <c r="R128" s="61">
        <v>0</v>
      </c>
      <c r="S128" s="184">
        <v>0</v>
      </c>
      <c r="T128" s="61">
        <v>0</v>
      </c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</row>
    <row r="129" spans="1:39" s="115" customFormat="1" ht="24.75" customHeight="1" x14ac:dyDescent="0.25">
      <c r="A129" s="60">
        <v>106</v>
      </c>
      <c r="B129" s="14" t="s">
        <v>177</v>
      </c>
      <c r="C129" s="26">
        <f t="shared" si="13"/>
        <v>14435848.57</v>
      </c>
      <c r="D129" s="13">
        <v>721792.43</v>
      </c>
      <c r="E129" s="13">
        <v>0</v>
      </c>
      <c r="F129" s="61">
        <v>4810123.7699999996</v>
      </c>
      <c r="G129" s="13">
        <v>2956764.27</v>
      </c>
      <c r="H129" s="13">
        <v>1642743.6099999999</v>
      </c>
      <c r="I129" s="13">
        <v>1206836.3999999999</v>
      </c>
      <c r="J129" s="13">
        <v>960671.12</v>
      </c>
      <c r="K129" s="172">
        <v>0</v>
      </c>
      <c r="L129" s="13">
        <v>0</v>
      </c>
      <c r="M129" s="184">
        <v>0</v>
      </c>
      <c r="N129" s="61">
        <v>0</v>
      </c>
      <c r="O129" s="184">
        <v>865.1</v>
      </c>
      <c r="P129" s="61">
        <v>2136916.9700000002</v>
      </c>
      <c r="Q129" s="184">
        <v>0</v>
      </c>
      <c r="R129" s="61">
        <v>0</v>
      </c>
      <c r="S129" s="184">
        <v>0</v>
      </c>
      <c r="T129" s="61">
        <v>0</v>
      </c>
      <c r="U129" s="24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</row>
    <row r="130" spans="1:39" s="115" customFormat="1" ht="24.75" customHeight="1" x14ac:dyDescent="0.25">
      <c r="A130" s="60">
        <v>107</v>
      </c>
      <c r="B130" s="14" t="s">
        <v>910</v>
      </c>
      <c r="C130" s="26">
        <f t="shared" si="13"/>
        <v>13577631.1</v>
      </c>
      <c r="D130" s="13">
        <v>678881.56</v>
      </c>
      <c r="E130" s="13">
        <v>0</v>
      </c>
      <c r="F130" s="61">
        <v>4864950.0999999996</v>
      </c>
      <c r="G130" s="13">
        <v>0</v>
      </c>
      <c r="H130" s="13">
        <v>0</v>
      </c>
      <c r="I130" s="13">
        <v>0</v>
      </c>
      <c r="J130" s="13">
        <v>0</v>
      </c>
      <c r="K130" s="172">
        <v>0</v>
      </c>
      <c r="L130" s="13">
        <v>0</v>
      </c>
      <c r="M130" s="184">
        <v>0</v>
      </c>
      <c r="N130" s="61">
        <v>0</v>
      </c>
      <c r="O130" s="184">
        <v>0</v>
      </c>
      <c r="P130" s="61">
        <v>0</v>
      </c>
      <c r="Q130" s="184">
        <v>0</v>
      </c>
      <c r="R130" s="61">
        <v>8033799.4400000004</v>
      </c>
      <c r="S130" s="184">
        <v>0</v>
      </c>
      <c r="T130" s="61">
        <v>0</v>
      </c>
      <c r="U130" s="24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</row>
    <row r="131" spans="1:39" s="115" customFormat="1" ht="24.75" customHeight="1" x14ac:dyDescent="0.25">
      <c r="A131" s="60">
        <v>108</v>
      </c>
      <c r="B131" s="14" t="s">
        <v>911</v>
      </c>
      <c r="C131" s="26">
        <f>ROUND(SUM(D131+E131+F131+G131+H131+I131+J131+L131+N131+P131+R131+T131),2)</f>
        <v>2589069.1</v>
      </c>
      <c r="D131" s="13">
        <v>129453.46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5">
        <v>0</v>
      </c>
      <c r="L131" s="13">
        <v>0</v>
      </c>
      <c r="M131" s="184">
        <v>485</v>
      </c>
      <c r="N131" s="13">
        <v>2459615.64</v>
      </c>
      <c r="O131" s="184">
        <v>0</v>
      </c>
      <c r="P131" s="13">
        <v>0</v>
      </c>
      <c r="Q131" s="184">
        <v>0</v>
      </c>
      <c r="R131" s="13">
        <v>0</v>
      </c>
      <c r="S131" s="184">
        <v>0</v>
      </c>
      <c r="T131" s="13">
        <v>0</v>
      </c>
      <c r="U131" s="24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</row>
    <row r="132" spans="1:39" s="115" customFormat="1" ht="24.75" customHeight="1" x14ac:dyDescent="0.25">
      <c r="A132" s="60">
        <v>109</v>
      </c>
      <c r="B132" s="14" t="s">
        <v>1342</v>
      </c>
      <c r="C132" s="26">
        <f>ROUND(SUM(D132+E132+F132+G132+H132+I132+J132+L132+N132+P132+R132+T132),2)</f>
        <v>2000000</v>
      </c>
      <c r="D132" s="13">
        <v>100000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5">
        <v>1</v>
      </c>
      <c r="L132" s="13">
        <v>1900000</v>
      </c>
      <c r="M132" s="184">
        <v>0</v>
      </c>
      <c r="N132" s="13">
        <v>0</v>
      </c>
      <c r="O132" s="184">
        <v>0</v>
      </c>
      <c r="P132" s="13">
        <v>0</v>
      </c>
      <c r="Q132" s="184">
        <v>0</v>
      </c>
      <c r="R132" s="13">
        <v>0</v>
      </c>
      <c r="S132" s="184">
        <v>0</v>
      </c>
      <c r="T132" s="13">
        <v>0</v>
      </c>
      <c r="U132" s="24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</row>
    <row r="133" spans="1:39" s="115" customFormat="1" ht="24.75" customHeight="1" x14ac:dyDescent="0.2">
      <c r="A133" s="60">
        <v>110</v>
      </c>
      <c r="B133" s="14" t="s">
        <v>1286</v>
      </c>
      <c r="C133" s="26">
        <f>ROUND(SUM(D133+E133+F133+G133+H133+I133+J133+L133+N133+P133+R133+T133),2)</f>
        <v>377578.08</v>
      </c>
      <c r="D133" s="13">
        <v>18878.900000000001</v>
      </c>
      <c r="E133" s="13">
        <v>358699.18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72">
        <v>0</v>
      </c>
      <c r="L133" s="13">
        <v>0</v>
      </c>
      <c r="M133" s="184">
        <v>0</v>
      </c>
      <c r="N133" s="61">
        <v>0</v>
      </c>
      <c r="O133" s="184">
        <v>0</v>
      </c>
      <c r="P133" s="61">
        <v>0</v>
      </c>
      <c r="Q133" s="184">
        <v>0</v>
      </c>
      <c r="R133" s="61">
        <v>0</v>
      </c>
      <c r="S133" s="184">
        <v>0</v>
      </c>
      <c r="T133" s="61">
        <v>0</v>
      </c>
      <c r="U133" s="151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</row>
    <row r="134" spans="1:39" s="115" customFormat="1" ht="24.75" customHeight="1" x14ac:dyDescent="0.2">
      <c r="A134" s="60">
        <v>111</v>
      </c>
      <c r="B134" s="14" t="s">
        <v>1287</v>
      </c>
      <c r="C134" s="26">
        <f t="shared" si="13"/>
        <v>374977.68</v>
      </c>
      <c r="D134" s="13">
        <v>18748.88</v>
      </c>
      <c r="E134" s="13">
        <v>356228.80000000005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72">
        <v>0</v>
      </c>
      <c r="L134" s="13">
        <v>0</v>
      </c>
      <c r="M134" s="184">
        <v>0</v>
      </c>
      <c r="N134" s="61">
        <v>0</v>
      </c>
      <c r="O134" s="184">
        <v>0</v>
      </c>
      <c r="P134" s="61">
        <v>0</v>
      </c>
      <c r="Q134" s="184">
        <v>0</v>
      </c>
      <c r="R134" s="61">
        <v>0</v>
      </c>
      <c r="S134" s="184">
        <v>0</v>
      </c>
      <c r="T134" s="61">
        <v>0</v>
      </c>
      <c r="U134" s="151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</row>
    <row r="135" spans="1:39" s="115" customFormat="1" ht="24.75" customHeight="1" x14ac:dyDescent="0.25">
      <c r="A135" s="60">
        <v>112</v>
      </c>
      <c r="B135" s="14" t="s">
        <v>912</v>
      </c>
      <c r="C135" s="26">
        <f>ROUND(SUM(D135+E135+F135+G135+H135+I135+J135+L135+N135+P135+R135+T135),2)</f>
        <v>2420788.2000000002</v>
      </c>
      <c r="D135" s="13">
        <v>121039.41</v>
      </c>
      <c r="E135" s="13">
        <v>0</v>
      </c>
      <c r="F135" s="13">
        <v>0</v>
      </c>
      <c r="G135" s="13">
        <v>0</v>
      </c>
      <c r="H135" s="13">
        <v>0</v>
      </c>
      <c r="I135" s="13">
        <v>403204.45</v>
      </c>
      <c r="J135" s="13">
        <v>0</v>
      </c>
      <c r="K135" s="172">
        <v>0</v>
      </c>
      <c r="L135" s="13">
        <v>0</v>
      </c>
      <c r="M135" s="184">
        <v>0</v>
      </c>
      <c r="N135" s="61">
        <v>0</v>
      </c>
      <c r="O135" s="184">
        <v>0</v>
      </c>
      <c r="P135" s="61">
        <v>0</v>
      </c>
      <c r="Q135" s="184">
        <v>725.4</v>
      </c>
      <c r="R135" s="61">
        <v>1896544.34</v>
      </c>
      <c r="S135" s="184">
        <v>0</v>
      </c>
      <c r="T135" s="61">
        <v>0</v>
      </c>
      <c r="U135" s="24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</row>
    <row r="136" spans="1:39" s="115" customFormat="1" ht="24.75" customHeight="1" x14ac:dyDescent="0.25">
      <c r="A136" s="60">
        <v>113</v>
      </c>
      <c r="B136" s="14" t="s">
        <v>1232</v>
      </c>
      <c r="C136" s="26">
        <f t="shared" si="13"/>
        <v>4942307.47</v>
      </c>
      <c r="D136" s="13">
        <v>247115.37</v>
      </c>
      <c r="E136" s="13">
        <v>303329.73</v>
      </c>
      <c r="F136" s="13">
        <v>1641671.88</v>
      </c>
      <c r="G136" s="13">
        <v>950110.03</v>
      </c>
      <c r="H136" s="13">
        <v>528972.31999999995</v>
      </c>
      <c r="I136" s="13">
        <v>409775.78</v>
      </c>
      <c r="J136" s="13">
        <v>861332.36</v>
      </c>
      <c r="K136" s="172">
        <v>0</v>
      </c>
      <c r="L136" s="13">
        <v>0</v>
      </c>
      <c r="M136" s="184">
        <v>0</v>
      </c>
      <c r="N136" s="61">
        <v>0</v>
      </c>
      <c r="O136" s="184">
        <v>0</v>
      </c>
      <c r="P136" s="61">
        <v>0</v>
      </c>
      <c r="Q136" s="184">
        <v>0</v>
      </c>
      <c r="R136" s="61">
        <v>0</v>
      </c>
      <c r="S136" s="184">
        <v>0</v>
      </c>
      <c r="T136" s="61">
        <v>0</v>
      </c>
      <c r="U136" s="24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</row>
    <row r="137" spans="1:39" s="115" customFormat="1" ht="24.75" customHeight="1" x14ac:dyDescent="0.25">
      <c r="A137" s="60">
        <v>114</v>
      </c>
      <c r="B137" s="14" t="s">
        <v>913</v>
      </c>
      <c r="C137" s="26">
        <f t="shared" si="13"/>
        <v>14886081.359999999</v>
      </c>
      <c r="D137" s="13">
        <v>744304.07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5">
        <v>0</v>
      </c>
      <c r="L137" s="13">
        <v>0</v>
      </c>
      <c r="M137" s="184">
        <v>1553</v>
      </c>
      <c r="N137" s="13">
        <v>6048374.3700000001</v>
      </c>
      <c r="O137" s="184">
        <v>1194.5999999999999</v>
      </c>
      <c r="P137" s="13">
        <v>2878709.32</v>
      </c>
      <c r="Q137" s="184">
        <v>1194.5999999999999</v>
      </c>
      <c r="R137" s="13">
        <v>5214693.5999999996</v>
      </c>
      <c r="S137" s="184">
        <v>0</v>
      </c>
      <c r="T137" s="13">
        <v>0</v>
      </c>
      <c r="U137" s="24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</row>
    <row r="138" spans="1:39" s="115" customFormat="1" ht="24.75" customHeight="1" x14ac:dyDescent="0.25">
      <c r="A138" s="60">
        <v>115</v>
      </c>
      <c r="B138" s="14" t="s">
        <v>914</v>
      </c>
      <c r="C138" s="26">
        <f t="shared" si="13"/>
        <v>10086512.51</v>
      </c>
      <c r="D138" s="13">
        <v>504325.63</v>
      </c>
      <c r="E138" s="13">
        <v>1079287.75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5">
        <v>0</v>
      </c>
      <c r="L138" s="13">
        <v>0</v>
      </c>
      <c r="M138" s="184">
        <v>1382.8</v>
      </c>
      <c r="N138" s="13">
        <v>5385506.8099999996</v>
      </c>
      <c r="O138" s="184">
        <v>0</v>
      </c>
      <c r="P138" s="13">
        <v>0</v>
      </c>
      <c r="Q138" s="184">
        <v>2240</v>
      </c>
      <c r="R138" s="13">
        <v>3117392.32</v>
      </c>
      <c r="S138" s="184">
        <v>0</v>
      </c>
      <c r="T138" s="13">
        <v>0</v>
      </c>
      <c r="U138" s="24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</row>
    <row r="139" spans="1:39" s="115" customFormat="1" ht="24.75" customHeight="1" x14ac:dyDescent="0.25">
      <c r="A139" s="60">
        <v>116</v>
      </c>
      <c r="B139" s="14" t="s">
        <v>915</v>
      </c>
      <c r="C139" s="26">
        <f t="shared" si="13"/>
        <v>14069798.140000001</v>
      </c>
      <c r="D139" s="13">
        <v>703489.91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72">
        <v>0</v>
      </c>
      <c r="L139" s="13">
        <v>0</v>
      </c>
      <c r="M139" s="184">
        <v>0</v>
      </c>
      <c r="N139" s="61">
        <v>0</v>
      </c>
      <c r="O139" s="184">
        <v>0</v>
      </c>
      <c r="P139" s="61">
        <v>0</v>
      </c>
      <c r="Q139" s="184">
        <v>3062</v>
      </c>
      <c r="R139" s="61">
        <v>13366308.23</v>
      </c>
      <c r="S139" s="184">
        <v>0</v>
      </c>
      <c r="T139" s="61">
        <v>0</v>
      </c>
      <c r="U139" s="24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</row>
    <row r="140" spans="1:39" s="115" customFormat="1" ht="24.75" customHeight="1" x14ac:dyDescent="0.25">
      <c r="A140" s="60">
        <v>117</v>
      </c>
      <c r="B140" s="14" t="s">
        <v>916</v>
      </c>
      <c r="C140" s="26">
        <f t="shared" si="13"/>
        <v>15205045.220000001</v>
      </c>
      <c r="D140" s="13">
        <v>760252.25</v>
      </c>
      <c r="E140" s="13">
        <v>1086515.8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5">
        <v>0</v>
      </c>
      <c r="L140" s="13">
        <v>0</v>
      </c>
      <c r="M140" s="184">
        <v>2238.1999999999998</v>
      </c>
      <c r="N140" s="13">
        <v>8716981.0099999998</v>
      </c>
      <c r="O140" s="184">
        <v>0</v>
      </c>
      <c r="P140" s="13">
        <v>0</v>
      </c>
      <c r="Q140" s="184">
        <v>3335</v>
      </c>
      <c r="R140" s="13">
        <v>4641296.16</v>
      </c>
      <c r="S140" s="184">
        <v>0</v>
      </c>
      <c r="T140" s="13">
        <v>0</v>
      </c>
      <c r="U140" s="24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</row>
    <row r="141" spans="1:39" s="115" customFormat="1" ht="24.75" customHeight="1" x14ac:dyDescent="0.25">
      <c r="A141" s="60">
        <v>118</v>
      </c>
      <c r="B141" s="14" t="s">
        <v>917</v>
      </c>
      <c r="C141" s="26">
        <f t="shared" si="13"/>
        <v>20645305.59</v>
      </c>
      <c r="D141" s="13">
        <v>1032265.28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5">
        <v>0</v>
      </c>
      <c r="L141" s="13">
        <v>0</v>
      </c>
      <c r="M141" s="184">
        <v>2238.1999999999998</v>
      </c>
      <c r="N141" s="13">
        <v>10893747</v>
      </c>
      <c r="O141" s="184">
        <v>0</v>
      </c>
      <c r="P141" s="13">
        <v>0</v>
      </c>
      <c r="Q141" s="184">
        <v>3335</v>
      </c>
      <c r="R141" s="13">
        <v>8719293.3100000005</v>
      </c>
      <c r="S141" s="184">
        <v>0</v>
      </c>
      <c r="T141" s="13">
        <v>0</v>
      </c>
      <c r="U141" s="24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</row>
    <row r="142" spans="1:39" s="115" customFormat="1" ht="24.75" customHeight="1" x14ac:dyDescent="0.25">
      <c r="A142" s="60">
        <v>119</v>
      </c>
      <c r="B142" s="14" t="s">
        <v>918</v>
      </c>
      <c r="C142" s="26">
        <f t="shared" si="13"/>
        <v>9129506.8100000005</v>
      </c>
      <c r="D142" s="13">
        <v>456475.34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5">
        <v>0</v>
      </c>
      <c r="L142" s="13">
        <v>0</v>
      </c>
      <c r="M142" s="184">
        <v>1350.7</v>
      </c>
      <c r="N142" s="13">
        <v>5260488.8899999997</v>
      </c>
      <c r="O142" s="184">
        <v>0</v>
      </c>
      <c r="P142" s="13">
        <v>0</v>
      </c>
      <c r="Q142" s="184">
        <v>2452.08</v>
      </c>
      <c r="R142" s="13">
        <v>3412542.58</v>
      </c>
      <c r="S142" s="184">
        <v>0</v>
      </c>
      <c r="T142" s="13">
        <v>0</v>
      </c>
      <c r="U142" s="24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</row>
    <row r="143" spans="1:39" s="115" customFormat="1" ht="24.75" customHeight="1" x14ac:dyDescent="0.25">
      <c r="A143" s="60">
        <v>120</v>
      </c>
      <c r="B143" s="14" t="s">
        <v>919</v>
      </c>
      <c r="C143" s="26">
        <f t="shared" si="13"/>
        <v>16773833.949999999</v>
      </c>
      <c r="D143" s="13">
        <v>838691.7</v>
      </c>
      <c r="E143" s="13">
        <v>1426540.69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5">
        <v>0</v>
      </c>
      <c r="L143" s="13">
        <v>0</v>
      </c>
      <c r="M143" s="184">
        <v>1789.8</v>
      </c>
      <c r="N143" s="13">
        <v>6970624.8899999997</v>
      </c>
      <c r="O143" s="169">
        <v>1376.8</v>
      </c>
      <c r="P143" s="13">
        <v>3141423.65</v>
      </c>
      <c r="Q143" s="184">
        <v>3159.14</v>
      </c>
      <c r="R143" s="13">
        <v>4396553.0199999996</v>
      </c>
      <c r="S143" s="184">
        <v>0</v>
      </c>
      <c r="T143" s="13">
        <v>0</v>
      </c>
      <c r="U143" s="24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</row>
    <row r="144" spans="1:39" s="115" customFormat="1" ht="24.75" customHeight="1" x14ac:dyDescent="0.25">
      <c r="A144" s="60">
        <v>121</v>
      </c>
      <c r="B144" s="14" t="s">
        <v>920</v>
      </c>
      <c r="C144" s="26">
        <f t="shared" si="13"/>
        <v>22060772.84</v>
      </c>
      <c r="D144" s="13">
        <v>1103038.6399999999</v>
      </c>
      <c r="E144" s="13">
        <v>1467096.17</v>
      </c>
      <c r="F144" s="13">
        <v>7272262.3099999996</v>
      </c>
      <c r="G144" s="13">
        <v>0</v>
      </c>
      <c r="H144" s="13">
        <v>0</v>
      </c>
      <c r="I144" s="13">
        <v>1824574.86</v>
      </c>
      <c r="J144" s="13">
        <v>0</v>
      </c>
      <c r="K144" s="15">
        <v>0</v>
      </c>
      <c r="L144" s="13">
        <v>0</v>
      </c>
      <c r="M144" s="184">
        <v>1762.9</v>
      </c>
      <c r="N144" s="13">
        <v>6865859.0999999996</v>
      </c>
      <c r="O144" s="184">
        <v>0</v>
      </c>
      <c r="P144" s="13">
        <v>0</v>
      </c>
      <c r="Q144" s="184">
        <v>2535</v>
      </c>
      <c r="R144" s="13">
        <v>3527941.76</v>
      </c>
      <c r="S144" s="184">
        <v>0</v>
      </c>
      <c r="T144" s="13">
        <v>0</v>
      </c>
      <c r="U144" s="24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</row>
    <row r="145" spans="1:39" s="115" customFormat="1" ht="24.75" customHeight="1" x14ac:dyDescent="0.25">
      <c r="A145" s="60">
        <v>122</v>
      </c>
      <c r="B145" s="14" t="s">
        <v>921</v>
      </c>
      <c r="C145" s="26">
        <f t="shared" si="13"/>
        <v>17780695.91</v>
      </c>
      <c r="D145" s="13">
        <v>889034.8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72">
        <v>0</v>
      </c>
      <c r="L145" s="13">
        <v>0</v>
      </c>
      <c r="M145" s="184">
        <v>0</v>
      </c>
      <c r="N145" s="61">
        <v>0</v>
      </c>
      <c r="O145" s="184">
        <v>0</v>
      </c>
      <c r="P145" s="61">
        <v>0</v>
      </c>
      <c r="Q145" s="184">
        <v>3869.6</v>
      </c>
      <c r="R145" s="61">
        <v>16891661.109999999</v>
      </c>
      <c r="S145" s="184">
        <v>0</v>
      </c>
      <c r="T145" s="61">
        <v>0</v>
      </c>
      <c r="U145" s="24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</row>
    <row r="146" spans="1:39" s="119" customFormat="1" ht="24.75" customHeight="1" x14ac:dyDescent="0.25">
      <c r="A146" s="214" t="s">
        <v>114</v>
      </c>
      <c r="B146" s="215"/>
      <c r="C146" s="98">
        <f t="shared" si="13"/>
        <v>388438805.51999998</v>
      </c>
      <c r="D146" s="48">
        <f t="shared" ref="D146:T146" si="14">ROUND(SUM(D99:D145),2)</f>
        <v>19393971.969999999</v>
      </c>
      <c r="E146" s="48">
        <f t="shared" si="14"/>
        <v>22465034.239999998</v>
      </c>
      <c r="F146" s="48">
        <f t="shared" si="14"/>
        <v>65088091.229999997</v>
      </c>
      <c r="G146" s="48">
        <f t="shared" si="14"/>
        <v>30617557.670000002</v>
      </c>
      <c r="H146" s="48">
        <f t="shared" si="14"/>
        <v>17015480.530000001</v>
      </c>
      <c r="I146" s="48">
        <f t="shared" si="14"/>
        <v>16065410.42</v>
      </c>
      <c r="J146" s="48">
        <f t="shared" si="14"/>
        <v>13214781.73</v>
      </c>
      <c r="K146" s="48">
        <f t="shared" si="14"/>
        <v>5</v>
      </c>
      <c r="L146" s="48">
        <f t="shared" si="14"/>
        <v>9500000</v>
      </c>
      <c r="M146" s="48">
        <f t="shared" si="14"/>
        <v>17534.2</v>
      </c>
      <c r="N146" s="48">
        <f t="shared" si="14"/>
        <v>71212414.340000004</v>
      </c>
      <c r="O146" s="48">
        <f t="shared" si="14"/>
        <v>9024.5</v>
      </c>
      <c r="P146" s="48">
        <f t="shared" si="14"/>
        <v>17875631.91</v>
      </c>
      <c r="Q146" s="48">
        <f t="shared" si="14"/>
        <v>36267</v>
      </c>
      <c r="R146" s="48">
        <f t="shared" si="14"/>
        <v>105990431.48</v>
      </c>
      <c r="S146" s="48">
        <f t="shared" si="14"/>
        <v>0</v>
      </c>
      <c r="T146" s="48">
        <f t="shared" si="14"/>
        <v>0</v>
      </c>
      <c r="U146" s="117"/>
      <c r="V146" s="118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</row>
    <row r="147" spans="1:39" s="104" customFormat="1" ht="24.75" hidden="1" customHeight="1" x14ac:dyDescent="0.25">
      <c r="A147" s="219" t="s">
        <v>37</v>
      </c>
      <c r="B147" s="220"/>
      <c r="C147" s="221"/>
      <c r="D147" s="13"/>
      <c r="E147" s="13"/>
      <c r="F147" s="13"/>
      <c r="G147" s="13"/>
      <c r="H147" s="13"/>
      <c r="I147" s="13"/>
      <c r="J147" s="13"/>
      <c r="K147" s="58"/>
      <c r="L147" s="13"/>
      <c r="M147" s="82"/>
      <c r="N147" s="13"/>
      <c r="O147" s="82"/>
      <c r="P147" s="13"/>
      <c r="Q147" s="82"/>
      <c r="R147" s="13"/>
      <c r="S147" s="82"/>
      <c r="T147" s="13"/>
      <c r="U147" s="102"/>
      <c r="V147" s="103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</row>
    <row r="148" spans="1:39" s="104" customFormat="1" ht="24.75" hidden="1" customHeight="1" x14ac:dyDescent="0.25">
      <c r="A148" s="60">
        <v>123</v>
      </c>
      <c r="B148" s="14" t="s">
        <v>1192</v>
      </c>
      <c r="C148" s="26">
        <f t="shared" ref="C148:C168" si="15">ROUND(SUM(D148+E148+F148+G148+H148+I148+J148+L148+N148+P148+R148+T148),2)</f>
        <v>1707352.8</v>
      </c>
      <c r="D148" s="13">
        <v>85367.64</v>
      </c>
      <c r="E148" s="13">
        <v>0</v>
      </c>
      <c r="F148" s="13">
        <v>1297994.3290000001</v>
      </c>
      <c r="G148" s="13">
        <v>0</v>
      </c>
      <c r="H148" s="13">
        <v>0</v>
      </c>
      <c r="I148" s="13">
        <v>323990.83100000001</v>
      </c>
      <c r="J148" s="13">
        <v>0</v>
      </c>
      <c r="K148" s="172">
        <v>0</v>
      </c>
      <c r="L148" s="13">
        <v>0</v>
      </c>
      <c r="M148" s="184">
        <v>0</v>
      </c>
      <c r="N148" s="61">
        <v>0</v>
      </c>
      <c r="O148" s="184">
        <v>0</v>
      </c>
      <c r="P148" s="61">
        <v>0</v>
      </c>
      <c r="Q148" s="184">
        <v>0</v>
      </c>
      <c r="R148" s="61">
        <v>0</v>
      </c>
      <c r="S148" s="184">
        <v>0</v>
      </c>
      <c r="T148" s="61">
        <v>0</v>
      </c>
      <c r="U148" s="102"/>
      <c r="V148" s="103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</row>
    <row r="149" spans="1:39" s="115" customFormat="1" ht="24.75" hidden="1" customHeight="1" x14ac:dyDescent="0.25">
      <c r="A149" s="60">
        <v>124</v>
      </c>
      <c r="B149" s="14" t="s">
        <v>150</v>
      </c>
      <c r="C149" s="26">
        <f t="shared" si="15"/>
        <v>342501.19</v>
      </c>
      <c r="D149" s="13">
        <v>17125.060000000001</v>
      </c>
      <c r="E149" s="13">
        <v>0</v>
      </c>
      <c r="F149" s="13">
        <v>0</v>
      </c>
      <c r="G149" s="13">
        <v>0</v>
      </c>
      <c r="H149" s="13">
        <v>0</v>
      </c>
      <c r="I149" s="13">
        <v>325376.13</v>
      </c>
      <c r="J149" s="13">
        <v>0</v>
      </c>
      <c r="K149" s="172">
        <v>0</v>
      </c>
      <c r="L149" s="13">
        <v>0</v>
      </c>
      <c r="M149" s="184">
        <v>0</v>
      </c>
      <c r="N149" s="61">
        <v>0</v>
      </c>
      <c r="O149" s="184">
        <v>0</v>
      </c>
      <c r="P149" s="61">
        <v>0</v>
      </c>
      <c r="Q149" s="184">
        <v>0</v>
      </c>
      <c r="R149" s="61">
        <v>0</v>
      </c>
      <c r="S149" s="184">
        <v>0</v>
      </c>
      <c r="T149" s="61">
        <v>0</v>
      </c>
      <c r="U149" s="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</row>
    <row r="150" spans="1:39" s="115" customFormat="1" ht="24.75" hidden="1" customHeight="1" x14ac:dyDescent="0.25">
      <c r="A150" s="60">
        <v>125</v>
      </c>
      <c r="B150" s="14" t="s">
        <v>151</v>
      </c>
      <c r="C150" s="26">
        <f t="shared" si="15"/>
        <v>342103.51</v>
      </c>
      <c r="D150" s="13">
        <v>17105.18</v>
      </c>
      <c r="E150" s="13">
        <v>0</v>
      </c>
      <c r="F150" s="13">
        <v>0</v>
      </c>
      <c r="G150" s="13">
        <v>0</v>
      </c>
      <c r="H150" s="13">
        <v>0</v>
      </c>
      <c r="I150" s="13">
        <v>324998.33</v>
      </c>
      <c r="J150" s="13">
        <v>0</v>
      </c>
      <c r="K150" s="172">
        <v>0</v>
      </c>
      <c r="L150" s="13">
        <v>0</v>
      </c>
      <c r="M150" s="184">
        <v>0</v>
      </c>
      <c r="N150" s="61">
        <v>0</v>
      </c>
      <c r="O150" s="184">
        <v>0</v>
      </c>
      <c r="P150" s="61">
        <v>0</v>
      </c>
      <c r="Q150" s="184">
        <v>0</v>
      </c>
      <c r="R150" s="61">
        <v>0</v>
      </c>
      <c r="S150" s="184">
        <v>0</v>
      </c>
      <c r="T150" s="61">
        <v>0</v>
      </c>
      <c r="U150" s="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</row>
    <row r="151" spans="1:39" s="115" customFormat="1" ht="24.75" hidden="1" customHeight="1" x14ac:dyDescent="0.25">
      <c r="A151" s="60">
        <v>126</v>
      </c>
      <c r="B151" s="14" t="s">
        <v>117</v>
      </c>
      <c r="C151" s="26">
        <f t="shared" si="15"/>
        <v>1731907.89</v>
      </c>
      <c r="D151" s="13">
        <v>86595.39</v>
      </c>
      <c r="E151" s="13">
        <v>0</v>
      </c>
      <c r="F151" s="13">
        <v>1316662.0379999999</v>
      </c>
      <c r="G151" s="13">
        <v>0</v>
      </c>
      <c r="H151" s="13">
        <v>0</v>
      </c>
      <c r="I151" s="13">
        <v>328650.45749999996</v>
      </c>
      <c r="J151" s="13">
        <v>0</v>
      </c>
      <c r="K151" s="172">
        <v>0</v>
      </c>
      <c r="L151" s="13">
        <v>0</v>
      </c>
      <c r="M151" s="184">
        <v>0</v>
      </c>
      <c r="N151" s="61">
        <v>0</v>
      </c>
      <c r="O151" s="184">
        <v>0</v>
      </c>
      <c r="P151" s="61">
        <v>0</v>
      </c>
      <c r="Q151" s="184">
        <v>0</v>
      </c>
      <c r="R151" s="61">
        <v>0</v>
      </c>
      <c r="S151" s="184">
        <v>0</v>
      </c>
      <c r="T151" s="61">
        <v>0</v>
      </c>
      <c r="U151" s="102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</row>
    <row r="152" spans="1:39" s="115" customFormat="1" ht="24.75" hidden="1" customHeight="1" x14ac:dyDescent="0.25">
      <c r="A152" s="60">
        <v>127</v>
      </c>
      <c r="B152" s="14" t="s">
        <v>1193</v>
      </c>
      <c r="C152" s="26">
        <f t="shared" si="15"/>
        <v>1725713.82</v>
      </c>
      <c r="D152" s="13">
        <v>86285.69</v>
      </c>
      <c r="E152" s="13">
        <v>0</v>
      </c>
      <c r="F152" s="13">
        <v>1311953.0685000001</v>
      </c>
      <c r="G152" s="13">
        <v>0</v>
      </c>
      <c r="H152" s="13">
        <v>0</v>
      </c>
      <c r="I152" s="13">
        <v>327475.06050000002</v>
      </c>
      <c r="J152" s="13">
        <v>0</v>
      </c>
      <c r="K152" s="172">
        <v>0</v>
      </c>
      <c r="L152" s="13">
        <v>0</v>
      </c>
      <c r="M152" s="184">
        <v>0</v>
      </c>
      <c r="N152" s="61">
        <v>0</v>
      </c>
      <c r="O152" s="184">
        <v>0</v>
      </c>
      <c r="P152" s="61">
        <v>0</v>
      </c>
      <c r="Q152" s="184">
        <v>0</v>
      </c>
      <c r="R152" s="61">
        <v>0</v>
      </c>
      <c r="S152" s="184">
        <v>0</v>
      </c>
      <c r="T152" s="61">
        <v>0</v>
      </c>
      <c r="U152" s="102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</row>
    <row r="153" spans="1:39" s="115" customFormat="1" ht="24.75" hidden="1" customHeight="1" x14ac:dyDescent="0.25">
      <c r="A153" s="60">
        <v>128</v>
      </c>
      <c r="B153" s="14" t="s">
        <v>152</v>
      </c>
      <c r="C153" s="26">
        <f t="shared" si="15"/>
        <v>2819569.52</v>
      </c>
      <c r="D153" s="13">
        <v>140978.48000000001</v>
      </c>
      <c r="E153" s="13">
        <v>0</v>
      </c>
      <c r="F153" s="13">
        <v>2107094.3854999999</v>
      </c>
      <c r="G153" s="13">
        <v>0</v>
      </c>
      <c r="H153" s="13">
        <v>0</v>
      </c>
      <c r="I153" s="13">
        <v>571496.65850000002</v>
      </c>
      <c r="J153" s="13">
        <v>0</v>
      </c>
      <c r="K153" s="172">
        <v>0</v>
      </c>
      <c r="L153" s="13">
        <v>0</v>
      </c>
      <c r="M153" s="184">
        <v>0</v>
      </c>
      <c r="N153" s="61">
        <v>0</v>
      </c>
      <c r="O153" s="184">
        <v>0</v>
      </c>
      <c r="P153" s="61">
        <v>0</v>
      </c>
      <c r="Q153" s="184">
        <v>0</v>
      </c>
      <c r="R153" s="61">
        <v>0</v>
      </c>
      <c r="S153" s="184">
        <v>0</v>
      </c>
      <c r="T153" s="61">
        <v>0</v>
      </c>
      <c r="U153" s="102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</row>
    <row r="154" spans="1:39" s="115" customFormat="1" ht="24.75" hidden="1" customHeight="1" x14ac:dyDescent="0.25">
      <c r="A154" s="60">
        <v>129</v>
      </c>
      <c r="B154" s="14" t="s">
        <v>1032</v>
      </c>
      <c r="C154" s="26">
        <f t="shared" si="15"/>
        <v>1496033.4</v>
      </c>
      <c r="D154" s="13">
        <v>74801.67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72">
        <v>0</v>
      </c>
      <c r="L154" s="13">
        <v>0</v>
      </c>
      <c r="M154" s="184">
        <v>0</v>
      </c>
      <c r="N154" s="61">
        <v>0</v>
      </c>
      <c r="O154" s="184">
        <v>0</v>
      </c>
      <c r="P154" s="61">
        <v>0</v>
      </c>
      <c r="Q154" s="184">
        <v>543.6</v>
      </c>
      <c r="R154" s="61">
        <v>1421231.73</v>
      </c>
      <c r="S154" s="184">
        <v>0</v>
      </c>
      <c r="T154" s="61">
        <v>0</v>
      </c>
      <c r="U154" s="24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</row>
    <row r="155" spans="1:39" s="115" customFormat="1" ht="24.75" hidden="1" customHeight="1" x14ac:dyDescent="0.25">
      <c r="A155" s="60">
        <v>130</v>
      </c>
      <c r="B155" s="14" t="s">
        <v>1033</v>
      </c>
      <c r="C155" s="26">
        <f t="shared" si="15"/>
        <v>3201339.19</v>
      </c>
      <c r="D155" s="13">
        <v>160066.96</v>
      </c>
      <c r="E155" s="13">
        <v>0</v>
      </c>
      <c r="F155" s="13">
        <v>0</v>
      </c>
      <c r="G155" s="13">
        <v>0</v>
      </c>
      <c r="H155" s="13">
        <v>0</v>
      </c>
      <c r="I155" s="13">
        <v>323780.94</v>
      </c>
      <c r="J155" s="13">
        <v>0</v>
      </c>
      <c r="K155" s="172">
        <v>0</v>
      </c>
      <c r="L155" s="13">
        <v>0</v>
      </c>
      <c r="M155" s="184">
        <v>0</v>
      </c>
      <c r="N155" s="61">
        <v>0</v>
      </c>
      <c r="O155" s="184">
        <v>0</v>
      </c>
      <c r="P155" s="61">
        <v>0</v>
      </c>
      <c r="Q155" s="184">
        <v>519.70000000000005</v>
      </c>
      <c r="R155" s="61">
        <v>2717491.29</v>
      </c>
      <c r="S155" s="184">
        <v>0</v>
      </c>
      <c r="T155" s="61">
        <v>0</v>
      </c>
      <c r="U155" s="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</row>
    <row r="156" spans="1:39" s="115" customFormat="1" ht="24.75" hidden="1" customHeight="1" x14ac:dyDescent="0.25">
      <c r="A156" s="60">
        <v>131</v>
      </c>
      <c r="B156" s="14" t="s">
        <v>1034</v>
      </c>
      <c r="C156" s="26">
        <f t="shared" si="15"/>
        <v>5353910.1500000004</v>
      </c>
      <c r="D156" s="13">
        <v>267695.51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5">
        <v>0</v>
      </c>
      <c r="L156" s="13">
        <v>0</v>
      </c>
      <c r="M156" s="184">
        <v>1045</v>
      </c>
      <c r="N156" s="13">
        <v>5086214.6399999997</v>
      </c>
      <c r="O156" s="184">
        <v>0</v>
      </c>
      <c r="P156" s="13">
        <v>0</v>
      </c>
      <c r="Q156" s="184">
        <v>0</v>
      </c>
      <c r="R156" s="13">
        <v>0</v>
      </c>
      <c r="S156" s="184">
        <v>0</v>
      </c>
      <c r="T156" s="13">
        <v>0</v>
      </c>
      <c r="U156" s="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</row>
    <row r="157" spans="1:39" s="115" customFormat="1" ht="24.75" hidden="1" customHeight="1" x14ac:dyDescent="0.25">
      <c r="A157" s="60">
        <v>132</v>
      </c>
      <c r="B157" s="14" t="s">
        <v>1035</v>
      </c>
      <c r="C157" s="26">
        <f t="shared" si="15"/>
        <v>2330625.4</v>
      </c>
      <c r="D157" s="13">
        <v>116531.27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72">
        <v>0</v>
      </c>
      <c r="L157" s="13">
        <v>0</v>
      </c>
      <c r="M157" s="184">
        <v>734.4</v>
      </c>
      <c r="N157" s="61">
        <v>2214094.13</v>
      </c>
      <c r="O157" s="184">
        <v>0</v>
      </c>
      <c r="P157" s="61">
        <v>0</v>
      </c>
      <c r="Q157" s="184">
        <v>0</v>
      </c>
      <c r="R157" s="61">
        <v>0</v>
      </c>
      <c r="S157" s="184">
        <v>0</v>
      </c>
      <c r="T157" s="61">
        <v>0</v>
      </c>
      <c r="U157" s="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</row>
    <row r="158" spans="1:39" s="115" customFormat="1" ht="24.75" hidden="1" customHeight="1" x14ac:dyDescent="0.25">
      <c r="A158" s="60">
        <v>133</v>
      </c>
      <c r="B158" s="14" t="s">
        <v>1036</v>
      </c>
      <c r="C158" s="26">
        <f t="shared" si="15"/>
        <v>475141.06</v>
      </c>
      <c r="D158" s="13">
        <v>23757.05</v>
      </c>
      <c r="E158" s="13">
        <v>201181.63</v>
      </c>
      <c r="F158" s="13">
        <v>0</v>
      </c>
      <c r="G158" s="13">
        <v>0</v>
      </c>
      <c r="H158" s="13">
        <v>0</v>
      </c>
      <c r="I158" s="13">
        <v>250202.38</v>
      </c>
      <c r="J158" s="13">
        <v>0</v>
      </c>
      <c r="K158" s="172">
        <v>0</v>
      </c>
      <c r="L158" s="13">
        <v>0</v>
      </c>
      <c r="M158" s="184">
        <v>0</v>
      </c>
      <c r="N158" s="61">
        <v>0</v>
      </c>
      <c r="O158" s="184">
        <v>0</v>
      </c>
      <c r="P158" s="61">
        <v>0</v>
      </c>
      <c r="Q158" s="184">
        <v>0</v>
      </c>
      <c r="R158" s="61">
        <v>0</v>
      </c>
      <c r="S158" s="184">
        <v>0</v>
      </c>
      <c r="T158" s="61">
        <v>0</v>
      </c>
      <c r="U158" s="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</row>
    <row r="159" spans="1:39" s="115" customFormat="1" ht="24.75" hidden="1" customHeight="1" x14ac:dyDescent="0.25">
      <c r="A159" s="60">
        <v>134</v>
      </c>
      <c r="B159" s="14" t="s">
        <v>1037</v>
      </c>
      <c r="C159" s="26">
        <f t="shared" si="15"/>
        <v>2833657.34</v>
      </c>
      <c r="D159" s="13">
        <v>141682.87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5">
        <v>0</v>
      </c>
      <c r="L159" s="13">
        <v>0</v>
      </c>
      <c r="M159" s="184">
        <v>691.2</v>
      </c>
      <c r="N159" s="13">
        <v>2691974.47</v>
      </c>
      <c r="O159" s="184">
        <v>0</v>
      </c>
      <c r="P159" s="13">
        <v>0</v>
      </c>
      <c r="Q159" s="184">
        <v>0</v>
      </c>
      <c r="R159" s="13">
        <v>0</v>
      </c>
      <c r="S159" s="184">
        <v>0</v>
      </c>
      <c r="T159" s="13">
        <v>0</v>
      </c>
      <c r="U159" s="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</row>
    <row r="160" spans="1:39" s="115" customFormat="1" ht="24.75" hidden="1" customHeight="1" x14ac:dyDescent="0.25">
      <c r="A160" s="60">
        <v>135</v>
      </c>
      <c r="B160" s="14" t="s">
        <v>1038</v>
      </c>
      <c r="C160" s="26">
        <f t="shared" si="15"/>
        <v>2534161.63</v>
      </c>
      <c r="D160" s="13">
        <v>126708.08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72">
        <v>0</v>
      </c>
      <c r="L160" s="13">
        <v>0</v>
      </c>
      <c r="M160" s="184">
        <v>686.7</v>
      </c>
      <c r="N160" s="61">
        <v>2407453.5499999998</v>
      </c>
      <c r="O160" s="184">
        <v>0</v>
      </c>
      <c r="P160" s="61">
        <v>0</v>
      </c>
      <c r="Q160" s="184">
        <v>0</v>
      </c>
      <c r="R160" s="61">
        <v>0</v>
      </c>
      <c r="S160" s="184">
        <v>0</v>
      </c>
      <c r="T160" s="61">
        <v>0</v>
      </c>
      <c r="U160" s="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</row>
    <row r="161" spans="1:39" s="115" customFormat="1" ht="24.75" hidden="1" customHeight="1" x14ac:dyDescent="0.25">
      <c r="A161" s="60">
        <v>136</v>
      </c>
      <c r="B161" s="14" t="s">
        <v>1039</v>
      </c>
      <c r="C161" s="26">
        <f t="shared" si="15"/>
        <v>2074360.34</v>
      </c>
      <c r="D161" s="13">
        <v>103718.02</v>
      </c>
      <c r="E161" s="13">
        <v>148822.69</v>
      </c>
      <c r="F161" s="13">
        <v>737700.52</v>
      </c>
      <c r="G161" s="13">
        <v>0</v>
      </c>
      <c r="H161" s="13">
        <v>0</v>
      </c>
      <c r="I161" s="13">
        <v>185085.43</v>
      </c>
      <c r="J161" s="13">
        <v>0</v>
      </c>
      <c r="K161" s="172">
        <v>0</v>
      </c>
      <c r="L161" s="13">
        <v>0</v>
      </c>
      <c r="M161" s="184">
        <v>0</v>
      </c>
      <c r="N161" s="61">
        <v>0</v>
      </c>
      <c r="O161" s="184">
        <v>0</v>
      </c>
      <c r="P161" s="61">
        <v>0</v>
      </c>
      <c r="Q161" s="184">
        <v>646</v>
      </c>
      <c r="R161" s="61">
        <v>899033.68</v>
      </c>
      <c r="S161" s="184">
        <v>0</v>
      </c>
      <c r="T161" s="61">
        <v>0</v>
      </c>
      <c r="U161" s="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</row>
    <row r="162" spans="1:39" s="115" customFormat="1" ht="24.75" hidden="1" customHeight="1" x14ac:dyDescent="0.25">
      <c r="A162" s="60">
        <v>137</v>
      </c>
      <c r="B162" s="14" t="s">
        <v>1040</v>
      </c>
      <c r="C162" s="26">
        <f t="shared" si="15"/>
        <v>3527738.15</v>
      </c>
      <c r="D162" s="13">
        <v>176386.91</v>
      </c>
      <c r="E162" s="13">
        <v>185276.32</v>
      </c>
      <c r="F162" s="13">
        <v>1009515.94</v>
      </c>
      <c r="G162" s="13">
        <v>0</v>
      </c>
      <c r="H162" s="13">
        <v>0</v>
      </c>
      <c r="I162" s="13">
        <v>229943.02</v>
      </c>
      <c r="J162" s="13">
        <v>0</v>
      </c>
      <c r="K162" s="15">
        <v>0</v>
      </c>
      <c r="L162" s="13">
        <v>0</v>
      </c>
      <c r="M162" s="184">
        <v>720</v>
      </c>
      <c r="N162" s="13">
        <v>1926615.96</v>
      </c>
      <c r="O162" s="184">
        <v>0</v>
      </c>
      <c r="P162" s="13">
        <v>0</v>
      </c>
      <c r="Q162" s="184">
        <v>0</v>
      </c>
      <c r="R162" s="13">
        <v>0</v>
      </c>
      <c r="S162" s="184">
        <v>0</v>
      </c>
      <c r="T162" s="13">
        <v>0</v>
      </c>
      <c r="U162" s="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</row>
    <row r="163" spans="1:39" s="115" customFormat="1" ht="24.75" hidden="1" customHeight="1" x14ac:dyDescent="0.25">
      <c r="A163" s="60">
        <v>138</v>
      </c>
      <c r="B163" s="14" t="s">
        <v>1041</v>
      </c>
      <c r="C163" s="26">
        <f t="shared" si="15"/>
        <v>3114043.91</v>
      </c>
      <c r="D163" s="13">
        <v>155702.20000000001</v>
      </c>
      <c r="E163" s="13">
        <v>0</v>
      </c>
      <c r="F163" s="13">
        <v>1031725.75</v>
      </c>
      <c r="G163" s="13">
        <v>0</v>
      </c>
      <c r="H163" s="13">
        <v>0</v>
      </c>
      <c r="I163" s="13">
        <v>0</v>
      </c>
      <c r="J163" s="13">
        <v>0</v>
      </c>
      <c r="K163" s="15">
        <v>0</v>
      </c>
      <c r="L163" s="13">
        <v>0</v>
      </c>
      <c r="M163" s="184">
        <v>720</v>
      </c>
      <c r="N163" s="13">
        <v>1926615.96</v>
      </c>
      <c r="O163" s="184">
        <v>0</v>
      </c>
      <c r="P163" s="13">
        <v>0</v>
      </c>
      <c r="Q163" s="184">
        <v>0</v>
      </c>
      <c r="R163" s="13">
        <v>0</v>
      </c>
      <c r="S163" s="184">
        <v>0</v>
      </c>
      <c r="T163" s="13">
        <v>0</v>
      </c>
      <c r="U163" s="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</row>
    <row r="164" spans="1:39" s="115" customFormat="1" ht="24.75" hidden="1" customHeight="1" x14ac:dyDescent="0.25">
      <c r="A164" s="60">
        <v>139</v>
      </c>
      <c r="B164" s="14" t="s">
        <v>1042</v>
      </c>
      <c r="C164" s="26">
        <f t="shared" si="15"/>
        <v>864786.67</v>
      </c>
      <c r="D164" s="13">
        <v>43239.33</v>
      </c>
      <c r="E164" s="13">
        <v>0</v>
      </c>
      <c r="F164" s="13">
        <v>821547.34</v>
      </c>
      <c r="G164" s="13">
        <v>0</v>
      </c>
      <c r="H164" s="13">
        <v>0</v>
      </c>
      <c r="I164" s="13">
        <v>0</v>
      </c>
      <c r="J164" s="13">
        <v>0</v>
      </c>
      <c r="K164" s="172">
        <v>0</v>
      </c>
      <c r="L164" s="13">
        <v>0</v>
      </c>
      <c r="M164" s="184">
        <v>0</v>
      </c>
      <c r="N164" s="61">
        <v>0</v>
      </c>
      <c r="O164" s="184">
        <v>0</v>
      </c>
      <c r="P164" s="61">
        <v>0</v>
      </c>
      <c r="Q164" s="184">
        <v>0</v>
      </c>
      <c r="R164" s="61">
        <v>0</v>
      </c>
      <c r="S164" s="184">
        <v>0</v>
      </c>
      <c r="T164" s="61">
        <v>0</v>
      </c>
      <c r="U164" s="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</row>
    <row r="165" spans="1:39" s="115" customFormat="1" ht="24.75" hidden="1" customHeight="1" x14ac:dyDescent="0.25">
      <c r="A165" s="60">
        <v>140</v>
      </c>
      <c r="B165" s="14" t="s">
        <v>1043</v>
      </c>
      <c r="C165" s="26">
        <f t="shared" si="15"/>
        <v>3698444.24</v>
      </c>
      <c r="D165" s="13">
        <v>184922.21</v>
      </c>
      <c r="E165" s="13">
        <v>0</v>
      </c>
      <c r="F165" s="13">
        <v>3513522.03</v>
      </c>
      <c r="G165" s="13">
        <v>0</v>
      </c>
      <c r="H165" s="13">
        <v>0</v>
      </c>
      <c r="I165" s="13">
        <v>0</v>
      </c>
      <c r="J165" s="13">
        <v>0</v>
      </c>
      <c r="K165" s="172">
        <v>0</v>
      </c>
      <c r="L165" s="13">
        <v>0</v>
      </c>
      <c r="M165" s="184">
        <v>0</v>
      </c>
      <c r="N165" s="61">
        <v>0</v>
      </c>
      <c r="O165" s="184">
        <v>0</v>
      </c>
      <c r="P165" s="61">
        <v>0</v>
      </c>
      <c r="Q165" s="184">
        <v>0</v>
      </c>
      <c r="R165" s="61">
        <v>0</v>
      </c>
      <c r="S165" s="184">
        <v>0</v>
      </c>
      <c r="T165" s="61">
        <v>0</v>
      </c>
      <c r="U165" s="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</row>
    <row r="166" spans="1:39" s="115" customFormat="1" ht="24.75" hidden="1" customHeight="1" x14ac:dyDescent="0.25">
      <c r="A166" s="60">
        <v>141</v>
      </c>
      <c r="B166" s="14" t="s">
        <v>1044</v>
      </c>
      <c r="C166" s="26">
        <f t="shared" si="15"/>
        <v>7302068.8399999999</v>
      </c>
      <c r="D166" s="13">
        <v>365103.44</v>
      </c>
      <c r="E166" s="13">
        <v>0</v>
      </c>
      <c r="F166" s="13">
        <v>3546117.78</v>
      </c>
      <c r="G166" s="13">
        <v>2179784.7400000002</v>
      </c>
      <c r="H166" s="13">
        <v>1211062.8799999999</v>
      </c>
      <c r="I166" s="13">
        <v>0</v>
      </c>
      <c r="J166" s="13">
        <v>0</v>
      </c>
      <c r="K166" s="172">
        <v>0</v>
      </c>
      <c r="L166" s="13">
        <v>0</v>
      </c>
      <c r="M166" s="184">
        <v>0</v>
      </c>
      <c r="N166" s="61">
        <v>0</v>
      </c>
      <c r="O166" s="184">
        <v>0</v>
      </c>
      <c r="P166" s="61">
        <v>0</v>
      </c>
      <c r="Q166" s="184">
        <v>0</v>
      </c>
      <c r="R166" s="61">
        <v>0</v>
      </c>
      <c r="S166" s="184">
        <v>0</v>
      </c>
      <c r="T166" s="61">
        <v>0</v>
      </c>
      <c r="U166" s="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</row>
    <row r="167" spans="1:39" s="115" customFormat="1" ht="24.75" hidden="1" customHeight="1" x14ac:dyDescent="0.25">
      <c r="A167" s="60">
        <v>142</v>
      </c>
      <c r="B167" s="14" t="s">
        <v>1045</v>
      </c>
      <c r="C167" s="26">
        <f t="shared" si="15"/>
        <v>691971.76</v>
      </c>
      <c r="D167" s="13">
        <v>34598.589999999997</v>
      </c>
      <c r="E167" s="13">
        <v>0</v>
      </c>
      <c r="F167" s="13">
        <v>298178.8</v>
      </c>
      <c r="G167" s="13">
        <v>182923.78</v>
      </c>
      <c r="H167" s="13">
        <v>101842.54</v>
      </c>
      <c r="I167" s="13">
        <v>74428.05</v>
      </c>
      <c r="J167" s="13">
        <v>0</v>
      </c>
      <c r="K167" s="172">
        <v>0</v>
      </c>
      <c r="L167" s="13">
        <v>0</v>
      </c>
      <c r="M167" s="184">
        <v>0</v>
      </c>
      <c r="N167" s="61">
        <v>0</v>
      </c>
      <c r="O167" s="184">
        <v>0</v>
      </c>
      <c r="P167" s="61">
        <v>0</v>
      </c>
      <c r="Q167" s="184">
        <v>0</v>
      </c>
      <c r="R167" s="61">
        <v>0</v>
      </c>
      <c r="S167" s="184">
        <v>0</v>
      </c>
      <c r="T167" s="61">
        <v>0</v>
      </c>
      <c r="U167" s="24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</row>
    <row r="168" spans="1:39" s="114" customFormat="1" ht="24.75" hidden="1" customHeight="1" x14ac:dyDescent="0.25">
      <c r="A168" s="228" t="s">
        <v>38</v>
      </c>
      <c r="B168" s="228"/>
      <c r="C168" s="98">
        <f t="shared" si="15"/>
        <v>48167430.810000002</v>
      </c>
      <c r="D168" s="48">
        <f t="shared" ref="D168:T168" si="16">ROUND(SUM(D148:D167),2)</f>
        <v>2408371.5499999998</v>
      </c>
      <c r="E168" s="48">
        <f t="shared" si="16"/>
        <v>535280.64000000001</v>
      </c>
      <c r="F168" s="48">
        <f t="shared" si="16"/>
        <v>16992011.98</v>
      </c>
      <c r="G168" s="48">
        <f t="shared" si="16"/>
        <v>2362708.52</v>
      </c>
      <c r="H168" s="48">
        <f t="shared" si="16"/>
        <v>1312905.42</v>
      </c>
      <c r="I168" s="48">
        <f t="shared" si="16"/>
        <v>3265427.29</v>
      </c>
      <c r="J168" s="48">
        <f t="shared" si="16"/>
        <v>0</v>
      </c>
      <c r="K168" s="48">
        <f t="shared" si="16"/>
        <v>0</v>
      </c>
      <c r="L168" s="48">
        <f t="shared" si="16"/>
        <v>0</v>
      </c>
      <c r="M168" s="48">
        <f t="shared" si="16"/>
        <v>4597.3</v>
      </c>
      <c r="N168" s="48">
        <f t="shared" si="16"/>
        <v>16252968.710000001</v>
      </c>
      <c r="O168" s="48">
        <f t="shared" si="16"/>
        <v>0</v>
      </c>
      <c r="P168" s="48">
        <f t="shared" si="16"/>
        <v>0</v>
      </c>
      <c r="Q168" s="48">
        <f t="shared" si="16"/>
        <v>1709.3</v>
      </c>
      <c r="R168" s="48">
        <f t="shared" si="16"/>
        <v>5037756.7</v>
      </c>
      <c r="S168" s="48">
        <f t="shared" si="16"/>
        <v>0</v>
      </c>
      <c r="T168" s="48">
        <f t="shared" si="16"/>
        <v>0</v>
      </c>
      <c r="U168" s="113"/>
      <c r="V168" s="29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</row>
    <row r="169" spans="1:39" s="104" customFormat="1" ht="24.75" hidden="1" customHeight="1" x14ac:dyDescent="0.25">
      <c r="A169" s="219" t="s">
        <v>47</v>
      </c>
      <c r="B169" s="220"/>
      <c r="C169" s="221"/>
      <c r="D169" s="13"/>
      <c r="E169" s="13"/>
      <c r="F169" s="13"/>
      <c r="G169" s="13"/>
      <c r="H169" s="13"/>
      <c r="I169" s="13"/>
      <c r="J169" s="13"/>
      <c r="K169" s="58"/>
      <c r="L169" s="13"/>
      <c r="M169" s="82"/>
      <c r="N169" s="13"/>
      <c r="O169" s="82"/>
      <c r="P169" s="13"/>
      <c r="Q169" s="82"/>
      <c r="R169" s="13"/>
      <c r="S169" s="82"/>
      <c r="T169" s="13"/>
      <c r="U169" s="102"/>
      <c r="V169" s="103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</row>
    <row r="170" spans="1:39" s="104" customFormat="1" ht="24.75" hidden="1" customHeight="1" x14ac:dyDescent="0.25">
      <c r="A170" s="59">
        <v>143</v>
      </c>
      <c r="B170" s="14" t="s">
        <v>719</v>
      </c>
      <c r="C170" s="26">
        <f t="shared" ref="C170:C203" si="17">ROUND(SUM(D170+E170+F170+G170+H170+I170+J170+L170+N170+P170+R170+T170),2)</f>
        <v>5625128.9500000002</v>
      </c>
      <c r="D170" s="13">
        <v>281256.45</v>
      </c>
      <c r="E170" s="13">
        <v>0</v>
      </c>
      <c r="F170" s="13">
        <v>5343872.5</v>
      </c>
      <c r="G170" s="13">
        <v>0</v>
      </c>
      <c r="H170" s="13">
        <v>0</v>
      </c>
      <c r="I170" s="13">
        <v>0</v>
      </c>
      <c r="J170" s="13">
        <v>0</v>
      </c>
      <c r="K170" s="172">
        <v>0</v>
      </c>
      <c r="L170" s="13">
        <v>0</v>
      </c>
      <c r="M170" s="184">
        <v>0</v>
      </c>
      <c r="N170" s="61">
        <v>0</v>
      </c>
      <c r="O170" s="184">
        <v>0</v>
      </c>
      <c r="P170" s="61">
        <v>0</v>
      </c>
      <c r="Q170" s="184">
        <v>0</v>
      </c>
      <c r="R170" s="61">
        <v>0</v>
      </c>
      <c r="S170" s="184">
        <v>0</v>
      </c>
      <c r="T170" s="61">
        <v>0</v>
      </c>
      <c r="U170" s="38"/>
      <c r="V170" s="103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</row>
    <row r="171" spans="1:39" s="104" customFormat="1" ht="24.75" hidden="1" customHeight="1" x14ac:dyDescent="0.25">
      <c r="A171" s="59">
        <v>144</v>
      </c>
      <c r="B171" s="14" t="s">
        <v>720</v>
      </c>
      <c r="C171" s="26">
        <f t="shared" si="17"/>
        <v>12722614.15</v>
      </c>
      <c r="D171" s="13">
        <v>636130.71</v>
      </c>
      <c r="E171" s="13">
        <v>0</v>
      </c>
      <c r="F171" s="13">
        <v>3404674.74</v>
      </c>
      <c r="G171" s="13">
        <v>0</v>
      </c>
      <c r="H171" s="13">
        <v>0</v>
      </c>
      <c r="I171" s="13">
        <v>673682.79</v>
      </c>
      <c r="J171" s="13">
        <v>0</v>
      </c>
      <c r="K171" s="172">
        <v>1</v>
      </c>
      <c r="L171" s="13">
        <v>1900000</v>
      </c>
      <c r="M171" s="184">
        <v>0</v>
      </c>
      <c r="N171" s="61">
        <v>0</v>
      </c>
      <c r="O171" s="184">
        <v>311.2</v>
      </c>
      <c r="P171" s="61">
        <v>1256461.42</v>
      </c>
      <c r="Q171" s="184">
        <v>2457.86</v>
      </c>
      <c r="R171" s="61">
        <v>4851664.49</v>
      </c>
      <c r="S171" s="184">
        <v>0</v>
      </c>
      <c r="T171" s="61">
        <v>0</v>
      </c>
      <c r="U171" s="38"/>
      <c r="V171" s="103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</row>
    <row r="172" spans="1:39" s="104" customFormat="1" ht="24.75" hidden="1" customHeight="1" x14ac:dyDescent="0.25">
      <c r="A172" s="59">
        <v>145</v>
      </c>
      <c r="B172" s="14" t="s">
        <v>721</v>
      </c>
      <c r="C172" s="26">
        <f t="shared" si="17"/>
        <v>4155425.49</v>
      </c>
      <c r="D172" s="13">
        <v>207771.27</v>
      </c>
      <c r="E172" s="13">
        <v>455528.8</v>
      </c>
      <c r="F172" s="13">
        <v>0</v>
      </c>
      <c r="G172" s="13">
        <v>0</v>
      </c>
      <c r="H172" s="13">
        <v>0</v>
      </c>
      <c r="I172" s="13">
        <v>525295.85</v>
      </c>
      <c r="J172" s="13">
        <v>0</v>
      </c>
      <c r="K172" s="172">
        <v>0</v>
      </c>
      <c r="L172" s="13">
        <v>0</v>
      </c>
      <c r="M172" s="184">
        <v>0</v>
      </c>
      <c r="N172" s="61">
        <v>0</v>
      </c>
      <c r="O172" s="184">
        <v>0</v>
      </c>
      <c r="P172" s="61">
        <v>0</v>
      </c>
      <c r="Q172" s="184">
        <v>1503</v>
      </c>
      <c r="R172" s="61">
        <v>2966829.57</v>
      </c>
      <c r="S172" s="184">
        <v>0</v>
      </c>
      <c r="T172" s="61">
        <v>0</v>
      </c>
      <c r="U172" s="37"/>
      <c r="V172" s="103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</row>
    <row r="173" spans="1:39" s="104" customFormat="1" ht="24.75" hidden="1" customHeight="1" x14ac:dyDescent="0.25">
      <c r="A173" s="59">
        <v>146</v>
      </c>
      <c r="B173" s="14" t="s">
        <v>722</v>
      </c>
      <c r="C173" s="26">
        <f t="shared" si="17"/>
        <v>3737884.96</v>
      </c>
      <c r="D173" s="13">
        <v>186894.25</v>
      </c>
      <c r="E173" s="13">
        <v>0</v>
      </c>
      <c r="F173" s="13">
        <v>3550990.71</v>
      </c>
      <c r="G173" s="13">
        <v>0</v>
      </c>
      <c r="H173" s="13">
        <v>0</v>
      </c>
      <c r="I173" s="13">
        <v>0</v>
      </c>
      <c r="J173" s="13">
        <v>0</v>
      </c>
      <c r="K173" s="172">
        <v>0</v>
      </c>
      <c r="L173" s="13">
        <v>0</v>
      </c>
      <c r="M173" s="184">
        <v>0</v>
      </c>
      <c r="N173" s="61">
        <v>0</v>
      </c>
      <c r="O173" s="184">
        <v>0</v>
      </c>
      <c r="P173" s="61">
        <v>0</v>
      </c>
      <c r="Q173" s="184">
        <v>0</v>
      </c>
      <c r="R173" s="61">
        <v>0</v>
      </c>
      <c r="S173" s="184">
        <v>0</v>
      </c>
      <c r="T173" s="61">
        <v>0</v>
      </c>
      <c r="U173" s="62"/>
      <c r="V173" s="103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</row>
    <row r="174" spans="1:39" s="104" customFormat="1" ht="24.75" hidden="1" customHeight="1" x14ac:dyDescent="0.25">
      <c r="A174" s="59">
        <v>147</v>
      </c>
      <c r="B174" s="14" t="s">
        <v>723</v>
      </c>
      <c r="C174" s="26">
        <f t="shared" si="17"/>
        <v>5340711.33</v>
      </c>
      <c r="D174" s="13">
        <v>267035.57</v>
      </c>
      <c r="E174" s="13">
        <v>0</v>
      </c>
      <c r="F174" s="13">
        <v>5073675.76</v>
      </c>
      <c r="G174" s="13">
        <v>0</v>
      </c>
      <c r="H174" s="13">
        <v>0</v>
      </c>
      <c r="I174" s="13">
        <v>0</v>
      </c>
      <c r="J174" s="13">
        <v>0</v>
      </c>
      <c r="K174" s="172">
        <v>0</v>
      </c>
      <c r="L174" s="13">
        <v>0</v>
      </c>
      <c r="M174" s="184">
        <v>0</v>
      </c>
      <c r="N174" s="61">
        <v>0</v>
      </c>
      <c r="O174" s="184">
        <v>0</v>
      </c>
      <c r="P174" s="61">
        <v>0</v>
      </c>
      <c r="Q174" s="184">
        <v>0</v>
      </c>
      <c r="R174" s="61">
        <v>0</v>
      </c>
      <c r="S174" s="184">
        <v>0</v>
      </c>
      <c r="T174" s="61">
        <v>0</v>
      </c>
      <c r="U174" s="62"/>
      <c r="V174" s="103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</row>
    <row r="175" spans="1:39" s="104" customFormat="1" ht="24.75" hidden="1" customHeight="1" x14ac:dyDescent="0.25">
      <c r="A175" s="59">
        <v>148</v>
      </c>
      <c r="B175" s="14" t="s">
        <v>1249</v>
      </c>
      <c r="C175" s="26">
        <f t="shared" si="17"/>
        <v>2020312.96</v>
      </c>
      <c r="D175" s="13">
        <v>42142.52</v>
      </c>
      <c r="E175" s="152">
        <v>1978170.44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72">
        <v>0</v>
      </c>
      <c r="L175" s="13">
        <v>0</v>
      </c>
      <c r="M175" s="184">
        <v>0</v>
      </c>
      <c r="N175" s="61">
        <v>0</v>
      </c>
      <c r="O175" s="184">
        <v>0</v>
      </c>
      <c r="P175" s="61">
        <v>0</v>
      </c>
      <c r="Q175" s="184">
        <v>0</v>
      </c>
      <c r="R175" s="61">
        <v>0</v>
      </c>
      <c r="S175" s="184">
        <v>0</v>
      </c>
      <c r="T175" s="61">
        <v>0</v>
      </c>
      <c r="U175" s="62"/>
      <c r="V175" s="103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</row>
    <row r="176" spans="1:39" s="104" customFormat="1" ht="24.75" hidden="1" customHeight="1" x14ac:dyDescent="0.25">
      <c r="A176" s="59">
        <v>149</v>
      </c>
      <c r="B176" s="14" t="s">
        <v>1250</v>
      </c>
      <c r="C176" s="26">
        <f t="shared" si="17"/>
        <v>1256779.4099999999</v>
      </c>
      <c r="D176" s="13">
        <v>13662.04</v>
      </c>
      <c r="E176" s="152">
        <v>1243117.3700000001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72">
        <v>0</v>
      </c>
      <c r="L176" s="13">
        <v>0</v>
      </c>
      <c r="M176" s="184">
        <v>0</v>
      </c>
      <c r="N176" s="61">
        <v>0</v>
      </c>
      <c r="O176" s="184">
        <v>0</v>
      </c>
      <c r="P176" s="61">
        <v>0</v>
      </c>
      <c r="Q176" s="184">
        <v>0</v>
      </c>
      <c r="R176" s="61">
        <v>0</v>
      </c>
      <c r="S176" s="184">
        <v>0</v>
      </c>
      <c r="T176" s="61">
        <v>0</v>
      </c>
      <c r="U176" s="62"/>
      <c r="V176" s="103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</row>
    <row r="177" spans="1:38" s="104" customFormat="1" ht="24.75" hidden="1" customHeight="1" x14ac:dyDescent="0.25">
      <c r="A177" s="59">
        <v>150</v>
      </c>
      <c r="B177" s="14" t="s">
        <v>1204</v>
      </c>
      <c r="C177" s="26">
        <f t="shared" si="17"/>
        <v>22470830.969999999</v>
      </c>
      <c r="D177" s="13">
        <f>558940.82+439010.36</f>
        <v>997951.17999999993</v>
      </c>
      <c r="E177" s="152">
        <v>2593238.27</v>
      </c>
      <c r="F177" s="13">
        <v>8759598.4700000007</v>
      </c>
      <c r="G177" s="13">
        <v>0</v>
      </c>
      <c r="H177" s="13">
        <v>0</v>
      </c>
      <c r="I177" s="13">
        <v>1778846.2</v>
      </c>
      <c r="J177" s="13">
        <v>0</v>
      </c>
      <c r="K177" s="13">
        <v>0</v>
      </c>
      <c r="L177" s="13">
        <v>0</v>
      </c>
      <c r="M177" s="184">
        <v>1719.3</v>
      </c>
      <c r="N177" s="13">
        <v>8341196.8495000005</v>
      </c>
      <c r="O177" s="184">
        <v>0</v>
      </c>
      <c r="P177" s="13">
        <v>0</v>
      </c>
      <c r="Q177" s="184">
        <v>0</v>
      </c>
      <c r="R177" s="13">
        <v>0</v>
      </c>
      <c r="S177" s="184">
        <v>0</v>
      </c>
      <c r="T177" s="13">
        <v>0</v>
      </c>
      <c r="U177" s="62"/>
      <c r="V177" s="103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</row>
    <row r="178" spans="1:38" s="104" customFormat="1" ht="24.75" hidden="1" customHeight="1" x14ac:dyDescent="0.25">
      <c r="A178" s="59">
        <v>151</v>
      </c>
      <c r="B178" s="14" t="s">
        <v>724</v>
      </c>
      <c r="C178" s="26">
        <f t="shared" si="17"/>
        <v>3509616.47</v>
      </c>
      <c r="D178" s="13">
        <v>175480.82</v>
      </c>
      <c r="E178" s="13">
        <v>0</v>
      </c>
      <c r="F178" s="13">
        <v>3334135.65</v>
      </c>
      <c r="G178" s="13">
        <v>0</v>
      </c>
      <c r="H178" s="13">
        <v>0</v>
      </c>
      <c r="I178" s="13">
        <v>0</v>
      </c>
      <c r="J178" s="13">
        <v>0</v>
      </c>
      <c r="K178" s="172">
        <v>0</v>
      </c>
      <c r="L178" s="13">
        <v>0</v>
      </c>
      <c r="M178" s="184">
        <v>0</v>
      </c>
      <c r="N178" s="61">
        <v>0</v>
      </c>
      <c r="O178" s="184">
        <v>0</v>
      </c>
      <c r="P178" s="61">
        <v>0</v>
      </c>
      <c r="Q178" s="184">
        <v>0</v>
      </c>
      <c r="R178" s="61">
        <v>0</v>
      </c>
      <c r="S178" s="184">
        <v>0</v>
      </c>
      <c r="T178" s="61">
        <v>0</v>
      </c>
      <c r="U178" s="62"/>
      <c r="V178" s="103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</row>
    <row r="179" spans="1:38" s="104" customFormat="1" ht="24.75" hidden="1" customHeight="1" x14ac:dyDescent="0.25">
      <c r="A179" s="59">
        <v>152</v>
      </c>
      <c r="B179" s="14" t="s">
        <v>1251</v>
      </c>
      <c r="C179" s="26">
        <f t="shared" si="17"/>
        <v>1245035.46</v>
      </c>
      <c r="D179" s="13">
        <v>13662.04</v>
      </c>
      <c r="E179" s="152">
        <v>1231373.42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72">
        <v>0</v>
      </c>
      <c r="L179" s="13">
        <v>0</v>
      </c>
      <c r="M179" s="184">
        <v>0</v>
      </c>
      <c r="N179" s="61">
        <v>0</v>
      </c>
      <c r="O179" s="184">
        <v>0</v>
      </c>
      <c r="P179" s="61">
        <v>0</v>
      </c>
      <c r="Q179" s="184">
        <v>0</v>
      </c>
      <c r="R179" s="61">
        <v>0</v>
      </c>
      <c r="S179" s="184">
        <v>0</v>
      </c>
      <c r="T179" s="61">
        <v>0</v>
      </c>
      <c r="U179" s="62"/>
      <c r="V179" s="103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</row>
    <row r="180" spans="1:38" s="104" customFormat="1" ht="24.75" hidden="1" customHeight="1" x14ac:dyDescent="0.25">
      <c r="A180" s="59">
        <v>153</v>
      </c>
      <c r="B180" s="14" t="s">
        <v>1205</v>
      </c>
      <c r="C180" s="26">
        <f t="shared" si="17"/>
        <v>12123886</v>
      </c>
      <c r="D180" s="13">
        <f>296694.51+45112.19</f>
        <v>341806.7</v>
      </c>
      <c r="E180" s="13">
        <v>0</v>
      </c>
      <c r="F180" s="13">
        <v>5637195.6799999997</v>
      </c>
      <c r="G180" s="13">
        <v>0</v>
      </c>
      <c r="H180" s="13">
        <v>0</v>
      </c>
      <c r="I180" s="13">
        <v>1429729.01</v>
      </c>
      <c r="J180" s="13">
        <v>0</v>
      </c>
      <c r="K180" s="13">
        <v>0</v>
      </c>
      <c r="L180" s="13">
        <v>0</v>
      </c>
      <c r="M180" s="184">
        <v>923.3</v>
      </c>
      <c r="N180" s="13">
        <v>4715154.6100000003</v>
      </c>
      <c r="O180" s="184">
        <v>0</v>
      </c>
      <c r="P180" s="13">
        <v>0</v>
      </c>
      <c r="Q180" s="184">
        <v>0</v>
      </c>
      <c r="R180" s="13">
        <v>0</v>
      </c>
      <c r="S180" s="184">
        <v>0</v>
      </c>
      <c r="T180" s="13">
        <v>0</v>
      </c>
      <c r="U180" s="62"/>
      <c r="V180" s="103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</row>
    <row r="181" spans="1:38" s="104" customFormat="1" ht="24.75" hidden="1" customHeight="1" x14ac:dyDescent="0.25">
      <c r="A181" s="59">
        <v>154</v>
      </c>
      <c r="B181" s="14" t="s">
        <v>725</v>
      </c>
      <c r="C181" s="26">
        <f t="shared" si="17"/>
        <v>12390440.060000001</v>
      </c>
      <c r="D181" s="13">
        <v>619522</v>
      </c>
      <c r="E181" s="13">
        <v>0</v>
      </c>
      <c r="F181" s="13">
        <v>5567949.4500000002</v>
      </c>
      <c r="G181" s="13">
        <v>0</v>
      </c>
      <c r="H181" s="13">
        <v>0</v>
      </c>
      <c r="I181" s="13">
        <v>1398520.73</v>
      </c>
      <c r="J181" s="13">
        <v>0</v>
      </c>
      <c r="K181" s="15">
        <v>0</v>
      </c>
      <c r="L181" s="13">
        <v>0</v>
      </c>
      <c r="M181" s="184">
        <v>990.3</v>
      </c>
      <c r="N181" s="13">
        <v>4804447.88</v>
      </c>
      <c r="O181" s="184">
        <v>0</v>
      </c>
      <c r="P181" s="13">
        <v>0</v>
      </c>
      <c r="Q181" s="184">
        <v>0</v>
      </c>
      <c r="R181" s="13">
        <v>0</v>
      </c>
      <c r="S181" s="184">
        <v>0</v>
      </c>
      <c r="T181" s="13">
        <v>0</v>
      </c>
      <c r="U181" s="38"/>
      <c r="V181" s="103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</row>
    <row r="182" spans="1:38" s="104" customFormat="1" ht="24.75" hidden="1" customHeight="1" x14ac:dyDescent="0.25">
      <c r="A182" s="59">
        <v>155</v>
      </c>
      <c r="B182" s="14" t="s">
        <v>726</v>
      </c>
      <c r="C182" s="26">
        <f t="shared" si="17"/>
        <v>11754130.439999999</v>
      </c>
      <c r="D182" s="13">
        <v>587706.52</v>
      </c>
      <c r="E182" s="13">
        <v>1113074.94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5">
        <v>0</v>
      </c>
      <c r="L182" s="13">
        <v>0</v>
      </c>
      <c r="M182" s="184">
        <v>923.3</v>
      </c>
      <c r="N182" s="13">
        <v>4479396.88</v>
      </c>
      <c r="O182" s="184">
        <v>0</v>
      </c>
      <c r="P182" s="13">
        <v>0</v>
      </c>
      <c r="Q182" s="184">
        <v>2149</v>
      </c>
      <c r="R182" s="13">
        <v>5573952.0999999996</v>
      </c>
      <c r="S182" s="184">
        <v>0</v>
      </c>
      <c r="T182" s="13">
        <v>0</v>
      </c>
      <c r="U182" s="37"/>
      <c r="V182" s="103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</row>
    <row r="183" spans="1:38" s="104" customFormat="1" ht="24.75" hidden="1" customHeight="1" x14ac:dyDescent="0.25">
      <c r="A183" s="59">
        <v>156</v>
      </c>
      <c r="B183" s="14" t="s">
        <v>727</v>
      </c>
      <c r="C183" s="26">
        <f t="shared" si="17"/>
        <v>10264079.720000001</v>
      </c>
      <c r="D183" s="13">
        <v>513203.99</v>
      </c>
      <c r="E183" s="13">
        <v>1138082.08</v>
      </c>
      <c r="F183" s="13">
        <v>0</v>
      </c>
      <c r="G183" s="13">
        <v>0</v>
      </c>
      <c r="H183" s="13">
        <v>0</v>
      </c>
      <c r="I183" s="13">
        <v>1442366.32</v>
      </c>
      <c r="J183" s="13">
        <v>0</v>
      </c>
      <c r="K183" s="15">
        <v>0</v>
      </c>
      <c r="L183" s="13">
        <v>0</v>
      </c>
      <c r="M183" s="184">
        <v>940.7</v>
      </c>
      <c r="N183" s="13">
        <v>4563813.1100000003</v>
      </c>
      <c r="O183" s="184">
        <v>770.6</v>
      </c>
      <c r="P183" s="13">
        <v>2606614.2200000002</v>
      </c>
      <c r="Q183" s="184">
        <v>0</v>
      </c>
      <c r="R183" s="13">
        <v>0</v>
      </c>
      <c r="S183" s="184">
        <v>0</v>
      </c>
      <c r="T183" s="13">
        <v>0</v>
      </c>
      <c r="U183" s="38"/>
      <c r="V183" s="103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</row>
    <row r="184" spans="1:38" s="104" customFormat="1" ht="24.75" hidden="1" customHeight="1" x14ac:dyDescent="0.25">
      <c r="A184" s="59">
        <v>157</v>
      </c>
      <c r="B184" s="14" t="s">
        <v>728</v>
      </c>
      <c r="C184" s="26">
        <f t="shared" si="17"/>
        <v>12877727.25</v>
      </c>
      <c r="D184" s="13">
        <v>643886.36</v>
      </c>
      <c r="E184" s="13">
        <v>1121133.67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5">
        <v>0</v>
      </c>
      <c r="L184" s="13">
        <v>0</v>
      </c>
      <c r="M184" s="184">
        <v>1008</v>
      </c>
      <c r="N184" s="13">
        <v>4890319.5599999996</v>
      </c>
      <c r="O184" s="184">
        <v>0</v>
      </c>
      <c r="P184" s="13">
        <v>0</v>
      </c>
      <c r="Q184" s="184">
        <v>2399</v>
      </c>
      <c r="R184" s="13">
        <v>6222387.6600000001</v>
      </c>
      <c r="S184" s="184">
        <v>0</v>
      </c>
      <c r="T184" s="13">
        <v>0</v>
      </c>
      <c r="U184" s="37"/>
      <c r="V184" s="103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</row>
    <row r="185" spans="1:38" s="104" customFormat="1" ht="24.75" hidden="1" customHeight="1" x14ac:dyDescent="0.25">
      <c r="A185" s="59">
        <v>158</v>
      </c>
      <c r="B185" s="14" t="s">
        <v>729</v>
      </c>
      <c r="C185" s="26">
        <f t="shared" si="17"/>
        <v>2720275.06</v>
      </c>
      <c r="D185" s="13">
        <v>136013.75</v>
      </c>
      <c r="E185" s="13">
        <v>1139763.73</v>
      </c>
      <c r="F185" s="13">
        <v>0</v>
      </c>
      <c r="G185" s="13">
        <v>0</v>
      </c>
      <c r="H185" s="13">
        <v>0</v>
      </c>
      <c r="I185" s="13">
        <v>1444497.58</v>
      </c>
      <c r="J185" s="13">
        <v>0</v>
      </c>
      <c r="K185" s="172">
        <v>0</v>
      </c>
      <c r="L185" s="13">
        <v>0</v>
      </c>
      <c r="M185" s="184">
        <v>0</v>
      </c>
      <c r="N185" s="61">
        <v>0</v>
      </c>
      <c r="O185" s="184">
        <v>0</v>
      </c>
      <c r="P185" s="61">
        <v>0</v>
      </c>
      <c r="Q185" s="184">
        <v>0</v>
      </c>
      <c r="R185" s="61">
        <v>0</v>
      </c>
      <c r="S185" s="184">
        <v>0</v>
      </c>
      <c r="T185" s="61">
        <v>0</v>
      </c>
      <c r="U185" s="38"/>
      <c r="V185" s="103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</row>
    <row r="186" spans="1:38" s="104" customFormat="1" ht="24.75" hidden="1" customHeight="1" x14ac:dyDescent="0.25">
      <c r="A186" s="59">
        <v>159</v>
      </c>
      <c r="B186" s="14" t="s">
        <v>730</v>
      </c>
      <c r="C186" s="26">
        <f t="shared" si="17"/>
        <v>12969017.83</v>
      </c>
      <c r="D186" s="13">
        <v>648450.89</v>
      </c>
      <c r="E186" s="13">
        <v>0</v>
      </c>
      <c r="F186" s="13">
        <v>5799030.8799999999</v>
      </c>
      <c r="G186" s="13">
        <v>0</v>
      </c>
      <c r="H186" s="13">
        <v>0</v>
      </c>
      <c r="I186" s="13">
        <v>1456562.23</v>
      </c>
      <c r="J186" s="13">
        <v>0</v>
      </c>
      <c r="K186" s="15">
        <v>0</v>
      </c>
      <c r="L186" s="13">
        <v>0</v>
      </c>
      <c r="M186" s="184">
        <v>1044</v>
      </c>
      <c r="N186" s="13">
        <v>5064973.83</v>
      </c>
      <c r="O186" s="184">
        <v>0</v>
      </c>
      <c r="P186" s="13">
        <v>0</v>
      </c>
      <c r="Q186" s="184">
        <v>0</v>
      </c>
      <c r="R186" s="13">
        <v>0</v>
      </c>
      <c r="S186" s="184">
        <v>0</v>
      </c>
      <c r="T186" s="13">
        <v>0</v>
      </c>
      <c r="U186" s="38"/>
      <c r="V186" s="103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</row>
    <row r="187" spans="1:38" s="104" customFormat="1" ht="24.75" hidden="1" customHeight="1" x14ac:dyDescent="0.25">
      <c r="A187" s="59">
        <v>160</v>
      </c>
      <c r="B187" s="14" t="s">
        <v>731</v>
      </c>
      <c r="C187" s="26">
        <f t="shared" si="17"/>
        <v>10727866.050000001</v>
      </c>
      <c r="D187" s="13">
        <v>536393.30000000005</v>
      </c>
      <c r="E187" s="13">
        <v>925652.6</v>
      </c>
      <c r="F187" s="13">
        <v>4554290.49</v>
      </c>
      <c r="G187" s="13">
        <v>0</v>
      </c>
      <c r="H187" s="13">
        <v>0</v>
      </c>
      <c r="I187" s="13">
        <v>1148815.45</v>
      </c>
      <c r="J187" s="13">
        <v>0</v>
      </c>
      <c r="K187" s="15">
        <v>0</v>
      </c>
      <c r="L187" s="13">
        <v>0</v>
      </c>
      <c r="M187" s="184">
        <v>889.9</v>
      </c>
      <c r="N187" s="13">
        <v>3562714.2050499995</v>
      </c>
      <c r="O187" s="184">
        <v>0</v>
      </c>
      <c r="P187" s="13">
        <v>0</v>
      </c>
      <c r="Q187" s="184">
        <v>0</v>
      </c>
      <c r="R187" s="13">
        <v>0</v>
      </c>
      <c r="S187" s="184">
        <v>0</v>
      </c>
      <c r="T187" s="13">
        <v>0</v>
      </c>
      <c r="U187" s="38"/>
      <c r="V187" s="103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</row>
    <row r="188" spans="1:38" s="104" customFormat="1" ht="24.75" hidden="1" customHeight="1" x14ac:dyDescent="0.25">
      <c r="A188" s="59">
        <v>161</v>
      </c>
      <c r="B188" s="14" t="s">
        <v>732</v>
      </c>
      <c r="C188" s="26">
        <f t="shared" si="17"/>
        <v>10643298.460000001</v>
      </c>
      <c r="D188" s="13">
        <v>532164.92000000004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72">
        <v>0</v>
      </c>
      <c r="L188" s="13">
        <v>0</v>
      </c>
      <c r="M188" s="184">
        <v>0</v>
      </c>
      <c r="N188" s="61">
        <v>0</v>
      </c>
      <c r="O188" s="184">
        <v>0</v>
      </c>
      <c r="P188" s="61">
        <v>0</v>
      </c>
      <c r="Q188" s="184">
        <v>1949.14</v>
      </c>
      <c r="R188" s="61">
        <v>10111133.537</v>
      </c>
      <c r="S188" s="184">
        <v>0</v>
      </c>
      <c r="T188" s="61">
        <v>0</v>
      </c>
      <c r="U188" s="37"/>
      <c r="V188" s="103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</row>
    <row r="189" spans="1:38" s="104" customFormat="1" ht="24.75" hidden="1" customHeight="1" x14ac:dyDescent="0.25">
      <c r="A189" s="59">
        <v>162</v>
      </c>
      <c r="B189" s="14" t="s">
        <v>46</v>
      </c>
      <c r="C189" s="26">
        <f t="shared" si="17"/>
        <v>3539209.72</v>
      </c>
      <c r="D189" s="13">
        <v>176960.49</v>
      </c>
      <c r="E189" s="13">
        <v>0</v>
      </c>
      <c r="F189" s="13">
        <v>3362249.23</v>
      </c>
      <c r="G189" s="13">
        <v>0</v>
      </c>
      <c r="H189" s="13">
        <v>0</v>
      </c>
      <c r="I189" s="13">
        <v>0</v>
      </c>
      <c r="J189" s="13">
        <v>0</v>
      </c>
      <c r="K189" s="172">
        <v>0</v>
      </c>
      <c r="L189" s="13">
        <v>0</v>
      </c>
      <c r="M189" s="184">
        <v>0</v>
      </c>
      <c r="N189" s="61">
        <v>0</v>
      </c>
      <c r="O189" s="184">
        <v>0</v>
      </c>
      <c r="P189" s="61">
        <v>0</v>
      </c>
      <c r="Q189" s="184">
        <v>0</v>
      </c>
      <c r="R189" s="61">
        <v>0</v>
      </c>
      <c r="S189" s="184">
        <v>0</v>
      </c>
      <c r="T189" s="61">
        <v>0</v>
      </c>
      <c r="U189" s="38"/>
      <c r="V189" s="103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</row>
    <row r="190" spans="1:38" s="104" customFormat="1" ht="24.75" hidden="1" customHeight="1" x14ac:dyDescent="0.25">
      <c r="A190" s="59">
        <v>163</v>
      </c>
      <c r="B190" s="14" t="s">
        <v>733</v>
      </c>
      <c r="C190" s="26">
        <f t="shared" si="17"/>
        <v>3634906.17</v>
      </c>
      <c r="D190" s="13">
        <v>181745.31</v>
      </c>
      <c r="E190" s="13">
        <v>0</v>
      </c>
      <c r="F190" s="13">
        <v>3453160.86</v>
      </c>
      <c r="G190" s="13">
        <v>0</v>
      </c>
      <c r="H190" s="13">
        <v>0</v>
      </c>
      <c r="I190" s="13">
        <v>0</v>
      </c>
      <c r="J190" s="13">
        <v>0</v>
      </c>
      <c r="K190" s="172">
        <v>0</v>
      </c>
      <c r="L190" s="13">
        <v>0</v>
      </c>
      <c r="M190" s="184">
        <v>0</v>
      </c>
      <c r="N190" s="61">
        <v>0</v>
      </c>
      <c r="O190" s="184">
        <v>0</v>
      </c>
      <c r="P190" s="61">
        <v>0</v>
      </c>
      <c r="Q190" s="184">
        <v>0</v>
      </c>
      <c r="R190" s="61">
        <v>0</v>
      </c>
      <c r="S190" s="184">
        <v>0</v>
      </c>
      <c r="T190" s="61">
        <v>0</v>
      </c>
      <c r="U190" s="38"/>
      <c r="V190" s="103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</row>
    <row r="191" spans="1:38" s="104" customFormat="1" ht="24.75" hidden="1" customHeight="1" x14ac:dyDescent="0.25">
      <c r="A191" s="59">
        <v>164</v>
      </c>
      <c r="B191" s="14" t="s">
        <v>734</v>
      </c>
      <c r="C191" s="26">
        <f t="shared" si="17"/>
        <v>3645817.02</v>
      </c>
      <c r="D191" s="13">
        <v>182290.85</v>
      </c>
      <c r="E191" s="13">
        <v>0</v>
      </c>
      <c r="F191" s="13">
        <v>3463526.17</v>
      </c>
      <c r="G191" s="13">
        <v>0</v>
      </c>
      <c r="H191" s="13">
        <v>0</v>
      </c>
      <c r="I191" s="13">
        <v>0</v>
      </c>
      <c r="J191" s="13">
        <v>0</v>
      </c>
      <c r="K191" s="172">
        <v>0</v>
      </c>
      <c r="L191" s="13">
        <v>0</v>
      </c>
      <c r="M191" s="184">
        <v>0</v>
      </c>
      <c r="N191" s="61">
        <v>0</v>
      </c>
      <c r="O191" s="184">
        <v>0</v>
      </c>
      <c r="P191" s="61">
        <v>0</v>
      </c>
      <c r="Q191" s="184">
        <v>0</v>
      </c>
      <c r="R191" s="61">
        <v>0</v>
      </c>
      <c r="S191" s="184">
        <v>0</v>
      </c>
      <c r="T191" s="61">
        <v>0</v>
      </c>
      <c r="U191" s="38"/>
      <c r="V191" s="103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</row>
    <row r="192" spans="1:38" s="104" customFormat="1" ht="24.75" hidden="1" customHeight="1" x14ac:dyDescent="0.25">
      <c r="A192" s="59">
        <v>165</v>
      </c>
      <c r="B192" s="14" t="s">
        <v>735</v>
      </c>
      <c r="C192" s="26">
        <f t="shared" si="17"/>
        <v>6195070.9299999997</v>
      </c>
      <c r="D192" s="13">
        <v>309753.55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72">
        <v>0</v>
      </c>
      <c r="L192" s="13">
        <v>0</v>
      </c>
      <c r="M192" s="184">
        <v>0</v>
      </c>
      <c r="N192" s="61">
        <v>0</v>
      </c>
      <c r="O192" s="184">
        <v>0</v>
      </c>
      <c r="P192" s="61">
        <v>0</v>
      </c>
      <c r="Q192" s="184">
        <v>2981.51</v>
      </c>
      <c r="R192" s="61">
        <v>5885317.3799999999</v>
      </c>
      <c r="S192" s="184">
        <v>0</v>
      </c>
      <c r="T192" s="61">
        <v>0</v>
      </c>
      <c r="U192" s="37"/>
      <c r="V192" s="103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</row>
    <row r="193" spans="1:38" s="104" customFormat="1" ht="24.75" hidden="1" customHeight="1" x14ac:dyDescent="0.25">
      <c r="A193" s="59">
        <v>166</v>
      </c>
      <c r="B193" s="14" t="s">
        <v>736</v>
      </c>
      <c r="C193" s="26">
        <f t="shared" si="17"/>
        <v>12390141.85</v>
      </c>
      <c r="D193" s="13">
        <v>619507.09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72">
        <v>0</v>
      </c>
      <c r="L193" s="13">
        <v>0</v>
      </c>
      <c r="M193" s="184">
        <v>0</v>
      </c>
      <c r="N193" s="61">
        <v>0</v>
      </c>
      <c r="O193" s="184">
        <v>0</v>
      </c>
      <c r="P193" s="61">
        <v>0</v>
      </c>
      <c r="Q193" s="184">
        <v>2981.51</v>
      </c>
      <c r="R193" s="61">
        <v>11770634.757499998</v>
      </c>
      <c r="S193" s="184">
        <v>0</v>
      </c>
      <c r="T193" s="61">
        <v>0</v>
      </c>
      <c r="U193" s="37"/>
      <c r="V193" s="103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</row>
    <row r="194" spans="1:38" s="104" customFormat="1" ht="24.75" hidden="1" customHeight="1" x14ac:dyDescent="0.25">
      <c r="A194" s="59">
        <v>167</v>
      </c>
      <c r="B194" s="14" t="s">
        <v>1172</v>
      </c>
      <c r="C194" s="26">
        <f t="shared" si="17"/>
        <v>10126767.529999999</v>
      </c>
      <c r="D194" s="13">
        <f>296957.21+209381.17</f>
        <v>506338.38</v>
      </c>
      <c r="E194" s="13">
        <v>0</v>
      </c>
      <c r="F194" s="13">
        <v>5642187</v>
      </c>
      <c r="G194" s="13">
        <v>0</v>
      </c>
      <c r="H194" s="13">
        <v>0</v>
      </c>
      <c r="I194" s="13">
        <v>1417167.2215</v>
      </c>
      <c r="J194" s="13">
        <v>0</v>
      </c>
      <c r="K194" s="172">
        <v>0</v>
      </c>
      <c r="L194" s="13">
        <v>0</v>
      </c>
      <c r="M194" s="184">
        <v>0</v>
      </c>
      <c r="N194" s="61">
        <v>0</v>
      </c>
      <c r="O194" s="184">
        <v>935.6</v>
      </c>
      <c r="P194" s="61">
        <v>2561074.9325000001</v>
      </c>
      <c r="Q194" s="184">
        <v>0</v>
      </c>
      <c r="R194" s="61">
        <v>0</v>
      </c>
      <c r="S194" s="184">
        <v>0</v>
      </c>
      <c r="T194" s="61">
        <v>0</v>
      </c>
      <c r="U194" s="37"/>
      <c r="V194" s="103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</row>
    <row r="195" spans="1:38" s="104" customFormat="1" ht="24.75" hidden="1" customHeight="1" x14ac:dyDescent="0.25">
      <c r="A195" s="59">
        <v>168</v>
      </c>
      <c r="B195" s="14" t="s">
        <v>737</v>
      </c>
      <c r="C195" s="26">
        <f t="shared" si="17"/>
        <v>4453390.8499999996</v>
      </c>
      <c r="D195" s="13">
        <v>222669.54</v>
      </c>
      <c r="E195" s="13">
        <v>241333.41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5">
        <v>0</v>
      </c>
      <c r="L195" s="13">
        <v>0</v>
      </c>
      <c r="M195" s="184">
        <v>505.8</v>
      </c>
      <c r="N195" s="13">
        <v>2453892.4900000002</v>
      </c>
      <c r="O195" s="184">
        <v>0</v>
      </c>
      <c r="P195" s="13">
        <v>0</v>
      </c>
      <c r="Q195" s="184">
        <v>592</v>
      </c>
      <c r="R195" s="13">
        <v>1535495.41</v>
      </c>
      <c r="S195" s="184">
        <v>0</v>
      </c>
      <c r="T195" s="13">
        <v>0</v>
      </c>
      <c r="U195" s="37"/>
      <c r="V195" s="103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</row>
    <row r="196" spans="1:38" s="104" customFormat="1" ht="24.75" hidden="1" customHeight="1" x14ac:dyDescent="0.25">
      <c r="A196" s="59">
        <v>169</v>
      </c>
      <c r="B196" s="14" t="s">
        <v>695</v>
      </c>
      <c r="C196" s="26">
        <f t="shared" si="17"/>
        <v>43273145.07</v>
      </c>
      <c r="D196" s="13">
        <v>2163657.25</v>
      </c>
      <c r="E196" s="13">
        <v>0</v>
      </c>
      <c r="F196" s="13">
        <v>0</v>
      </c>
      <c r="G196" s="13">
        <v>5395643.6600000001</v>
      </c>
      <c r="H196" s="13">
        <v>2728670.1</v>
      </c>
      <c r="I196" s="13">
        <v>0</v>
      </c>
      <c r="J196" s="13">
        <v>0</v>
      </c>
      <c r="K196" s="15">
        <v>6</v>
      </c>
      <c r="L196" s="13">
        <v>11400000</v>
      </c>
      <c r="M196" s="184">
        <v>1720.1</v>
      </c>
      <c r="N196" s="13">
        <v>8944071.9100000001</v>
      </c>
      <c r="O196" s="184">
        <v>0</v>
      </c>
      <c r="P196" s="13">
        <v>0</v>
      </c>
      <c r="Q196" s="184">
        <v>6406</v>
      </c>
      <c r="R196" s="13">
        <v>12641102.15</v>
      </c>
      <c r="S196" s="184">
        <v>0</v>
      </c>
      <c r="T196" s="13">
        <v>0</v>
      </c>
      <c r="U196" s="37"/>
      <c r="V196" s="103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</row>
    <row r="197" spans="1:38" s="104" customFormat="1" ht="24.75" hidden="1" customHeight="1" x14ac:dyDescent="0.25">
      <c r="A197" s="59">
        <v>170</v>
      </c>
      <c r="B197" s="14" t="s">
        <v>696</v>
      </c>
      <c r="C197" s="26">
        <f t="shared" si="17"/>
        <v>26261728.629999999</v>
      </c>
      <c r="D197" s="13">
        <v>1313086.43</v>
      </c>
      <c r="E197" s="13">
        <v>0</v>
      </c>
      <c r="F197" s="13">
        <v>9205498.5199999996</v>
      </c>
      <c r="G197" s="13">
        <v>5614835.5700000003</v>
      </c>
      <c r="H197" s="13">
        <v>3122786.21</v>
      </c>
      <c r="I197" s="13">
        <v>2322078.2599999998</v>
      </c>
      <c r="J197" s="13">
        <v>0</v>
      </c>
      <c r="K197" s="172">
        <v>0</v>
      </c>
      <c r="L197" s="13">
        <v>0</v>
      </c>
      <c r="M197" s="184">
        <v>0</v>
      </c>
      <c r="N197" s="61">
        <v>0</v>
      </c>
      <c r="O197" s="184">
        <v>0</v>
      </c>
      <c r="P197" s="61">
        <v>0</v>
      </c>
      <c r="Q197" s="184">
        <v>3298.59</v>
      </c>
      <c r="R197" s="61">
        <v>4683443.6399999997</v>
      </c>
      <c r="S197" s="184">
        <v>0</v>
      </c>
      <c r="T197" s="61">
        <v>0</v>
      </c>
      <c r="U197" s="37"/>
      <c r="V197" s="103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</row>
    <row r="198" spans="1:38" s="104" customFormat="1" ht="24.75" hidden="1" customHeight="1" x14ac:dyDescent="0.25">
      <c r="A198" s="59">
        <v>171</v>
      </c>
      <c r="B198" s="14" t="s">
        <v>697</v>
      </c>
      <c r="C198" s="26">
        <f t="shared" si="17"/>
        <v>56342908.600000001</v>
      </c>
      <c r="D198" s="13">
        <v>2817145.43</v>
      </c>
      <c r="E198" s="13">
        <v>0</v>
      </c>
      <c r="F198" s="13">
        <v>13106458.59</v>
      </c>
      <c r="G198" s="13">
        <v>0</v>
      </c>
      <c r="H198" s="13">
        <v>0</v>
      </c>
      <c r="I198" s="13">
        <v>2593374.19</v>
      </c>
      <c r="J198" s="13">
        <v>0</v>
      </c>
      <c r="K198" s="15">
        <v>6</v>
      </c>
      <c r="L198" s="13">
        <v>11400000</v>
      </c>
      <c r="M198" s="184">
        <v>1720.1</v>
      </c>
      <c r="N198" s="13">
        <v>8944071.9100000001</v>
      </c>
      <c r="O198" s="184">
        <v>1437.2</v>
      </c>
      <c r="P198" s="13">
        <v>4836808.45</v>
      </c>
      <c r="Q198" s="184">
        <v>6406</v>
      </c>
      <c r="R198" s="13">
        <v>12645050.029999999</v>
      </c>
      <c r="S198" s="184">
        <v>0</v>
      </c>
      <c r="T198" s="13">
        <v>0</v>
      </c>
      <c r="U198" s="37"/>
      <c r="V198" s="103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</row>
    <row r="199" spans="1:38" s="104" customFormat="1" ht="24.75" hidden="1" customHeight="1" x14ac:dyDescent="0.25">
      <c r="A199" s="59">
        <v>172</v>
      </c>
      <c r="B199" s="14" t="s">
        <v>698</v>
      </c>
      <c r="C199" s="26">
        <f t="shared" si="17"/>
        <v>38216134.960000001</v>
      </c>
      <c r="D199" s="13">
        <v>1910806.75</v>
      </c>
      <c r="E199" s="13">
        <v>0</v>
      </c>
      <c r="F199" s="13">
        <v>12521662.640000001</v>
      </c>
      <c r="G199" s="13">
        <v>5155463.4400000004</v>
      </c>
      <c r="H199" s="13">
        <v>2607206.8199999998</v>
      </c>
      <c r="I199" s="13">
        <v>0</v>
      </c>
      <c r="J199" s="13">
        <v>0</v>
      </c>
      <c r="K199" s="172">
        <v>6</v>
      </c>
      <c r="L199" s="13">
        <v>11400000</v>
      </c>
      <c r="M199" s="184">
        <v>0</v>
      </c>
      <c r="N199" s="61">
        <v>0</v>
      </c>
      <c r="O199" s="184">
        <v>1495.7</v>
      </c>
      <c r="P199" s="61">
        <v>4620995.3099999996</v>
      </c>
      <c r="Q199" s="184">
        <v>0</v>
      </c>
      <c r="R199" s="61">
        <v>0</v>
      </c>
      <c r="S199" s="184">
        <v>0</v>
      </c>
      <c r="T199" s="61">
        <v>0</v>
      </c>
      <c r="U199" s="37"/>
      <c r="V199" s="103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</row>
    <row r="200" spans="1:38" s="104" customFormat="1" ht="24.75" hidden="1" customHeight="1" x14ac:dyDescent="0.25">
      <c r="A200" s="59">
        <v>173</v>
      </c>
      <c r="B200" s="14" t="s">
        <v>699</v>
      </c>
      <c r="C200" s="26">
        <f t="shared" si="17"/>
        <v>20235204.739999998</v>
      </c>
      <c r="D200" s="13">
        <v>1011760.24</v>
      </c>
      <c r="E200" s="13">
        <v>1040744.67</v>
      </c>
      <c r="F200" s="13">
        <v>6065302.9800000004</v>
      </c>
      <c r="G200" s="13">
        <v>0</v>
      </c>
      <c r="H200" s="13">
        <v>0</v>
      </c>
      <c r="I200" s="13">
        <v>0</v>
      </c>
      <c r="J200" s="13">
        <v>0</v>
      </c>
      <c r="K200" s="15">
        <v>0</v>
      </c>
      <c r="L200" s="13">
        <v>0</v>
      </c>
      <c r="M200" s="184">
        <v>1222</v>
      </c>
      <c r="N200" s="13">
        <v>5871316</v>
      </c>
      <c r="O200" s="184">
        <v>0</v>
      </c>
      <c r="P200" s="13">
        <v>0</v>
      </c>
      <c r="Q200" s="184">
        <v>2600</v>
      </c>
      <c r="R200" s="13">
        <v>6246080.8499999996</v>
      </c>
      <c r="S200" s="184">
        <v>0</v>
      </c>
      <c r="T200" s="13">
        <v>0</v>
      </c>
      <c r="U200" s="37"/>
      <c r="V200" s="103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</row>
    <row r="201" spans="1:38" s="104" customFormat="1" ht="24.75" hidden="1" customHeight="1" x14ac:dyDescent="0.25">
      <c r="A201" s="59">
        <v>174</v>
      </c>
      <c r="B201" s="14" t="s">
        <v>700</v>
      </c>
      <c r="C201" s="26">
        <f t="shared" si="17"/>
        <v>16139784.189999999</v>
      </c>
      <c r="D201" s="13">
        <v>806989.21</v>
      </c>
      <c r="E201" s="13">
        <v>0</v>
      </c>
      <c r="F201" s="13">
        <v>4586906.71</v>
      </c>
      <c r="G201" s="13">
        <v>0</v>
      </c>
      <c r="H201" s="13">
        <v>0</v>
      </c>
      <c r="I201" s="13">
        <v>0</v>
      </c>
      <c r="J201" s="13">
        <v>0</v>
      </c>
      <c r="K201" s="15">
        <v>0</v>
      </c>
      <c r="L201" s="13">
        <v>0</v>
      </c>
      <c r="M201" s="184">
        <v>1005.2</v>
      </c>
      <c r="N201" s="13">
        <v>4024317.7</v>
      </c>
      <c r="O201" s="184">
        <v>0</v>
      </c>
      <c r="P201" s="13">
        <v>0</v>
      </c>
      <c r="Q201" s="184">
        <v>1667.66</v>
      </c>
      <c r="R201" s="13">
        <v>6721570.5700000003</v>
      </c>
      <c r="S201" s="184">
        <v>0</v>
      </c>
      <c r="T201" s="13">
        <v>0</v>
      </c>
      <c r="U201" s="37"/>
      <c r="V201" s="103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</row>
    <row r="202" spans="1:38" s="104" customFormat="1" ht="24.75" hidden="1" customHeight="1" x14ac:dyDescent="0.25">
      <c r="A202" s="59">
        <v>175</v>
      </c>
      <c r="B202" s="14" t="s">
        <v>738</v>
      </c>
      <c r="C202" s="26">
        <f t="shared" si="17"/>
        <v>4226931.26</v>
      </c>
      <c r="D202" s="13">
        <v>211346.56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5">
        <v>0</v>
      </c>
      <c r="L202" s="13">
        <v>0</v>
      </c>
      <c r="M202" s="184">
        <v>505.8</v>
      </c>
      <c r="N202" s="13">
        <v>2453892.4900000002</v>
      </c>
      <c r="O202" s="184">
        <v>0</v>
      </c>
      <c r="P202" s="13">
        <v>0</v>
      </c>
      <c r="Q202" s="184">
        <v>602.1</v>
      </c>
      <c r="R202" s="13">
        <v>1561692.21</v>
      </c>
      <c r="S202" s="184">
        <v>0</v>
      </c>
      <c r="T202" s="13">
        <v>0</v>
      </c>
      <c r="U202" s="37"/>
      <c r="V202" s="103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</row>
    <row r="203" spans="1:38" s="104" customFormat="1" ht="24.75" hidden="1" customHeight="1" x14ac:dyDescent="0.25">
      <c r="A203" s="59">
        <v>176</v>
      </c>
      <c r="B203" s="14" t="s">
        <v>119</v>
      </c>
      <c r="C203" s="26">
        <f t="shared" si="17"/>
        <v>13973442.220000001</v>
      </c>
      <c r="D203" s="13">
        <f>576152.08+43630.5</f>
        <v>619782.57999999996</v>
      </c>
      <c r="E203" s="152">
        <v>2406770.13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5">
        <v>0</v>
      </c>
      <c r="L203" s="13">
        <v>0</v>
      </c>
      <c r="M203" s="184">
        <v>1682.4</v>
      </c>
      <c r="N203" s="13">
        <v>6735487.5549999997</v>
      </c>
      <c r="O203" s="184">
        <v>1235.5</v>
      </c>
      <c r="P203" s="13">
        <v>4211401.9555000002</v>
      </c>
      <c r="Q203" s="184">
        <v>0</v>
      </c>
      <c r="R203" s="13">
        <v>0</v>
      </c>
      <c r="S203" s="184">
        <v>0</v>
      </c>
      <c r="T203" s="13">
        <v>0</v>
      </c>
      <c r="U203" s="37"/>
      <c r="V203" s="103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</row>
    <row r="204" spans="1:38" s="104" customFormat="1" ht="24.75" hidden="1" customHeight="1" x14ac:dyDescent="0.25">
      <c r="A204" s="59">
        <v>177</v>
      </c>
      <c r="B204" s="14" t="s">
        <v>1224</v>
      </c>
      <c r="C204" s="26">
        <f t="shared" ref="C204:C241" si="18">ROUND(SUM(D204+E204+F204+G204+H204+I204+J204+L204+N204+P204+R204+T204),2)</f>
        <v>9757965.8300000001</v>
      </c>
      <c r="D204" s="13">
        <f>423028.169+13662.04</f>
        <v>436690.20899999997</v>
      </c>
      <c r="E204" s="152">
        <v>1283740.4099999999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72">
        <v>0</v>
      </c>
      <c r="L204" s="13">
        <v>0</v>
      </c>
      <c r="M204" s="184">
        <v>0</v>
      </c>
      <c r="N204" s="61">
        <v>0</v>
      </c>
      <c r="O204" s="184">
        <v>0</v>
      </c>
      <c r="P204" s="61">
        <v>0</v>
      </c>
      <c r="Q204" s="184">
        <v>1862</v>
      </c>
      <c r="R204" s="61">
        <v>8037535.2110000001</v>
      </c>
      <c r="S204" s="184">
        <v>0</v>
      </c>
      <c r="T204" s="61">
        <v>0</v>
      </c>
      <c r="U204" s="37"/>
      <c r="V204" s="103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</row>
    <row r="205" spans="1:38" s="104" customFormat="1" ht="24.75" hidden="1" customHeight="1" x14ac:dyDescent="0.25">
      <c r="A205" s="59">
        <v>178</v>
      </c>
      <c r="B205" s="14" t="s">
        <v>120</v>
      </c>
      <c r="C205" s="26">
        <f t="shared" si="18"/>
        <v>6812194.7199999997</v>
      </c>
      <c r="D205" s="13">
        <f>221046.58+15270.38</f>
        <v>236316.96</v>
      </c>
      <c r="E205" s="152">
        <v>2375992.79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72">
        <v>0</v>
      </c>
      <c r="L205" s="13">
        <v>0</v>
      </c>
      <c r="M205" s="184">
        <v>0</v>
      </c>
      <c r="N205" s="61">
        <v>0</v>
      </c>
      <c r="O205" s="184">
        <v>1419.5</v>
      </c>
      <c r="P205" s="61">
        <v>4199884.9724999992</v>
      </c>
      <c r="Q205" s="184">
        <v>0</v>
      </c>
      <c r="R205" s="61">
        <v>0</v>
      </c>
      <c r="S205" s="184">
        <v>0</v>
      </c>
      <c r="T205" s="61">
        <v>0</v>
      </c>
      <c r="U205" s="37"/>
      <c r="V205" s="103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</row>
    <row r="206" spans="1:38" s="104" customFormat="1" ht="24.75" hidden="1" customHeight="1" x14ac:dyDescent="0.25">
      <c r="A206" s="59">
        <v>179</v>
      </c>
      <c r="B206" s="14" t="s">
        <v>739</v>
      </c>
      <c r="C206" s="26">
        <f t="shared" si="18"/>
        <v>19534697.600000001</v>
      </c>
      <c r="D206" s="13">
        <v>976734.88</v>
      </c>
      <c r="E206" s="13">
        <v>2093721.5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5">
        <v>0</v>
      </c>
      <c r="L206" s="13">
        <v>0</v>
      </c>
      <c r="M206" s="184">
        <v>1568.1</v>
      </c>
      <c r="N206" s="13">
        <v>7607648.9199999999</v>
      </c>
      <c r="O206" s="184">
        <v>0</v>
      </c>
      <c r="P206" s="13">
        <v>0</v>
      </c>
      <c r="Q206" s="184">
        <v>3414.6</v>
      </c>
      <c r="R206" s="13">
        <v>8856592.3000000007</v>
      </c>
      <c r="S206" s="184">
        <v>0</v>
      </c>
      <c r="T206" s="13">
        <v>0</v>
      </c>
      <c r="U206" s="37"/>
      <c r="V206" s="103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</row>
    <row r="207" spans="1:38" s="104" customFormat="1" ht="24.75" hidden="1" customHeight="1" x14ac:dyDescent="0.25">
      <c r="A207" s="59">
        <v>180</v>
      </c>
      <c r="B207" s="14" t="s">
        <v>740</v>
      </c>
      <c r="C207" s="26">
        <f t="shared" si="18"/>
        <v>20995330.879999999</v>
      </c>
      <c r="D207" s="13">
        <v>1049766.69</v>
      </c>
      <c r="E207" s="13">
        <v>2076904.99</v>
      </c>
      <c r="F207" s="13">
        <v>10479607</v>
      </c>
      <c r="G207" s="13">
        <v>0</v>
      </c>
      <c r="H207" s="13">
        <v>0</v>
      </c>
      <c r="I207" s="13">
        <v>2632198.38</v>
      </c>
      <c r="J207" s="13">
        <v>0</v>
      </c>
      <c r="K207" s="172">
        <v>0</v>
      </c>
      <c r="L207" s="13">
        <v>0</v>
      </c>
      <c r="M207" s="184">
        <v>0</v>
      </c>
      <c r="N207" s="61">
        <v>0</v>
      </c>
      <c r="O207" s="184">
        <v>1395</v>
      </c>
      <c r="P207" s="61">
        <v>4756853.82</v>
      </c>
      <c r="Q207" s="184">
        <v>0</v>
      </c>
      <c r="R207" s="61">
        <v>0</v>
      </c>
      <c r="S207" s="184">
        <v>0</v>
      </c>
      <c r="T207" s="61">
        <v>0</v>
      </c>
      <c r="U207" s="38"/>
      <c r="V207" s="103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</row>
    <row r="208" spans="1:38" s="104" customFormat="1" ht="24.75" hidden="1" customHeight="1" x14ac:dyDescent="0.25">
      <c r="A208" s="59">
        <v>181</v>
      </c>
      <c r="B208" s="14" t="s">
        <v>168</v>
      </c>
      <c r="C208" s="26">
        <f t="shared" si="18"/>
        <v>5591358.8099999996</v>
      </c>
      <c r="D208" s="13">
        <v>279567.94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5">
        <v>0</v>
      </c>
      <c r="L208" s="13">
        <v>0</v>
      </c>
      <c r="M208" s="184">
        <v>1076.9000000000001</v>
      </c>
      <c r="N208" s="13">
        <v>1203246.5900000001</v>
      </c>
      <c r="O208" s="184">
        <v>0</v>
      </c>
      <c r="P208" s="13">
        <v>0</v>
      </c>
      <c r="Q208" s="184">
        <v>3456.5</v>
      </c>
      <c r="R208" s="13">
        <v>4108544.28</v>
      </c>
      <c r="S208" s="184">
        <v>0</v>
      </c>
      <c r="T208" s="13">
        <v>0</v>
      </c>
      <c r="U208" s="37"/>
      <c r="V208" s="103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</row>
    <row r="209" spans="1:38" s="104" customFormat="1" ht="24.75" hidden="1" customHeight="1" x14ac:dyDescent="0.25">
      <c r="A209" s="59">
        <v>182</v>
      </c>
      <c r="B209" s="14" t="s">
        <v>1206</v>
      </c>
      <c r="C209" s="26">
        <f t="shared" si="18"/>
        <v>13551545.49</v>
      </c>
      <c r="D209" s="13">
        <f>529300.79+48937.35</f>
        <v>578238.14</v>
      </c>
      <c r="E209" s="152">
        <v>1770218.67</v>
      </c>
      <c r="F209" s="13">
        <v>6755627.71</v>
      </c>
      <c r="G209" s="13">
        <v>0</v>
      </c>
      <c r="H209" s="13">
        <v>0</v>
      </c>
      <c r="I209" s="13">
        <v>1426915.05</v>
      </c>
      <c r="J209" s="13">
        <v>0</v>
      </c>
      <c r="K209" s="172">
        <v>0</v>
      </c>
      <c r="L209" s="13">
        <v>0</v>
      </c>
      <c r="M209" s="184">
        <v>0</v>
      </c>
      <c r="N209" s="61">
        <v>0</v>
      </c>
      <c r="O209" s="184">
        <v>1104.2</v>
      </c>
      <c r="P209" s="61">
        <v>3020545.9189999998</v>
      </c>
      <c r="Q209" s="184">
        <v>0</v>
      </c>
      <c r="R209" s="61">
        <v>0</v>
      </c>
      <c r="S209" s="184">
        <v>0</v>
      </c>
      <c r="T209" s="61">
        <v>0</v>
      </c>
      <c r="U209" s="37"/>
      <c r="V209" s="103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</row>
    <row r="210" spans="1:38" s="104" customFormat="1" ht="24.75" hidden="1" customHeight="1" x14ac:dyDescent="0.25">
      <c r="A210" s="59">
        <v>183</v>
      </c>
      <c r="B210" s="14" t="s">
        <v>1252</v>
      </c>
      <c r="C210" s="26">
        <f t="shared" si="18"/>
        <v>1244358.18</v>
      </c>
      <c r="D210" s="13">
        <v>13771.78</v>
      </c>
      <c r="E210" s="13">
        <v>1230586.3999999999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72">
        <v>0</v>
      </c>
      <c r="L210" s="13">
        <v>0</v>
      </c>
      <c r="M210" s="184">
        <v>0</v>
      </c>
      <c r="N210" s="61">
        <v>0</v>
      </c>
      <c r="O210" s="184">
        <v>0</v>
      </c>
      <c r="P210" s="61">
        <v>0</v>
      </c>
      <c r="Q210" s="184">
        <v>0</v>
      </c>
      <c r="R210" s="61">
        <v>0</v>
      </c>
      <c r="S210" s="184">
        <v>0</v>
      </c>
      <c r="T210" s="61">
        <v>0</v>
      </c>
      <c r="U210" s="37"/>
      <c r="V210" s="103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</row>
    <row r="211" spans="1:38" s="104" customFormat="1" ht="24.75" hidden="1" customHeight="1" x14ac:dyDescent="0.25">
      <c r="A211" s="59">
        <v>184</v>
      </c>
      <c r="B211" s="14" t="s">
        <v>1207</v>
      </c>
      <c r="C211" s="26">
        <f t="shared" si="18"/>
        <v>20071660.68</v>
      </c>
      <c r="D211" s="13">
        <v>936062.59000000008</v>
      </c>
      <c r="E211" s="152">
        <v>1609987.68</v>
      </c>
      <c r="F211" s="13">
        <v>5333105.04</v>
      </c>
      <c r="G211" s="13">
        <v>0</v>
      </c>
      <c r="H211" s="13">
        <v>0</v>
      </c>
      <c r="I211" s="13">
        <v>0</v>
      </c>
      <c r="J211" s="13">
        <v>0</v>
      </c>
      <c r="K211" s="172">
        <v>0</v>
      </c>
      <c r="L211" s="13">
        <v>0</v>
      </c>
      <c r="M211" s="184">
        <v>0</v>
      </c>
      <c r="N211" s="61">
        <v>0</v>
      </c>
      <c r="O211" s="184">
        <v>786.7</v>
      </c>
      <c r="P211" s="61">
        <v>2868087.9239999996</v>
      </c>
      <c r="Q211" s="184">
        <v>2097</v>
      </c>
      <c r="R211" s="61">
        <v>9324417.4469999988</v>
      </c>
      <c r="S211" s="184">
        <v>0</v>
      </c>
      <c r="T211" s="61">
        <v>0</v>
      </c>
      <c r="U211" s="37"/>
      <c r="V211" s="103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</row>
    <row r="212" spans="1:38" s="104" customFormat="1" ht="24.75" hidden="1" customHeight="1" x14ac:dyDescent="0.25">
      <c r="A212" s="59">
        <v>185</v>
      </c>
      <c r="B212" s="14" t="s">
        <v>741</v>
      </c>
      <c r="C212" s="26">
        <f t="shared" si="18"/>
        <v>12767113.029999999</v>
      </c>
      <c r="D212" s="13">
        <v>638355.65</v>
      </c>
      <c r="E212" s="13">
        <v>1312699.31</v>
      </c>
      <c r="F212" s="13">
        <v>6458593.6600000001</v>
      </c>
      <c r="G212" s="13">
        <v>0</v>
      </c>
      <c r="H212" s="13">
        <v>0</v>
      </c>
      <c r="I212" s="13">
        <v>0</v>
      </c>
      <c r="J212" s="13">
        <v>0</v>
      </c>
      <c r="K212" s="172">
        <v>0</v>
      </c>
      <c r="L212" s="13">
        <v>0</v>
      </c>
      <c r="M212" s="184">
        <v>0</v>
      </c>
      <c r="N212" s="61">
        <v>0</v>
      </c>
      <c r="O212" s="184">
        <v>0</v>
      </c>
      <c r="P212" s="61">
        <v>0</v>
      </c>
      <c r="Q212" s="184">
        <v>3069</v>
      </c>
      <c r="R212" s="61">
        <v>4357464.41</v>
      </c>
      <c r="S212" s="184">
        <v>0</v>
      </c>
      <c r="T212" s="61">
        <v>0</v>
      </c>
      <c r="U212" s="37"/>
      <c r="V212" s="103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</row>
    <row r="213" spans="1:38" s="104" customFormat="1" ht="24.75" hidden="1" customHeight="1" x14ac:dyDescent="0.25">
      <c r="A213" s="59">
        <v>186</v>
      </c>
      <c r="B213" s="14" t="s">
        <v>1253</v>
      </c>
      <c r="C213" s="26">
        <f t="shared" si="18"/>
        <v>1288563.1200000001</v>
      </c>
      <c r="D213" s="13">
        <v>13662.04</v>
      </c>
      <c r="E213" s="152">
        <v>1274901.08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72">
        <v>0</v>
      </c>
      <c r="L213" s="13">
        <v>0</v>
      </c>
      <c r="M213" s="184">
        <v>0</v>
      </c>
      <c r="N213" s="61">
        <v>0</v>
      </c>
      <c r="O213" s="184">
        <v>0</v>
      </c>
      <c r="P213" s="61">
        <v>0</v>
      </c>
      <c r="Q213" s="184">
        <v>0</v>
      </c>
      <c r="R213" s="61">
        <v>0</v>
      </c>
      <c r="S213" s="184">
        <v>0</v>
      </c>
      <c r="T213" s="61">
        <v>0</v>
      </c>
      <c r="U213" s="37"/>
      <c r="V213" s="103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</row>
    <row r="214" spans="1:38" s="104" customFormat="1" ht="24.75" hidden="1" customHeight="1" x14ac:dyDescent="0.25">
      <c r="A214" s="59">
        <v>187</v>
      </c>
      <c r="B214" s="14" t="s">
        <v>154</v>
      </c>
      <c r="C214" s="26">
        <f t="shared" si="18"/>
        <v>12267005.43</v>
      </c>
      <c r="D214" s="13">
        <v>613350.27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5">
        <v>0</v>
      </c>
      <c r="L214" s="13">
        <v>0</v>
      </c>
      <c r="M214" s="184">
        <v>649.5</v>
      </c>
      <c r="N214" s="13">
        <v>3381031.68</v>
      </c>
      <c r="O214" s="184">
        <v>0</v>
      </c>
      <c r="P214" s="13">
        <v>0</v>
      </c>
      <c r="Q214" s="184">
        <v>4160</v>
      </c>
      <c r="R214" s="13">
        <v>8272623.4800000004</v>
      </c>
      <c r="S214" s="184">
        <v>0</v>
      </c>
      <c r="T214" s="13">
        <v>0</v>
      </c>
      <c r="U214" s="37"/>
      <c r="V214" s="103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</row>
    <row r="215" spans="1:38" s="104" customFormat="1" ht="24.75" hidden="1" customHeight="1" x14ac:dyDescent="0.25">
      <c r="A215" s="59">
        <v>188</v>
      </c>
      <c r="B215" s="14" t="s">
        <v>742</v>
      </c>
      <c r="C215" s="26">
        <f t="shared" si="18"/>
        <v>23065916.530000001</v>
      </c>
      <c r="D215" s="13">
        <v>1153295.83</v>
      </c>
      <c r="E215" s="13">
        <v>1543187.43</v>
      </c>
      <c r="F215" s="13">
        <v>7592615.0199999996</v>
      </c>
      <c r="G215" s="13">
        <v>0</v>
      </c>
      <c r="H215" s="13">
        <v>0</v>
      </c>
      <c r="I215" s="13">
        <v>1915229.93</v>
      </c>
      <c r="J215" s="13">
        <v>0</v>
      </c>
      <c r="K215" s="15">
        <v>0</v>
      </c>
      <c r="L215" s="13">
        <v>0</v>
      </c>
      <c r="M215" s="184">
        <v>1682.4</v>
      </c>
      <c r="N215" s="13">
        <v>6735487.5599999996</v>
      </c>
      <c r="O215" s="184">
        <v>1237</v>
      </c>
      <c r="P215" s="13">
        <v>4126100.76</v>
      </c>
      <c r="Q215" s="184">
        <v>0</v>
      </c>
      <c r="R215" s="13">
        <v>0</v>
      </c>
      <c r="S215" s="184">
        <v>0</v>
      </c>
      <c r="T215" s="13">
        <v>0</v>
      </c>
      <c r="U215" s="38"/>
      <c r="V215" s="103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</row>
    <row r="216" spans="1:38" s="104" customFormat="1" ht="24.75" hidden="1" customHeight="1" x14ac:dyDescent="0.25">
      <c r="A216" s="59">
        <v>189</v>
      </c>
      <c r="B216" s="14" t="s">
        <v>743</v>
      </c>
      <c r="C216" s="26">
        <f t="shared" si="18"/>
        <v>20391443.260000002</v>
      </c>
      <c r="D216" s="13">
        <v>1019572.16</v>
      </c>
      <c r="E216" s="13">
        <v>1335535.73</v>
      </c>
      <c r="F216" s="13">
        <v>6570950.75</v>
      </c>
      <c r="G216" s="13">
        <v>4007909.82</v>
      </c>
      <c r="H216" s="13">
        <v>2229067.16</v>
      </c>
      <c r="I216" s="13">
        <v>1657516.08</v>
      </c>
      <c r="J216" s="13">
        <v>0</v>
      </c>
      <c r="K216" s="172">
        <v>0</v>
      </c>
      <c r="L216" s="13">
        <v>0</v>
      </c>
      <c r="M216" s="184">
        <v>0</v>
      </c>
      <c r="N216" s="61">
        <v>0</v>
      </c>
      <c r="O216" s="184">
        <v>1078.7</v>
      </c>
      <c r="P216" s="61">
        <v>3570891.56</v>
      </c>
      <c r="Q216" s="184">
        <v>0</v>
      </c>
      <c r="R216" s="61">
        <v>0</v>
      </c>
      <c r="S216" s="184">
        <v>0</v>
      </c>
      <c r="T216" s="61">
        <v>0</v>
      </c>
      <c r="U216" s="38"/>
      <c r="V216" s="103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</row>
    <row r="217" spans="1:38" s="104" customFormat="1" ht="24.75" hidden="1" customHeight="1" x14ac:dyDescent="0.25">
      <c r="A217" s="59">
        <v>190</v>
      </c>
      <c r="B217" s="14" t="s">
        <v>744</v>
      </c>
      <c r="C217" s="26">
        <f t="shared" si="18"/>
        <v>11658195.619999999</v>
      </c>
      <c r="D217" s="13">
        <v>582909.78</v>
      </c>
      <c r="E217" s="13">
        <v>936109.04</v>
      </c>
      <c r="F217" s="13">
        <v>4605737.1100000003</v>
      </c>
      <c r="G217" s="13">
        <v>2809240.2</v>
      </c>
      <c r="H217" s="13">
        <v>1562406.68</v>
      </c>
      <c r="I217" s="13">
        <v>1161792.81</v>
      </c>
      <c r="J217" s="13">
        <v>0</v>
      </c>
      <c r="K217" s="172">
        <v>0</v>
      </c>
      <c r="L217" s="13">
        <v>0</v>
      </c>
      <c r="M217" s="184">
        <v>0</v>
      </c>
      <c r="N217" s="61">
        <v>0</v>
      </c>
      <c r="O217" s="184">
        <v>0</v>
      </c>
      <c r="P217" s="61">
        <v>0</v>
      </c>
      <c r="Q217" s="184">
        <v>0</v>
      </c>
      <c r="R217" s="61">
        <v>0</v>
      </c>
      <c r="S217" s="184">
        <v>0</v>
      </c>
      <c r="T217" s="61">
        <v>0</v>
      </c>
      <c r="U217" s="38"/>
      <c r="V217" s="103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</row>
    <row r="218" spans="1:38" s="104" customFormat="1" ht="24.75" hidden="1" customHeight="1" x14ac:dyDescent="0.25">
      <c r="A218" s="59">
        <v>191</v>
      </c>
      <c r="B218" s="14" t="s">
        <v>745</v>
      </c>
      <c r="C218" s="26">
        <f t="shared" si="18"/>
        <v>2244156.81</v>
      </c>
      <c r="D218" s="13">
        <v>112207.84</v>
      </c>
      <c r="E218" s="13">
        <v>343683.31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5">
        <v>0</v>
      </c>
      <c r="L218" s="13">
        <v>0</v>
      </c>
      <c r="M218" s="184">
        <v>368.6</v>
      </c>
      <c r="N218" s="13">
        <v>1788265.66</v>
      </c>
      <c r="O218" s="184">
        <v>0</v>
      </c>
      <c r="P218" s="13">
        <v>0</v>
      </c>
      <c r="Q218" s="184">
        <v>0</v>
      </c>
      <c r="R218" s="13">
        <v>0</v>
      </c>
      <c r="S218" s="184">
        <v>0</v>
      </c>
      <c r="T218" s="13">
        <v>0</v>
      </c>
      <c r="U218" s="38"/>
      <c r="V218" s="103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</row>
    <row r="219" spans="1:38" s="104" customFormat="1" ht="24.75" hidden="1" customHeight="1" x14ac:dyDescent="0.25">
      <c r="A219" s="59">
        <v>192</v>
      </c>
      <c r="B219" s="14" t="s">
        <v>746</v>
      </c>
      <c r="C219" s="26">
        <f t="shared" si="18"/>
        <v>16039236.82</v>
      </c>
      <c r="D219" s="13">
        <v>801961.84</v>
      </c>
      <c r="E219" s="13">
        <v>1549302.56</v>
      </c>
      <c r="F219" s="13">
        <v>7622701.9900000002</v>
      </c>
      <c r="G219" s="13">
        <v>0</v>
      </c>
      <c r="H219" s="13">
        <v>0</v>
      </c>
      <c r="I219" s="13">
        <v>1922819.33</v>
      </c>
      <c r="J219" s="13">
        <v>0</v>
      </c>
      <c r="K219" s="172">
        <v>0</v>
      </c>
      <c r="L219" s="13">
        <v>0</v>
      </c>
      <c r="M219" s="184">
        <v>0</v>
      </c>
      <c r="N219" s="61">
        <v>0</v>
      </c>
      <c r="O219" s="184">
        <v>1267.9000000000001</v>
      </c>
      <c r="P219" s="61">
        <v>4142451.1</v>
      </c>
      <c r="Q219" s="184">
        <v>0</v>
      </c>
      <c r="R219" s="61">
        <v>0</v>
      </c>
      <c r="S219" s="184">
        <v>0</v>
      </c>
      <c r="T219" s="61">
        <v>0</v>
      </c>
      <c r="U219" s="38"/>
      <c r="V219" s="103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</row>
    <row r="220" spans="1:38" s="104" customFormat="1" ht="24.75" hidden="1" customHeight="1" x14ac:dyDescent="0.25">
      <c r="A220" s="59">
        <v>193</v>
      </c>
      <c r="B220" s="14" t="s">
        <v>155</v>
      </c>
      <c r="C220" s="26">
        <f t="shared" si="18"/>
        <v>7074934.0599999996</v>
      </c>
      <c r="D220" s="13">
        <f>252652.65+69791.1</f>
        <v>322443.75</v>
      </c>
      <c r="E220" s="152">
        <v>1952090.02</v>
      </c>
      <c r="F220" s="13">
        <v>0</v>
      </c>
      <c r="G220" s="13">
        <v>0</v>
      </c>
      <c r="H220" s="13">
        <v>0</v>
      </c>
      <c r="I220" s="13">
        <v>1235906.94</v>
      </c>
      <c r="J220" s="13">
        <v>0</v>
      </c>
      <c r="K220" s="15">
        <v>0</v>
      </c>
      <c r="L220" s="13">
        <v>0</v>
      </c>
      <c r="M220" s="184">
        <v>1127.2</v>
      </c>
      <c r="N220" s="13">
        <v>1259448</v>
      </c>
      <c r="O220" s="184">
        <v>406.3</v>
      </c>
      <c r="P220" s="13">
        <v>2305045.35</v>
      </c>
      <c r="Q220" s="184">
        <v>0</v>
      </c>
      <c r="R220" s="13">
        <v>0</v>
      </c>
      <c r="S220" s="184">
        <v>0</v>
      </c>
      <c r="T220" s="13">
        <v>0</v>
      </c>
      <c r="U220" s="38"/>
      <c r="V220" s="103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</row>
    <row r="221" spans="1:38" s="104" customFormat="1" ht="24.75" hidden="1" customHeight="1" x14ac:dyDescent="0.25">
      <c r="A221" s="59">
        <v>194</v>
      </c>
      <c r="B221" s="14" t="s">
        <v>1245</v>
      </c>
      <c r="C221" s="26">
        <f t="shared" si="18"/>
        <v>1856778.49</v>
      </c>
      <c r="D221" s="13">
        <v>14765.34</v>
      </c>
      <c r="E221" s="152">
        <v>1842013.15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72">
        <v>0</v>
      </c>
      <c r="L221" s="13">
        <v>0</v>
      </c>
      <c r="M221" s="184">
        <v>0</v>
      </c>
      <c r="N221" s="61">
        <v>0</v>
      </c>
      <c r="O221" s="184">
        <v>0</v>
      </c>
      <c r="P221" s="61">
        <v>0</v>
      </c>
      <c r="Q221" s="184">
        <v>0</v>
      </c>
      <c r="R221" s="61">
        <v>0</v>
      </c>
      <c r="S221" s="184">
        <v>0</v>
      </c>
      <c r="T221" s="61">
        <v>0</v>
      </c>
      <c r="U221" s="38"/>
      <c r="V221" s="103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</row>
    <row r="222" spans="1:38" s="104" customFormat="1" ht="24.75" hidden="1" customHeight="1" x14ac:dyDescent="0.25">
      <c r="A222" s="59">
        <v>195</v>
      </c>
      <c r="B222" s="14" t="s">
        <v>1246</v>
      </c>
      <c r="C222" s="26">
        <f t="shared" si="18"/>
        <v>1867602.86</v>
      </c>
      <c r="D222" s="13">
        <v>14765.34</v>
      </c>
      <c r="E222" s="152">
        <v>1852837.52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72">
        <v>0</v>
      </c>
      <c r="L222" s="13">
        <v>0</v>
      </c>
      <c r="M222" s="184">
        <v>0</v>
      </c>
      <c r="N222" s="61">
        <v>0</v>
      </c>
      <c r="O222" s="184">
        <v>0</v>
      </c>
      <c r="P222" s="61">
        <v>0</v>
      </c>
      <c r="Q222" s="184">
        <v>0</v>
      </c>
      <c r="R222" s="61">
        <v>0</v>
      </c>
      <c r="S222" s="184">
        <v>0</v>
      </c>
      <c r="T222" s="61">
        <v>0</v>
      </c>
      <c r="U222" s="38"/>
      <c r="V222" s="103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</row>
    <row r="223" spans="1:38" s="104" customFormat="1" ht="24.75" hidden="1" customHeight="1" x14ac:dyDescent="0.25">
      <c r="A223" s="59">
        <v>196</v>
      </c>
      <c r="B223" s="14" t="s">
        <v>747</v>
      </c>
      <c r="C223" s="26">
        <f t="shared" si="18"/>
        <v>14177146.49</v>
      </c>
      <c r="D223" s="13">
        <v>708857.32</v>
      </c>
      <c r="E223" s="13">
        <v>0</v>
      </c>
      <c r="F223" s="13">
        <v>0</v>
      </c>
      <c r="G223" s="13">
        <v>2944607.92</v>
      </c>
      <c r="H223" s="13">
        <v>1637693.73</v>
      </c>
      <c r="I223" s="13">
        <v>0</v>
      </c>
      <c r="J223" s="13">
        <v>0</v>
      </c>
      <c r="K223" s="172">
        <v>0</v>
      </c>
      <c r="L223" s="13">
        <v>0</v>
      </c>
      <c r="M223" s="184">
        <v>0</v>
      </c>
      <c r="N223" s="61">
        <v>0</v>
      </c>
      <c r="O223" s="184">
        <v>0</v>
      </c>
      <c r="P223" s="61">
        <v>0</v>
      </c>
      <c r="Q223" s="184">
        <v>1998.4</v>
      </c>
      <c r="R223" s="61">
        <v>8885987.5199999996</v>
      </c>
      <c r="S223" s="184">
        <v>0</v>
      </c>
      <c r="T223" s="61">
        <v>0</v>
      </c>
      <c r="U223" s="38"/>
      <c r="V223" s="103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</row>
    <row r="224" spans="1:38" s="104" customFormat="1" ht="24.75" hidden="1" customHeight="1" x14ac:dyDescent="0.25">
      <c r="A224" s="59">
        <v>197</v>
      </c>
      <c r="B224" s="14" t="s">
        <v>1247</v>
      </c>
      <c r="C224" s="26">
        <f t="shared" si="18"/>
        <v>2452963.58</v>
      </c>
      <c r="D224" s="13">
        <v>44798.98</v>
      </c>
      <c r="E224" s="152">
        <v>2408164.6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72">
        <v>0</v>
      </c>
      <c r="L224" s="13">
        <v>0</v>
      </c>
      <c r="M224" s="184">
        <v>0</v>
      </c>
      <c r="N224" s="61">
        <v>0</v>
      </c>
      <c r="O224" s="184">
        <v>0</v>
      </c>
      <c r="P224" s="61">
        <v>0</v>
      </c>
      <c r="Q224" s="184">
        <v>0</v>
      </c>
      <c r="R224" s="61">
        <v>0</v>
      </c>
      <c r="S224" s="184">
        <v>0</v>
      </c>
      <c r="T224" s="61">
        <v>0</v>
      </c>
      <c r="U224" s="38"/>
      <c r="V224" s="103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</row>
    <row r="225" spans="1:38" s="104" customFormat="1" ht="24.75" hidden="1" customHeight="1" x14ac:dyDescent="0.25">
      <c r="A225" s="59">
        <v>198</v>
      </c>
      <c r="B225" s="14" t="s">
        <v>1248</v>
      </c>
      <c r="C225" s="26">
        <f t="shared" si="18"/>
        <v>2574619.15</v>
      </c>
      <c r="D225" s="13">
        <v>44568.6</v>
      </c>
      <c r="E225" s="152">
        <v>2530050.5499999998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72">
        <v>0</v>
      </c>
      <c r="L225" s="13">
        <v>0</v>
      </c>
      <c r="M225" s="184">
        <v>0</v>
      </c>
      <c r="N225" s="61">
        <v>0</v>
      </c>
      <c r="O225" s="184">
        <v>0</v>
      </c>
      <c r="P225" s="61">
        <v>0</v>
      </c>
      <c r="Q225" s="184">
        <v>0</v>
      </c>
      <c r="R225" s="61">
        <v>0</v>
      </c>
      <c r="S225" s="184">
        <v>0</v>
      </c>
      <c r="T225" s="61">
        <v>0</v>
      </c>
      <c r="U225" s="156"/>
      <c r="V225" s="103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</row>
    <row r="226" spans="1:38" s="104" customFormat="1" ht="24.75" hidden="1" customHeight="1" x14ac:dyDescent="0.25">
      <c r="A226" s="59">
        <v>199</v>
      </c>
      <c r="B226" s="14" t="s">
        <v>748</v>
      </c>
      <c r="C226" s="26">
        <f t="shared" si="18"/>
        <v>6242431.1399999997</v>
      </c>
      <c r="D226" s="13">
        <v>312121.56</v>
      </c>
      <c r="E226" s="13">
        <v>295080.3</v>
      </c>
      <c r="F226" s="13">
        <v>1488910.46</v>
      </c>
      <c r="G226" s="13">
        <v>0</v>
      </c>
      <c r="H226" s="13">
        <v>0</v>
      </c>
      <c r="I226" s="13">
        <v>373974.68</v>
      </c>
      <c r="J226" s="13">
        <v>0</v>
      </c>
      <c r="K226" s="15">
        <v>0</v>
      </c>
      <c r="L226" s="13">
        <v>0</v>
      </c>
      <c r="M226" s="184">
        <v>352.5</v>
      </c>
      <c r="N226" s="13">
        <v>1579165.7</v>
      </c>
      <c r="O226" s="184">
        <v>207.7</v>
      </c>
      <c r="P226" s="13">
        <v>675839.22</v>
      </c>
      <c r="Q226" s="184">
        <v>585</v>
      </c>
      <c r="R226" s="13">
        <v>1517339.22</v>
      </c>
      <c r="S226" s="184">
        <v>0</v>
      </c>
      <c r="T226" s="13">
        <v>0</v>
      </c>
      <c r="U226" s="37"/>
      <c r="V226" s="103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</row>
    <row r="227" spans="1:38" s="104" customFormat="1" ht="24.75" hidden="1" customHeight="1" x14ac:dyDescent="0.25">
      <c r="A227" s="59">
        <v>200</v>
      </c>
      <c r="B227" s="14" t="s">
        <v>701</v>
      </c>
      <c r="C227" s="26">
        <f t="shared" si="18"/>
        <v>6350599.6900000004</v>
      </c>
      <c r="D227" s="13">
        <v>317529.98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72">
        <v>0</v>
      </c>
      <c r="L227" s="13">
        <v>0</v>
      </c>
      <c r="M227" s="184">
        <v>0</v>
      </c>
      <c r="N227" s="61">
        <v>0</v>
      </c>
      <c r="O227" s="184">
        <v>0</v>
      </c>
      <c r="P227" s="61">
        <v>0</v>
      </c>
      <c r="Q227" s="184">
        <v>1635</v>
      </c>
      <c r="R227" s="61">
        <v>6033069.71</v>
      </c>
      <c r="S227" s="184">
        <v>0</v>
      </c>
      <c r="T227" s="61">
        <v>0</v>
      </c>
      <c r="U227" s="37"/>
      <c r="V227" s="103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</row>
    <row r="228" spans="1:38" s="104" customFormat="1" ht="24.75" hidden="1" customHeight="1" x14ac:dyDescent="0.25">
      <c r="A228" s="59">
        <v>201</v>
      </c>
      <c r="B228" s="14" t="s">
        <v>702</v>
      </c>
      <c r="C228" s="26">
        <f t="shared" si="18"/>
        <v>13313195.779999999</v>
      </c>
      <c r="D228" s="13">
        <v>665659.79</v>
      </c>
      <c r="E228" s="13">
        <v>0</v>
      </c>
      <c r="F228" s="13">
        <v>0</v>
      </c>
      <c r="G228" s="13">
        <v>0</v>
      </c>
      <c r="H228" s="13">
        <v>0</v>
      </c>
      <c r="I228" s="13">
        <v>929167.83</v>
      </c>
      <c r="J228" s="13">
        <v>0</v>
      </c>
      <c r="K228" s="15">
        <v>0</v>
      </c>
      <c r="L228" s="13">
        <v>0</v>
      </c>
      <c r="M228" s="184">
        <v>927.1</v>
      </c>
      <c r="N228" s="13">
        <v>3711644.39</v>
      </c>
      <c r="O228" s="184">
        <v>0</v>
      </c>
      <c r="P228" s="13">
        <v>0</v>
      </c>
      <c r="Q228" s="184">
        <v>1635</v>
      </c>
      <c r="R228" s="13">
        <v>8006723.7699999996</v>
      </c>
      <c r="S228" s="184">
        <v>0</v>
      </c>
      <c r="T228" s="13">
        <v>0</v>
      </c>
      <c r="U228" s="37"/>
      <c r="V228" s="103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</row>
    <row r="229" spans="1:38" s="104" customFormat="1" ht="24.75" hidden="1" customHeight="1" x14ac:dyDescent="0.25">
      <c r="A229" s="59">
        <v>202</v>
      </c>
      <c r="B229" s="14" t="s">
        <v>703</v>
      </c>
      <c r="C229" s="26">
        <f t="shared" si="18"/>
        <v>7337217.1399999997</v>
      </c>
      <c r="D229" s="13">
        <v>366860.86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72">
        <v>0</v>
      </c>
      <c r="L229" s="13">
        <v>0</v>
      </c>
      <c r="M229" s="184">
        <v>0</v>
      </c>
      <c r="N229" s="61">
        <v>0</v>
      </c>
      <c r="O229" s="184">
        <v>0</v>
      </c>
      <c r="P229" s="61">
        <v>0</v>
      </c>
      <c r="Q229" s="184">
        <v>1635</v>
      </c>
      <c r="R229" s="61">
        <v>6970356.2799999993</v>
      </c>
      <c r="S229" s="184">
        <v>0</v>
      </c>
      <c r="T229" s="61">
        <v>0</v>
      </c>
      <c r="U229" s="166"/>
      <c r="V229" s="103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</row>
    <row r="230" spans="1:38" s="104" customFormat="1" ht="24.75" hidden="1" customHeight="1" x14ac:dyDescent="0.25">
      <c r="A230" s="59">
        <v>203</v>
      </c>
      <c r="B230" s="14" t="s">
        <v>704</v>
      </c>
      <c r="C230" s="26">
        <f t="shared" si="18"/>
        <v>10223761.17</v>
      </c>
      <c r="D230" s="13">
        <v>511188.06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72">
        <v>0</v>
      </c>
      <c r="L230" s="13">
        <v>0</v>
      </c>
      <c r="M230" s="184">
        <v>0</v>
      </c>
      <c r="N230" s="61">
        <v>0</v>
      </c>
      <c r="O230" s="184">
        <v>0</v>
      </c>
      <c r="P230" s="61">
        <v>0</v>
      </c>
      <c r="Q230" s="184">
        <v>1635</v>
      </c>
      <c r="R230" s="61">
        <v>9712573.1099999994</v>
      </c>
      <c r="S230" s="184">
        <v>0</v>
      </c>
      <c r="T230" s="61">
        <v>0</v>
      </c>
      <c r="U230" s="37"/>
      <c r="V230" s="103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</row>
    <row r="231" spans="1:38" s="104" customFormat="1" ht="24.75" hidden="1" customHeight="1" x14ac:dyDescent="0.25">
      <c r="A231" s="59">
        <v>204</v>
      </c>
      <c r="B231" s="14" t="s">
        <v>139</v>
      </c>
      <c r="C231" s="26">
        <f t="shared" si="18"/>
        <v>7816401.6299999999</v>
      </c>
      <c r="D231" s="13">
        <f>326951.58+13771.78</f>
        <v>340723.36000000004</v>
      </c>
      <c r="E231" s="152">
        <v>1263598.25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5">
        <v>0</v>
      </c>
      <c r="L231" s="13">
        <v>0</v>
      </c>
      <c r="M231" s="184">
        <v>923.3</v>
      </c>
      <c r="N231" s="13">
        <v>3696431.0854999996</v>
      </c>
      <c r="O231" s="184">
        <v>771.4</v>
      </c>
      <c r="P231" s="13">
        <v>2515648.9344999995</v>
      </c>
      <c r="Q231" s="184">
        <v>0</v>
      </c>
      <c r="R231" s="13">
        <v>0</v>
      </c>
      <c r="S231" s="184">
        <v>0</v>
      </c>
      <c r="T231" s="13">
        <v>0</v>
      </c>
      <c r="U231" s="37"/>
      <c r="V231" s="103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</row>
    <row r="232" spans="1:38" s="104" customFormat="1" ht="24.75" hidden="1" customHeight="1" x14ac:dyDescent="0.25">
      <c r="A232" s="59">
        <v>205</v>
      </c>
      <c r="B232" s="14" t="s">
        <v>1225</v>
      </c>
      <c r="C232" s="26">
        <f t="shared" si="18"/>
        <v>9997523.75</v>
      </c>
      <c r="D232" s="13">
        <f>435293.94+13662.04</f>
        <v>448955.98</v>
      </c>
      <c r="E232" s="152">
        <v>1277982.9099999999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72">
        <v>0</v>
      </c>
      <c r="L232" s="13">
        <v>0</v>
      </c>
      <c r="M232" s="184">
        <v>0</v>
      </c>
      <c r="N232" s="61">
        <v>0</v>
      </c>
      <c r="O232" s="184">
        <v>0</v>
      </c>
      <c r="P232" s="61">
        <v>0</v>
      </c>
      <c r="Q232" s="184">
        <v>1860</v>
      </c>
      <c r="R232" s="61">
        <v>8270584.8600000003</v>
      </c>
      <c r="S232" s="184">
        <v>0</v>
      </c>
      <c r="T232" s="61">
        <v>0</v>
      </c>
      <c r="U232" s="37"/>
      <c r="V232" s="103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</row>
    <row r="233" spans="1:38" s="104" customFormat="1" ht="24.75" hidden="1" customHeight="1" x14ac:dyDescent="0.25">
      <c r="A233" s="59">
        <v>206</v>
      </c>
      <c r="B233" s="14" t="s">
        <v>157</v>
      </c>
      <c r="C233" s="26">
        <f t="shared" si="18"/>
        <v>8764595.3800000008</v>
      </c>
      <c r="D233" s="13">
        <f>370567.05+39034.4</f>
        <v>409601.45</v>
      </c>
      <c r="E233" s="152">
        <v>1314220.03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5">
        <v>0</v>
      </c>
      <c r="L233" s="13">
        <v>0</v>
      </c>
      <c r="M233" s="184">
        <v>923.3</v>
      </c>
      <c r="N233" s="13">
        <v>4479396.8794999998</v>
      </c>
      <c r="O233" s="184">
        <v>785.1</v>
      </c>
      <c r="P233" s="13">
        <v>2561377.0229999996</v>
      </c>
      <c r="Q233" s="184">
        <v>0</v>
      </c>
      <c r="R233" s="13">
        <v>0</v>
      </c>
      <c r="S233" s="184">
        <v>0</v>
      </c>
      <c r="T233" s="13">
        <v>0</v>
      </c>
      <c r="U233" s="37"/>
      <c r="V233" s="103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</row>
    <row r="234" spans="1:38" s="104" customFormat="1" ht="24.75" hidden="1" customHeight="1" x14ac:dyDescent="0.25">
      <c r="A234" s="59">
        <v>207</v>
      </c>
      <c r="B234" s="14" t="s">
        <v>1226</v>
      </c>
      <c r="C234" s="26">
        <f t="shared" si="18"/>
        <v>8821771.1699999999</v>
      </c>
      <c r="D234" s="13">
        <f>372188.77+39315.24</f>
        <v>411504.01</v>
      </c>
      <c r="E234" s="152">
        <v>1338680.6200000001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5">
        <v>0</v>
      </c>
      <c r="L234" s="13">
        <v>0</v>
      </c>
      <c r="M234" s="184">
        <v>923.3</v>
      </c>
      <c r="N234" s="13">
        <v>4479396.8794999998</v>
      </c>
      <c r="O234" s="184">
        <v>766.7</v>
      </c>
      <c r="P234" s="13">
        <v>2592189.665</v>
      </c>
      <c r="Q234" s="184">
        <v>0</v>
      </c>
      <c r="R234" s="13">
        <v>0</v>
      </c>
      <c r="S234" s="184">
        <v>0</v>
      </c>
      <c r="T234" s="13">
        <v>0</v>
      </c>
      <c r="U234" s="37"/>
      <c r="V234" s="103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</row>
    <row r="235" spans="1:38" s="104" customFormat="1" ht="24.75" hidden="1" customHeight="1" x14ac:dyDescent="0.25">
      <c r="A235" s="59">
        <v>208</v>
      </c>
      <c r="B235" s="14" t="s">
        <v>158</v>
      </c>
      <c r="C235" s="26">
        <f t="shared" si="18"/>
        <v>6057129.0700000003</v>
      </c>
      <c r="D235" s="13">
        <f>235757.73+39034.4</f>
        <v>274792.13</v>
      </c>
      <c r="E235" s="152">
        <v>1302940.06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5">
        <v>0</v>
      </c>
      <c r="L235" s="13">
        <v>0</v>
      </c>
      <c r="M235" s="184">
        <v>923.3</v>
      </c>
      <c r="N235" s="13">
        <v>4479396.8794999998</v>
      </c>
      <c r="O235" s="184">
        <v>0</v>
      </c>
      <c r="P235" s="13">
        <v>0</v>
      </c>
      <c r="Q235" s="184">
        <v>0</v>
      </c>
      <c r="R235" s="13">
        <v>0</v>
      </c>
      <c r="S235" s="184">
        <v>0</v>
      </c>
      <c r="T235" s="13">
        <v>0</v>
      </c>
      <c r="U235" s="37"/>
      <c r="V235" s="103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</row>
    <row r="236" spans="1:38" s="104" customFormat="1" ht="24.75" hidden="1" customHeight="1" x14ac:dyDescent="0.25">
      <c r="A236" s="59">
        <v>209</v>
      </c>
      <c r="B236" s="14" t="s">
        <v>749</v>
      </c>
      <c r="C236" s="26">
        <f t="shared" si="18"/>
        <v>5572773.71</v>
      </c>
      <c r="D236" s="13">
        <v>398184.27</v>
      </c>
      <c r="E236" s="13">
        <v>321393.19</v>
      </c>
      <c r="F236" s="13">
        <v>1621679.55</v>
      </c>
      <c r="G236" s="13">
        <v>0</v>
      </c>
      <c r="H236" s="13">
        <v>0</v>
      </c>
      <c r="I236" s="13">
        <v>407322.74</v>
      </c>
      <c r="J236" s="13">
        <v>0</v>
      </c>
      <c r="K236" s="15">
        <v>0</v>
      </c>
      <c r="L236" s="13">
        <v>0</v>
      </c>
      <c r="M236" s="184">
        <v>430.4</v>
      </c>
      <c r="N236" s="13">
        <v>2088088.83</v>
      </c>
      <c r="O236" s="184">
        <v>197.1</v>
      </c>
      <c r="P236" s="13">
        <v>736105.13</v>
      </c>
      <c r="Q236" s="184">
        <v>0</v>
      </c>
      <c r="R236" s="13">
        <v>0</v>
      </c>
      <c r="S236" s="184">
        <v>0</v>
      </c>
      <c r="T236" s="13">
        <v>0</v>
      </c>
      <c r="U236" s="37"/>
      <c r="V236" s="103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</row>
    <row r="237" spans="1:38" s="104" customFormat="1" ht="24.75" hidden="1" customHeight="1" x14ac:dyDescent="0.25">
      <c r="A237" s="59">
        <v>210</v>
      </c>
      <c r="B237" s="14" t="s">
        <v>750</v>
      </c>
      <c r="C237" s="26">
        <f t="shared" si="18"/>
        <v>12122632.130000001</v>
      </c>
      <c r="D237" s="13">
        <v>606131.61</v>
      </c>
      <c r="E237" s="13">
        <v>1125001.47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5">
        <v>0</v>
      </c>
      <c r="L237" s="13">
        <v>0</v>
      </c>
      <c r="M237" s="184">
        <v>993</v>
      </c>
      <c r="N237" s="13">
        <v>4817546.95</v>
      </c>
      <c r="O237" s="184">
        <v>0</v>
      </c>
      <c r="P237" s="13">
        <v>0</v>
      </c>
      <c r="Q237" s="184">
        <v>2149</v>
      </c>
      <c r="R237" s="13">
        <v>5573952.0999999996</v>
      </c>
      <c r="S237" s="184">
        <v>0</v>
      </c>
      <c r="T237" s="13">
        <v>0</v>
      </c>
      <c r="U237" s="37"/>
      <c r="V237" s="103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</row>
    <row r="238" spans="1:38" s="104" customFormat="1" ht="24.75" hidden="1" customHeight="1" x14ac:dyDescent="0.25">
      <c r="A238" s="59">
        <v>211</v>
      </c>
      <c r="B238" s="14" t="s">
        <v>94</v>
      </c>
      <c r="C238" s="26">
        <f t="shared" si="18"/>
        <v>7920773.1100000003</v>
      </c>
      <c r="D238" s="13">
        <f>330705.78+39347.1</f>
        <v>370052.88</v>
      </c>
      <c r="E238" s="152">
        <v>1267310.44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5">
        <v>0</v>
      </c>
      <c r="L238" s="13">
        <v>0</v>
      </c>
      <c r="M238" s="184">
        <v>923.3</v>
      </c>
      <c r="N238" s="13">
        <v>3696431.0854999996</v>
      </c>
      <c r="O238" s="184">
        <v>773.4</v>
      </c>
      <c r="P238" s="13">
        <v>2586978.7059999998</v>
      </c>
      <c r="Q238" s="184">
        <v>0</v>
      </c>
      <c r="R238" s="13">
        <v>0</v>
      </c>
      <c r="S238" s="184">
        <v>0</v>
      </c>
      <c r="T238" s="13">
        <v>0</v>
      </c>
      <c r="U238" s="37"/>
      <c r="V238" s="103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</row>
    <row r="239" spans="1:38" s="104" customFormat="1" ht="24.75" hidden="1" customHeight="1" x14ac:dyDescent="0.25">
      <c r="A239" s="59">
        <v>212</v>
      </c>
      <c r="B239" s="14" t="s">
        <v>173</v>
      </c>
      <c r="C239" s="26">
        <f t="shared" si="18"/>
        <v>23042137.420000002</v>
      </c>
      <c r="D239" s="13">
        <v>1152106.8700000001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5">
        <v>0</v>
      </c>
      <c r="L239" s="13">
        <v>0</v>
      </c>
      <c r="M239" s="184">
        <v>1127.2</v>
      </c>
      <c r="N239" s="13">
        <v>5861146.3600000003</v>
      </c>
      <c r="O239" s="184">
        <v>638.9</v>
      </c>
      <c r="P239" s="13">
        <v>2383047.34</v>
      </c>
      <c r="Q239" s="184">
        <v>3456.5</v>
      </c>
      <c r="R239" s="13">
        <v>13645836.85</v>
      </c>
      <c r="S239" s="184">
        <v>0</v>
      </c>
      <c r="T239" s="13">
        <v>0</v>
      </c>
      <c r="U239" s="37"/>
      <c r="V239" s="103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</row>
    <row r="240" spans="1:38" s="104" customFormat="1" ht="24.75" hidden="1" customHeight="1" x14ac:dyDescent="0.25">
      <c r="A240" s="59">
        <v>213</v>
      </c>
      <c r="B240" s="14" t="s">
        <v>705</v>
      </c>
      <c r="C240" s="26">
        <f t="shared" si="18"/>
        <v>10930237.449999999</v>
      </c>
      <c r="D240" s="13">
        <v>546511.87</v>
      </c>
      <c r="E240" s="13">
        <v>0</v>
      </c>
      <c r="F240" s="13">
        <v>2672643.88</v>
      </c>
      <c r="G240" s="13">
        <v>0</v>
      </c>
      <c r="H240" s="13">
        <v>0</v>
      </c>
      <c r="I240" s="13">
        <v>528835.89</v>
      </c>
      <c r="J240" s="13">
        <v>0</v>
      </c>
      <c r="K240" s="172">
        <v>1</v>
      </c>
      <c r="L240" s="13">
        <v>1900000</v>
      </c>
      <c r="M240" s="184">
        <v>0</v>
      </c>
      <c r="N240" s="61">
        <v>0</v>
      </c>
      <c r="O240" s="184">
        <v>0</v>
      </c>
      <c r="P240" s="61">
        <v>0</v>
      </c>
      <c r="Q240" s="184">
        <v>1885.34</v>
      </c>
      <c r="R240" s="61">
        <v>5282245.8100000005</v>
      </c>
      <c r="S240" s="184">
        <v>0</v>
      </c>
      <c r="T240" s="61">
        <v>0</v>
      </c>
      <c r="U240" s="166"/>
      <c r="V240" s="160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</row>
    <row r="241" spans="1:38" s="104" customFormat="1" ht="24.75" hidden="1" customHeight="1" x14ac:dyDescent="0.25">
      <c r="A241" s="59">
        <v>214</v>
      </c>
      <c r="B241" s="14" t="s">
        <v>706</v>
      </c>
      <c r="C241" s="26">
        <f t="shared" si="18"/>
        <v>12739414.85</v>
      </c>
      <c r="D241" s="13">
        <v>636970.74</v>
      </c>
      <c r="E241" s="13">
        <v>0</v>
      </c>
      <c r="F241" s="13">
        <v>2700922.77</v>
      </c>
      <c r="G241" s="13">
        <v>0</v>
      </c>
      <c r="H241" s="13">
        <v>0</v>
      </c>
      <c r="I241" s="13">
        <v>534431.43000000005</v>
      </c>
      <c r="J241" s="13">
        <v>0</v>
      </c>
      <c r="K241" s="15">
        <v>1</v>
      </c>
      <c r="L241" s="13">
        <v>1900000</v>
      </c>
      <c r="M241" s="184">
        <v>395.2</v>
      </c>
      <c r="N241" s="13">
        <v>2054937.05</v>
      </c>
      <c r="O241" s="184">
        <v>0</v>
      </c>
      <c r="P241" s="13">
        <v>0</v>
      </c>
      <c r="Q241" s="184">
        <v>1885.34</v>
      </c>
      <c r="R241" s="13">
        <v>4912152.8599999994</v>
      </c>
      <c r="S241" s="184">
        <v>0</v>
      </c>
      <c r="T241" s="13">
        <v>0</v>
      </c>
      <c r="U241" s="166"/>
      <c r="V241" s="160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</row>
    <row r="242" spans="1:38" s="104" customFormat="1" ht="24.75" hidden="1" customHeight="1" x14ac:dyDescent="0.25">
      <c r="A242" s="59">
        <v>215</v>
      </c>
      <c r="B242" s="14" t="s">
        <v>707</v>
      </c>
      <c r="C242" s="26">
        <f t="shared" ref="C242:C276" si="19">ROUND(SUM(D242+E242+F242+G242+H242+I242+J242+L242+N242+P242+R242+T242),2)</f>
        <v>15429956.41</v>
      </c>
      <c r="D242" s="13">
        <v>771497.82</v>
      </c>
      <c r="E242" s="13">
        <v>0</v>
      </c>
      <c r="F242" s="13">
        <v>0</v>
      </c>
      <c r="G242" s="13">
        <v>0</v>
      </c>
      <c r="H242" s="13">
        <v>0</v>
      </c>
      <c r="I242" s="13">
        <v>1347093.54</v>
      </c>
      <c r="J242" s="13">
        <v>0</v>
      </c>
      <c r="K242" s="172">
        <v>0</v>
      </c>
      <c r="L242" s="13">
        <v>0</v>
      </c>
      <c r="M242" s="184">
        <v>0</v>
      </c>
      <c r="N242" s="61">
        <v>0</v>
      </c>
      <c r="O242" s="184">
        <v>0</v>
      </c>
      <c r="P242" s="61">
        <v>0</v>
      </c>
      <c r="Q242" s="184">
        <v>2308.7399999999998</v>
      </c>
      <c r="R242" s="178">
        <v>13311365.049999999</v>
      </c>
      <c r="S242" s="184">
        <v>0</v>
      </c>
      <c r="T242" s="61">
        <v>0</v>
      </c>
      <c r="U242" s="37"/>
      <c r="V242" s="160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</row>
    <row r="243" spans="1:38" s="104" customFormat="1" ht="24.75" hidden="1" customHeight="1" x14ac:dyDescent="0.25">
      <c r="A243" s="59">
        <v>216</v>
      </c>
      <c r="B243" s="14" t="s">
        <v>121</v>
      </c>
      <c r="C243" s="26">
        <f t="shared" si="19"/>
        <v>13888030.24</v>
      </c>
      <c r="D243" s="13">
        <f>630311+13771.78</f>
        <v>644082.78</v>
      </c>
      <c r="E243" s="152">
        <v>1268038.4099999999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5">
        <v>0</v>
      </c>
      <c r="L243" s="13">
        <v>0</v>
      </c>
      <c r="M243" s="184">
        <v>923.3</v>
      </c>
      <c r="N243" s="13">
        <v>3696431.0854999996</v>
      </c>
      <c r="O243" s="184">
        <v>0</v>
      </c>
      <c r="P243" s="13">
        <v>0</v>
      </c>
      <c r="Q243" s="184">
        <v>1862</v>
      </c>
      <c r="R243" s="13">
        <v>8279477.9619999984</v>
      </c>
      <c r="S243" s="184">
        <v>0</v>
      </c>
      <c r="T243" s="13">
        <v>0</v>
      </c>
      <c r="U243" s="37"/>
      <c r="V243" s="103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</row>
    <row r="244" spans="1:38" s="104" customFormat="1" ht="24.75" hidden="1" customHeight="1" x14ac:dyDescent="0.25">
      <c r="A244" s="59">
        <v>217</v>
      </c>
      <c r="B244" s="14" t="s">
        <v>1227</v>
      </c>
      <c r="C244" s="26">
        <f t="shared" si="19"/>
        <v>3921493.73</v>
      </c>
      <c r="D244" s="13">
        <f>130258.17+39034.4</f>
        <v>169292.57</v>
      </c>
      <c r="E244" s="152">
        <v>1277295.9099999999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72">
        <v>0</v>
      </c>
      <c r="L244" s="13">
        <v>0</v>
      </c>
      <c r="M244" s="184">
        <v>0</v>
      </c>
      <c r="N244" s="61">
        <v>0</v>
      </c>
      <c r="O244" s="184">
        <v>740.4</v>
      </c>
      <c r="P244" s="61">
        <v>2474905.2489999998</v>
      </c>
      <c r="Q244" s="184">
        <v>0</v>
      </c>
      <c r="R244" s="61">
        <v>0</v>
      </c>
      <c r="S244" s="184">
        <v>0</v>
      </c>
      <c r="T244" s="61">
        <v>0</v>
      </c>
      <c r="U244" s="37"/>
      <c r="V244" s="103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</row>
    <row r="245" spans="1:38" s="104" customFormat="1" ht="24.75" hidden="1" customHeight="1" x14ac:dyDescent="0.25">
      <c r="A245" s="59">
        <v>218</v>
      </c>
      <c r="B245" s="14" t="s">
        <v>708</v>
      </c>
      <c r="C245" s="26">
        <f t="shared" si="19"/>
        <v>26386900.02</v>
      </c>
      <c r="D245" s="13">
        <v>1319345</v>
      </c>
      <c r="E245" s="13">
        <v>0</v>
      </c>
      <c r="F245" s="13">
        <v>5164584.79</v>
      </c>
      <c r="G245" s="13">
        <v>0</v>
      </c>
      <c r="H245" s="13">
        <v>0</v>
      </c>
      <c r="I245" s="13">
        <v>1037119.98</v>
      </c>
      <c r="J245" s="13">
        <v>0</v>
      </c>
      <c r="K245" s="15">
        <v>2</v>
      </c>
      <c r="L245" s="13">
        <v>3800000</v>
      </c>
      <c r="M245" s="184">
        <v>705.6</v>
      </c>
      <c r="N245" s="13">
        <v>2371853.58</v>
      </c>
      <c r="O245" s="184">
        <v>0</v>
      </c>
      <c r="P245" s="13">
        <v>0</v>
      </c>
      <c r="Q245" s="184">
        <v>3747</v>
      </c>
      <c r="R245" s="13">
        <v>12693996.67</v>
      </c>
      <c r="S245" s="184">
        <v>0</v>
      </c>
      <c r="T245" s="13">
        <v>0</v>
      </c>
      <c r="U245" s="37"/>
      <c r="V245" s="103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</row>
    <row r="246" spans="1:38" s="104" customFormat="1" ht="24.75" hidden="1" customHeight="1" x14ac:dyDescent="0.25">
      <c r="A246" s="59">
        <v>219</v>
      </c>
      <c r="B246" s="14" t="s">
        <v>156</v>
      </c>
      <c r="C246" s="26">
        <f t="shared" si="19"/>
        <v>1589917.76</v>
      </c>
      <c r="D246" s="13">
        <v>42186.18</v>
      </c>
      <c r="E246" s="152">
        <v>1547731.58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72">
        <v>0</v>
      </c>
      <c r="L246" s="13">
        <v>0</v>
      </c>
      <c r="M246" s="184">
        <v>0</v>
      </c>
      <c r="N246" s="61">
        <v>0</v>
      </c>
      <c r="O246" s="184">
        <v>0</v>
      </c>
      <c r="P246" s="61">
        <v>0</v>
      </c>
      <c r="Q246" s="184">
        <v>0</v>
      </c>
      <c r="R246" s="61">
        <v>0</v>
      </c>
      <c r="S246" s="184">
        <v>0</v>
      </c>
      <c r="T246" s="61">
        <v>0</v>
      </c>
      <c r="U246" s="37"/>
      <c r="V246" s="103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</row>
    <row r="247" spans="1:38" s="104" customFormat="1" ht="24.75" hidden="1" customHeight="1" x14ac:dyDescent="0.25">
      <c r="A247" s="59">
        <v>220</v>
      </c>
      <c r="B247" s="14" t="s">
        <v>1228</v>
      </c>
      <c r="C247" s="26">
        <f t="shared" si="19"/>
        <v>12598348.310000001</v>
      </c>
      <c r="D247" s="13">
        <f>565725.07+13662.04</f>
        <v>579387.11</v>
      </c>
      <c r="E247" s="152">
        <v>1270184.96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72">
        <v>0</v>
      </c>
      <c r="L247" s="13">
        <v>0</v>
      </c>
      <c r="M247" s="184">
        <v>0</v>
      </c>
      <c r="N247" s="61">
        <v>0</v>
      </c>
      <c r="O247" s="184">
        <v>740</v>
      </c>
      <c r="P247" s="61">
        <v>2460405.1710000001</v>
      </c>
      <c r="Q247" s="184">
        <v>1864</v>
      </c>
      <c r="R247" s="61">
        <v>8288371.0639999984</v>
      </c>
      <c r="S247" s="184">
        <v>0</v>
      </c>
      <c r="T247" s="61">
        <v>0</v>
      </c>
      <c r="U247" s="37"/>
      <c r="V247" s="103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</row>
    <row r="248" spans="1:38" s="104" customFormat="1" ht="24.75" hidden="1" customHeight="1" x14ac:dyDescent="0.25">
      <c r="A248" s="59">
        <v>221</v>
      </c>
      <c r="B248" s="14" t="s">
        <v>709</v>
      </c>
      <c r="C248" s="26">
        <f t="shared" si="19"/>
        <v>11171508.58</v>
      </c>
      <c r="D248" s="13">
        <v>558575.43000000005</v>
      </c>
      <c r="E248" s="13">
        <v>0</v>
      </c>
      <c r="F248" s="13">
        <v>0</v>
      </c>
      <c r="G248" s="13">
        <v>0</v>
      </c>
      <c r="H248" s="13">
        <v>0</v>
      </c>
      <c r="I248" s="13">
        <v>1174693.05</v>
      </c>
      <c r="J248" s="13">
        <v>0</v>
      </c>
      <c r="K248" s="172">
        <v>0</v>
      </c>
      <c r="L248" s="13">
        <v>0</v>
      </c>
      <c r="M248" s="184">
        <v>0</v>
      </c>
      <c r="N248" s="61">
        <v>0</v>
      </c>
      <c r="O248" s="184">
        <v>749.9</v>
      </c>
      <c r="P248" s="61">
        <v>2530715.41</v>
      </c>
      <c r="Q248" s="184">
        <v>1585.15</v>
      </c>
      <c r="R248" s="61">
        <v>6907524.6899999995</v>
      </c>
      <c r="S248" s="184">
        <v>0</v>
      </c>
      <c r="T248" s="61">
        <v>0</v>
      </c>
      <c r="U248" s="37"/>
      <c r="V248" s="103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</row>
    <row r="249" spans="1:38" s="104" customFormat="1" ht="24.75" hidden="1" customHeight="1" x14ac:dyDescent="0.25">
      <c r="A249" s="59">
        <v>222</v>
      </c>
      <c r="B249" s="14" t="s">
        <v>98</v>
      </c>
      <c r="C249" s="26">
        <f t="shared" si="19"/>
        <v>1862580.56</v>
      </c>
      <c r="D249" s="13">
        <v>14765.34</v>
      </c>
      <c r="E249" s="152">
        <v>1847815.22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72">
        <v>0</v>
      </c>
      <c r="L249" s="13">
        <v>0</v>
      </c>
      <c r="M249" s="184">
        <v>0</v>
      </c>
      <c r="N249" s="61">
        <v>0</v>
      </c>
      <c r="O249" s="184">
        <v>0</v>
      </c>
      <c r="P249" s="61">
        <v>0</v>
      </c>
      <c r="Q249" s="184">
        <v>0</v>
      </c>
      <c r="R249" s="61">
        <v>0</v>
      </c>
      <c r="S249" s="184">
        <v>0</v>
      </c>
      <c r="T249" s="61">
        <v>0</v>
      </c>
      <c r="U249" s="37"/>
      <c r="V249" s="103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</row>
    <row r="250" spans="1:38" s="104" customFormat="1" ht="24.75" hidden="1" customHeight="1" x14ac:dyDescent="0.25">
      <c r="A250" s="59">
        <v>223</v>
      </c>
      <c r="B250" s="14" t="s">
        <v>1229</v>
      </c>
      <c r="C250" s="26">
        <f t="shared" si="19"/>
        <v>3947766.03</v>
      </c>
      <c r="D250" s="13">
        <f>131577.8+38914.04</f>
        <v>170491.84</v>
      </c>
      <c r="E250" s="152">
        <v>1277295.9099999999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72">
        <v>0</v>
      </c>
      <c r="L250" s="13">
        <v>0</v>
      </c>
      <c r="M250" s="184">
        <v>0</v>
      </c>
      <c r="N250" s="61">
        <v>0</v>
      </c>
      <c r="O250" s="184">
        <v>749.9</v>
      </c>
      <c r="P250" s="61">
        <v>2499978.28455</v>
      </c>
      <c r="Q250" s="184">
        <v>0</v>
      </c>
      <c r="R250" s="61">
        <v>0</v>
      </c>
      <c r="S250" s="184">
        <v>0</v>
      </c>
      <c r="T250" s="61">
        <v>0</v>
      </c>
      <c r="U250" s="37"/>
      <c r="V250" s="103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</row>
    <row r="251" spans="1:38" s="104" customFormat="1" ht="24.75" hidden="1" customHeight="1" x14ac:dyDescent="0.25">
      <c r="A251" s="59">
        <v>224</v>
      </c>
      <c r="B251" s="14" t="s">
        <v>122</v>
      </c>
      <c r="C251" s="26">
        <f t="shared" si="19"/>
        <v>4234267.26</v>
      </c>
      <c r="D251" s="13">
        <v>211713.36</v>
      </c>
      <c r="E251" s="13">
        <v>0</v>
      </c>
      <c r="F251" s="13">
        <v>4022553.9</v>
      </c>
      <c r="G251" s="13">
        <v>0</v>
      </c>
      <c r="H251" s="13">
        <v>0</v>
      </c>
      <c r="I251" s="13">
        <v>0</v>
      </c>
      <c r="J251" s="13">
        <v>0</v>
      </c>
      <c r="K251" s="172">
        <v>0</v>
      </c>
      <c r="L251" s="13">
        <v>0</v>
      </c>
      <c r="M251" s="184">
        <v>0</v>
      </c>
      <c r="N251" s="61">
        <v>0</v>
      </c>
      <c r="O251" s="184">
        <v>0</v>
      </c>
      <c r="P251" s="61">
        <v>0</v>
      </c>
      <c r="Q251" s="184">
        <v>0</v>
      </c>
      <c r="R251" s="61">
        <v>0</v>
      </c>
      <c r="S251" s="184">
        <v>0</v>
      </c>
      <c r="T251" s="61">
        <v>0</v>
      </c>
      <c r="U251" s="37"/>
      <c r="V251" s="103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</row>
    <row r="252" spans="1:38" s="104" customFormat="1" ht="24.75" hidden="1" customHeight="1" x14ac:dyDescent="0.25">
      <c r="A252" s="59">
        <v>225</v>
      </c>
      <c r="B252" s="14" t="s">
        <v>1230</v>
      </c>
      <c r="C252" s="26">
        <f t="shared" si="19"/>
        <v>8830336.6199999992</v>
      </c>
      <c r="D252" s="13">
        <f>244055.37+197461.46</f>
        <v>441516.82999999996</v>
      </c>
      <c r="E252" s="13">
        <v>0</v>
      </c>
      <c r="F252" s="13">
        <v>3751767.69</v>
      </c>
      <c r="G252" s="13">
        <v>2138758.94</v>
      </c>
      <c r="H252" s="13">
        <v>1189507.1314999999</v>
      </c>
      <c r="I252" s="13">
        <v>1308786.0249999999</v>
      </c>
      <c r="J252" s="13">
        <v>0</v>
      </c>
      <c r="K252" s="172">
        <v>0</v>
      </c>
      <c r="L252" s="13">
        <v>0</v>
      </c>
      <c r="M252" s="184">
        <v>0</v>
      </c>
      <c r="N252" s="61">
        <v>0</v>
      </c>
      <c r="O252" s="184">
        <v>0</v>
      </c>
      <c r="P252" s="61">
        <v>0</v>
      </c>
      <c r="Q252" s="184">
        <v>0</v>
      </c>
      <c r="R252" s="61">
        <v>0</v>
      </c>
      <c r="S252" s="184">
        <v>0</v>
      </c>
      <c r="T252" s="61">
        <v>0</v>
      </c>
      <c r="U252" s="37"/>
      <c r="V252" s="103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</row>
    <row r="253" spans="1:38" s="104" customFormat="1" ht="24.75" hidden="1" customHeight="1" x14ac:dyDescent="0.25">
      <c r="A253" s="59">
        <v>226</v>
      </c>
      <c r="B253" s="14" t="s">
        <v>710</v>
      </c>
      <c r="C253" s="26">
        <f t="shared" si="19"/>
        <v>7780577.3099999996</v>
      </c>
      <c r="D253" s="13">
        <v>389028.87</v>
      </c>
      <c r="E253" s="13">
        <v>0</v>
      </c>
      <c r="F253" s="13">
        <v>0</v>
      </c>
      <c r="G253" s="13">
        <v>1031474.26</v>
      </c>
      <c r="H253" s="13">
        <v>574713.76</v>
      </c>
      <c r="I253" s="13">
        <v>425542.99</v>
      </c>
      <c r="J253" s="13">
        <v>0</v>
      </c>
      <c r="K253" s="15">
        <v>0</v>
      </c>
      <c r="L253" s="13">
        <v>0</v>
      </c>
      <c r="M253" s="184">
        <v>303</v>
      </c>
      <c r="N253" s="13">
        <v>1470006.77</v>
      </c>
      <c r="O253" s="184">
        <v>218.7</v>
      </c>
      <c r="P253" s="13">
        <v>769032.38</v>
      </c>
      <c r="Q253" s="184">
        <v>550</v>
      </c>
      <c r="R253" s="13">
        <v>3120778.2800000003</v>
      </c>
      <c r="S253" s="184">
        <v>0</v>
      </c>
      <c r="T253" s="13">
        <v>0</v>
      </c>
      <c r="U253" s="37"/>
      <c r="V253" s="103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</row>
    <row r="254" spans="1:38" s="104" customFormat="1" ht="24.75" hidden="1" customHeight="1" x14ac:dyDescent="0.25">
      <c r="A254" s="59">
        <v>227</v>
      </c>
      <c r="B254" s="14" t="s">
        <v>123</v>
      </c>
      <c r="C254" s="26">
        <f t="shared" si="19"/>
        <v>4278278.43</v>
      </c>
      <c r="D254" s="13">
        <v>213913.92</v>
      </c>
      <c r="E254" s="13">
        <v>0</v>
      </c>
      <c r="F254" s="13">
        <v>4064364.51</v>
      </c>
      <c r="G254" s="13">
        <v>0</v>
      </c>
      <c r="H254" s="13">
        <v>0</v>
      </c>
      <c r="I254" s="13">
        <v>0</v>
      </c>
      <c r="J254" s="13">
        <v>0</v>
      </c>
      <c r="K254" s="172">
        <v>0</v>
      </c>
      <c r="L254" s="13">
        <v>0</v>
      </c>
      <c r="M254" s="184">
        <v>0</v>
      </c>
      <c r="N254" s="61">
        <v>0</v>
      </c>
      <c r="O254" s="184">
        <v>0</v>
      </c>
      <c r="P254" s="61">
        <v>0</v>
      </c>
      <c r="Q254" s="184">
        <v>0</v>
      </c>
      <c r="R254" s="61">
        <v>0</v>
      </c>
      <c r="S254" s="184">
        <v>0</v>
      </c>
      <c r="T254" s="61">
        <v>0</v>
      </c>
      <c r="U254" s="38"/>
      <c r="V254" s="103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</row>
    <row r="255" spans="1:38" s="104" customFormat="1" ht="24.75" hidden="1" customHeight="1" x14ac:dyDescent="0.25">
      <c r="A255" s="59">
        <v>228</v>
      </c>
      <c r="B255" s="14" t="s">
        <v>1223</v>
      </c>
      <c r="C255" s="26">
        <f t="shared" si="19"/>
        <v>2540424.54</v>
      </c>
      <c r="D255" s="13">
        <v>127021.23</v>
      </c>
      <c r="E255" s="13">
        <v>0</v>
      </c>
      <c r="F255" s="13">
        <v>0</v>
      </c>
      <c r="G255" s="13">
        <v>0</v>
      </c>
      <c r="H255" s="13">
        <v>0</v>
      </c>
      <c r="I255" s="13">
        <v>1372577.7744999998</v>
      </c>
      <c r="J255" s="13">
        <v>0</v>
      </c>
      <c r="K255" s="172">
        <v>0</v>
      </c>
      <c r="L255" s="13">
        <v>0</v>
      </c>
      <c r="M255" s="184">
        <v>0</v>
      </c>
      <c r="N255" s="61">
        <v>0</v>
      </c>
      <c r="O255" s="85">
        <v>933</v>
      </c>
      <c r="P255" s="152">
        <v>1040825.5385</v>
      </c>
      <c r="Q255" s="184">
        <v>0</v>
      </c>
      <c r="R255" s="61">
        <v>0</v>
      </c>
      <c r="S255" s="184">
        <v>0</v>
      </c>
      <c r="T255" s="61">
        <v>0</v>
      </c>
      <c r="U255" s="37"/>
      <c r="V255" s="103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</row>
    <row r="256" spans="1:38" s="104" customFormat="1" ht="24.75" hidden="1" customHeight="1" x14ac:dyDescent="0.25">
      <c r="A256" s="59">
        <v>229</v>
      </c>
      <c r="B256" s="14" t="s">
        <v>39</v>
      </c>
      <c r="C256" s="26">
        <f t="shared" si="19"/>
        <v>17473091.149999999</v>
      </c>
      <c r="D256" s="13">
        <f>208955+733328.44</f>
        <v>942283.44</v>
      </c>
      <c r="E256" s="13">
        <v>0</v>
      </c>
      <c r="F256" s="13">
        <v>3970145.05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52">
        <v>923.3</v>
      </c>
      <c r="N256" s="152">
        <v>3696431.0854999996</v>
      </c>
      <c r="O256" s="85">
        <v>731.8</v>
      </c>
      <c r="P256" s="152">
        <v>1683051.7109999999</v>
      </c>
      <c r="Q256" s="85">
        <v>1891</v>
      </c>
      <c r="R256" s="153">
        <v>7181179.8650000002</v>
      </c>
      <c r="S256" s="184">
        <v>0</v>
      </c>
      <c r="T256" s="13">
        <v>0</v>
      </c>
      <c r="U256" s="37"/>
      <c r="V256" s="103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</row>
    <row r="257" spans="1:38" s="104" customFormat="1" ht="24.75" hidden="1" customHeight="1" x14ac:dyDescent="0.25">
      <c r="A257" s="59">
        <v>230</v>
      </c>
      <c r="B257" s="14" t="s">
        <v>40</v>
      </c>
      <c r="C257" s="26">
        <f t="shared" si="19"/>
        <v>16153709.789999999</v>
      </c>
      <c r="D257" s="13">
        <f>177211.36+630474.13</f>
        <v>807685.49</v>
      </c>
      <c r="E257" s="13">
        <v>0</v>
      </c>
      <c r="F257" s="13">
        <v>3367015.91</v>
      </c>
      <c r="G257" s="13">
        <v>0</v>
      </c>
      <c r="H257" s="13">
        <v>0</v>
      </c>
      <c r="I257" s="13">
        <v>0</v>
      </c>
      <c r="J257" s="13">
        <v>0</v>
      </c>
      <c r="K257" s="172">
        <v>0</v>
      </c>
      <c r="L257" s="13">
        <v>0</v>
      </c>
      <c r="M257" s="184">
        <v>0</v>
      </c>
      <c r="N257" s="61">
        <v>0</v>
      </c>
      <c r="O257" s="184">
        <v>0</v>
      </c>
      <c r="P257" s="61">
        <v>0</v>
      </c>
      <c r="Q257" s="85">
        <v>2694</v>
      </c>
      <c r="R257" s="152">
        <v>11979008.393999999</v>
      </c>
      <c r="S257" s="184">
        <v>0</v>
      </c>
      <c r="T257" s="61">
        <v>0</v>
      </c>
      <c r="U257" s="37"/>
      <c r="V257" s="107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</row>
    <row r="258" spans="1:38" s="104" customFormat="1" ht="24.75" hidden="1" customHeight="1" x14ac:dyDescent="0.25">
      <c r="A258" s="59">
        <v>231</v>
      </c>
      <c r="B258" s="14" t="s">
        <v>41</v>
      </c>
      <c r="C258" s="26">
        <f t="shared" si="19"/>
        <v>8519141.3100000005</v>
      </c>
      <c r="D258" s="13">
        <v>425957.07</v>
      </c>
      <c r="E258" s="13">
        <v>0</v>
      </c>
      <c r="F258" s="13">
        <v>8093184.2400000002</v>
      </c>
      <c r="G258" s="13">
        <v>0</v>
      </c>
      <c r="H258" s="13">
        <v>0</v>
      </c>
      <c r="I258" s="13">
        <v>0</v>
      </c>
      <c r="J258" s="13">
        <v>0</v>
      </c>
      <c r="K258" s="172">
        <v>0</v>
      </c>
      <c r="L258" s="13">
        <v>0</v>
      </c>
      <c r="M258" s="184">
        <v>0</v>
      </c>
      <c r="N258" s="61">
        <v>0</v>
      </c>
      <c r="O258" s="184">
        <v>0</v>
      </c>
      <c r="P258" s="61">
        <v>0</v>
      </c>
      <c r="Q258" s="184">
        <v>0</v>
      </c>
      <c r="R258" s="61">
        <v>0</v>
      </c>
      <c r="S258" s="184">
        <v>0</v>
      </c>
      <c r="T258" s="61">
        <v>0</v>
      </c>
      <c r="U258" s="38"/>
      <c r="V258" s="107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</row>
    <row r="259" spans="1:38" s="104" customFormat="1" ht="24.75" hidden="1" customHeight="1" x14ac:dyDescent="0.25">
      <c r="A259" s="59">
        <v>232</v>
      </c>
      <c r="B259" s="14" t="s">
        <v>42</v>
      </c>
      <c r="C259" s="26">
        <f t="shared" si="19"/>
        <v>8525138.9499999993</v>
      </c>
      <c r="D259" s="13">
        <v>426256.95</v>
      </c>
      <c r="E259" s="13">
        <v>0</v>
      </c>
      <c r="F259" s="13">
        <v>8098882</v>
      </c>
      <c r="G259" s="13">
        <v>0</v>
      </c>
      <c r="H259" s="13">
        <v>0</v>
      </c>
      <c r="I259" s="13">
        <v>0</v>
      </c>
      <c r="J259" s="13">
        <v>0</v>
      </c>
      <c r="K259" s="172">
        <v>0</v>
      </c>
      <c r="L259" s="13">
        <v>0</v>
      </c>
      <c r="M259" s="184">
        <v>0</v>
      </c>
      <c r="N259" s="61">
        <v>0</v>
      </c>
      <c r="O259" s="184">
        <v>0</v>
      </c>
      <c r="P259" s="61">
        <v>0</v>
      </c>
      <c r="Q259" s="184">
        <v>0</v>
      </c>
      <c r="R259" s="61">
        <v>0</v>
      </c>
      <c r="S259" s="184">
        <v>0</v>
      </c>
      <c r="T259" s="61">
        <v>0</v>
      </c>
      <c r="U259" s="38"/>
      <c r="V259" s="107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</row>
    <row r="260" spans="1:38" s="104" customFormat="1" ht="24.75" hidden="1" customHeight="1" x14ac:dyDescent="0.25">
      <c r="A260" s="59">
        <v>233</v>
      </c>
      <c r="B260" s="14" t="s">
        <v>43</v>
      </c>
      <c r="C260" s="26">
        <f t="shared" si="19"/>
        <v>8384121.1799999997</v>
      </c>
      <c r="D260" s="13">
        <v>419206.06</v>
      </c>
      <c r="E260" s="13">
        <v>0</v>
      </c>
      <c r="F260" s="13">
        <v>7964915.1200000001</v>
      </c>
      <c r="G260" s="13">
        <v>0</v>
      </c>
      <c r="H260" s="13">
        <v>0</v>
      </c>
      <c r="I260" s="13">
        <v>0</v>
      </c>
      <c r="J260" s="13">
        <v>0</v>
      </c>
      <c r="K260" s="172">
        <v>0</v>
      </c>
      <c r="L260" s="13">
        <v>0</v>
      </c>
      <c r="M260" s="184">
        <v>0</v>
      </c>
      <c r="N260" s="61">
        <v>0</v>
      </c>
      <c r="O260" s="184">
        <v>0</v>
      </c>
      <c r="P260" s="61">
        <v>0</v>
      </c>
      <c r="Q260" s="184">
        <v>0</v>
      </c>
      <c r="R260" s="61">
        <v>0</v>
      </c>
      <c r="S260" s="184">
        <v>0</v>
      </c>
      <c r="T260" s="61">
        <v>0</v>
      </c>
      <c r="U260" s="38"/>
      <c r="V260" s="107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</row>
    <row r="261" spans="1:38" s="104" customFormat="1" ht="24.75" hidden="1" customHeight="1" x14ac:dyDescent="0.25">
      <c r="A261" s="59">
        <v>234</v>
      </c>
      <c r="B261" s="14" t="s">
        <v>125</v>
      </c>
      <c r="C261" s="26">
        <f t="shared" si="19"/>
        <v>8117152.8799999999</v>
      </c>
      <c r="D261" s="13">
        <v>405857.64</v>
      </c>
      <c r="E261" s="13">
        <v>0</v>
      </c>
      <c r="F261" s="13">
        <v>7711295.2400000002</v>
      </c>
      <c r="G261" s="13">
        <v>0</v>
      </c>
      <c r="H261" s="13">
        <v>0</v>
      </c>
      <c r="I261" s="13">
        <v>0</v>
      </c>
      <c r="J261" s="13">
        <v>0</v>
      </c>
      <c r="K261" s="172">
        <v>0</v>
      </c>
      <c r="L261" s="13">
        <v>0</v>
      </c>
      <c r="M261" s="184">
        <v>0</v>
      </c>
      <c r="N261" s="61">
        <v>0</v>
      </c>
      <c r="O261" s="184">
        <v>0</v>
      </c>
      <c r="P261" s="61">
        <v>0</v>
      </c>
      <c r="Q261" s="184">
        <v>0</v>
      </c>
      <c r="R261" s="61">
        <v>0</v>
      </c>
      <c r="S261" s="184">
        <v>0</v>
      </c>
      <c r="T261" s="61">
        <v>0</v>
      </c>
      <c r="U261" s="62"/>
      <c r="V261" s="107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</row>
    <row r="262" spans="1:38" s="104" customFormat="1" ht="24.75" hidden="1" customHeight="1" x14ac:dyDescent="0.25">
      <c r="A262" s="59">
        <v>235</v>
      </c>
      <c r="B262" s="14" t="s">
        <v>1171</v>
      </c>
      <c r="C262" s="26">
        <f t="shared" si="19"/>
        <v>6485756.2800000003</v>
      </c>
      <c r="D262" s="13">
        <f>210107.71+114180.1</f>
        <v>324287.81</v>
      </c>
      <c r="E262" s="13">
        <v>0</v>
      </c>
      <c r="F262" s="13">
        <v>3992046.47</v>
      </c>
      <c r="G262" s="13">
        <v>0</v>
      </c>
      <c r="H262" s="13">
        <v>0</v>
      </c>
      <c r="I262" s="13">
        <v>0</v>
      </c>
      <c r="J262" s="13">
        <v>0</v>
      </c>
      <c r="K262" s="172">
        <v>0</v>
      </c>
      <c r="L262" s="13">
        <v>0</v>
      </c>
      <c r="M262" s="184">
        <v>0</v>
      </c>
      <c r="N262" s="61">
        <v>0</v>
      </c>
      <c r="O262" s="184">
        <v>750.3</v>
      </c>
      <c r="P262" s="61">
        <v>2169421.9950000001</v>
      </c>
      <c r="Q262" s="184">
        <v>0</v>
      </c>
      <c r="R262" s="61">
        <v>0</v>
      </c>
      <c r="S262" s="184">
        <v>0</v>
      </c>
      <c r="T262" s="61">
        <v>0</v>
      </c>
      <c r="U262" s="37"/>
      <c r="V262" s="107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</row>
    <row r="263" spans="1:38" s="104" customFormat="1" ht="24.75" hidden="1" customHeight="1" x14ac:dyDescent="0.25">
      <c r="A263" s="59">
        <v>236</v>
      </c>
      <c r="B263" s="14" t="s">
        <v>126</v>
      </c>
      <c r="C263" s="26">
        <f t="shared" si="19"/>
        <v>2617027.36</v>
      </c>
      <c r="D263" s="13">
        <v>130851.37</v>
      </c>
      <c r="E263" s="13">
        <v>0</v>
      </c>
      <c r="F263" s="13">
        <v>2486175.9900000002</v>
      </c>
      <c r="G263" s="13">
        <v>0</v>
      </c>
      <c r="H263" s="13">
        <v>0</v>
      </c>
      <c r="I263" s="13">
        <v>0</v>
      </c>
      <c r="J263" s="13">
        <v>0</v>
      </c>
      <c r="K263" s="172">
        <v>0</v>
      </c>
      <c r="L263" s="13">
        <v>0</v>
      </c>
      <c r="M263" s="184">
        <v>0</v>
      </c>
      <c r="N263" s="61">
        <v>0</v>
      </c>
      <c r="O263" s="184">
        <v>0</v>
      </c>
      <c r="P263" s="61">
        <v>0</v>
      </c>
      <c r="Q263" s="184">
        <v>0</v>
      </c>
      <c r="R263" s="61">
        <v>0</v>
      </c>
      <c r="S263" s="184">
        <v>0</v>
      </c>
      <c r="T263" s="61">
        <v>0</v>
      </c>
      <c r="U263" s="62"/>
      <c r="V263" s="107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</row>
    <row r="264" spans="1:38" s="104" customFormat="1" ht="24.75" hidden="1" customHeight="1" x14ac:dyDescent="0.25">
      <c r="A264" s="59">
        <v>237</v>
      </c>
      <c r="B264" s="14" t="s">
        <v>751</v>
      </c>
      <c r="C264" s="26">
        <f t="shared" si="19"/>
        <v>9915544.7200000007</v>
      </c>
      <c r="D264" s="13">
        <v>495777.24</v>
      </c>
      <c r="E264" s="13">
        <v>957787.39</v>
      </c>
      <c r="F264" s="13">
        <v>4712396.4400000004</v>
      </c>
      <c r="G264" s="13">
        <v>0</v>
      </c>
      <c r="H264" s="13">
        <v>0</v>
      </c>
      <c r="I264" s="13">
        <v>1188697.52</v>
      </c>
      <c r="J264" s="13">
        <v>0</v>
      </c>
      <c r="K264" s="172">
        <v>0</v>
      </c>
      <c r="L264" s="13">
        <v>0</v>
      </c>
      <c r="M264" s="184">
        <v>0</v>
      </c>
      <c r="N264" s="61">
        <v>0</v>
      </c>
      <c r="O264" s="184">
        <v>693.8</v>
      </c>
      <c r="P264" s="61">
        <v>2560886.13</v>
      </c>
      <c r="Q264" s="184">
        <v>0</v>
      </c>
      <c r="R264" s="61">
        <v>0</v>
      </c>
      <c r="S264" s="184">
        <v>0</v>
      </c>
      <c r="T264" s="61">
        <v>0</v>
      </c>
      <c r="U264" s="38"/>
      <c r="V264" s="107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</row>
    <row r="265" spans="1:38" s="104" customFormat="1" ht="24.75" hidden="1" customHeight="1" x14ac:dyDescent="0.25">
      <c r="A265" s="59">
        <v>238</v>
      </c>
      <c r="B265" s="14" t="s">
        <v>1170</v>
      </c>
      <c r="C265" s="26">
        <f t="shared" si="19"/>
        <v>6563322.4800000004</v>
      </c>
      <c r="D265" s="13">
        <f>182752.6+145413.52</f>
        <v>328166.12</v>
      </c>
      <c r="E265" s="13">
        <v>0</v>
      </c>
      <c r="F265" s="13">
        <v>3472299.42</v>
      </c>
      <c r="G265" s="13">
        <v>0</v>
      </c>
      <c r="H265" s="13">
        <v>0</v>
      </c>
      <c r="I265" s="13">
        <v>875884.23</v>
      </c>
      <c r="J265" s="13">
        <v>0</v>
      </c>
      <c r="K265" s="172">
        <v>0</v>
      </c>
      <c r="L265" s="13">
        <v>0</v>
      </c>
      <c r="M265" s="184">
        <v>0</v>
      </c>
      <c r="N265" s="61">
        <v>0</v>
      </c>
      <c r="O265" s="184">
        <v>703.1</v>
      </c>
      <c r="P265" s="61">
        <v>1886972.7069999999</v>
      </c>
      <c r="Q265" s="184">
        <v>0</v>
      </c>
      <c r="R265" s="61">
        <v>0</v>
      </c>
      <c r="S265" s="184">
        <v>0</v>
      </c>
      <c r="T265" s="61">
        <v>0</v>
      </c>
      <c r="U265" s="37"/>
      <c r="V265" s="107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</row>
    <row r="266" spans="1:38" s="104" customFormat="1" ht="24.75" hidden="1" customHeight="1" x14ac:dyDescent="0.25">
      <c r="A266" s="59">
        <v>239</v>
      </c>
      <c r="B266" s="14" t="s">
        <v>1231</v>
      </c>
      <c r="C266" s="26">
        <f t="shared" si="19"/>
        <v>22440635.379999999</v>
      </c>
      <c r="D266" s="13">
        <v>1122031.77</v>
      </c>
      <c r="E266" s="13">
        <v>0</v>
      </c>
      <c r="F266" s="13">
        <v>0</v>
      </c>
      <c r="G266" s="13">
        <v>0</v>
      </c>
      <c r="H266" s="13">
        <v>0</v>
      </c>
      <c r="I266" s="13">
        <v>2426155.0109999999</v>
      </c>
      <c r="J266" s="13">
        <v>0</v>
      </c>
      <c r="K266" s="172">
        <v>0</v>
      </c>
      <c r="L266" s="13">
        <v>0</v>
      </c>
      <c r="M266" s="184">
        <v>0</v>
      </c>
      <c r="N266" s="61">
        <v>0</v>
      </c>
      <c r="O266" s="184">
        <v>0</v>
      </c>
      <c r="P266" s="61">
        <v>0</v>
      </c>
      <c r="Q266" s="184">
        <v>4102</v>
      </c>
      <c r="R266" s="61">
        <v>18892448.599999998</v>
      </c>
      <c r="S266" s="184">
        <v>0</v>
      </c>
      <c r="T266" s="61">
        <v>0</v>
      </c>
      <c r="U266" s="37"/>
      <c r="V266" s="107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</row>
    <row r="267" spans="1:38" s="104" customFormat="1" ht="24.75" hidden="1" customHeight="1" x14ac:dyDescent="0.25">
      <c r="A267" s="59">
        <v>240</v>
      </c>
      <c r="B267" s="14" t="s">
        <v>752</v>
      </c>
      <c r="C267" s="26">
        <f t="shared" si="19"/>
        <v>11295265.380000001</v>
      </c>
      <c r="D267" s="13">
        <v>564763.27</v>
      </c>
      <c r="E267" s="13">
        <v>0</v>
      </c>
      <c r="F267" s="13">
        <v>4244276.66</v>
      </c>
      <c r="G267" s="13">
        <v>0</v>
      </c>
      <c r="H267" s="13">
        <v>0</v>
      </c>
      <c r="I267" s="13">
        <v>1070614.76</v>
      </c>
      <c r="J267" s="13">
        <v>0</v>
      </c>
      <c r="K267" s="15">
        <v>0</v>
      </c>
      <c r="L267" s="13">
        <v>0</v>
      </c>
      <c r="M267" s="184">
        <v>776.6</v>
      </c>
      <c r="N267" s="13">
        <v>3109117.72</v>
      </c>
      <c r="O267" s="184">
        <v>663.5</v>
      </c>
      <c r="P267" s="13">
        <v>2306492.9700000002</v>
      </c>
      <c r="Q267" s="184">
        <v>0</v>
      </c>
      <c r="R267" s="13">
        <v>0</v>
      </c>
      <c r="S267" s="184">
        <v>0</v>
      </c>
      <c r="T267" s="13">
        <v>0</v>
      </c>
      <c r="U267" s="38"/>
      <c r="V267" s="107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</row>
    <row r="268" spans="1:38" s="104" customFormat="1" ht="24.75" hidden="1" customHeight="1" x14ac:dyDescent="0.25">
      <c r="A268" s="59">
        <v>241</v>
      </c>
      <c r="B268" s="14" t="s">
        <v>1169</v>
      </c>
      <c r="C268" s="26">
        <f t="shared" si="19"/>
        <v>8816985.5399999991</v>
      </c>
      <c r="D268" s="13">
        <f>245504.78+195344.5</f>
        <v>440849.28</v>
      </c>
      <c r="E268" s="13">
        <v>0</v>
      </c>
      <c r="F268" s="13">
        <v>4664590.8199999994</v>
      </c>
      <c r="G268" s="13">
        <v>0</v>
      </c>
      <c r="H268" s="13">
        <v>0</v>
      </c>
      <c r="I268" s="13">
        <v>1176638.6024999998</v>
      </c>
      <c r="J268" s="13">
        <v>0</v>
      </c>
      <c r="K268" s="172">
        <v>0</v>
      </c>
      <c r="L268" s="13">
        <v>0</v>
      </c>
      <c r="M268" s="184">
        <v>0</v>
      </c>
      <c r="N268" s="61">
        <v>0</v>
      </c>
      <c r="O268" s="184">
        <v>749.9</v>
      </c>
      <c r="P268" s="61">
        <v>2534906.8404999999</v>
      </c>
      <c r="Q268" s="184">
        <v>0</v>
      </c>
      <c r="R268" s="61">
        <v>0</v>
      </c>
      <c r="S268" s="184">
        <v>0</v>
      </c>
      <c r="T268" s="61">
        <v>0</v>
      </c>
      <c r="U268" s="37"/>
      <c r="V268" s="107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</row>
    <row r="269" spans="1:38" s="104" customFormat="1" ht="24.75" hidden="1" customHeight="1" x14ac:dyDescent="0.25">
      <c r="A269" s="59">
        <v>242</v>
      </c>
      <c r="B269" s="14" t="s">
        <v>1186</v>
      </c>
      <c r="C269" s="26">
        <f t="shared" si="19"/>
        <v>3202793.52</v>
      </c>
      <c r="D269" s="13">
        <v>160139.68</v>
      </c>
      <c r="E269" s="13">
        <v>653079.76</v>
      </c>
      <c r="F269" s="13">
        <v>0</v>
      </c>
      <c r="G269" s="13">
        <v>0</v>
      </c>
      <c r="H269" s="13">
        <v>0</v>
      </c>
      <c r="I269" s="13">
        <v>502068.63785000006</v>
      </c>
      <c r="J269" s="13">
        <v>0</v>
      </c>
      <c r="K269" s="13">
        <v>0</v>
      </c>
      <c r="L269" s="13">
        <v>0</v>
      </c>
      <c r="M269" s="184">
        <v>363</v>
      </c>
      <c r="N269" s="13">
        <v>1887505.44</v>
      </c>
      <c r="O269" s="184">
        <v>0</v>
      </c>
      <c r="P269" s="13">
        <v>0</v>
      </c>
      <c r="Q269" s="184">
        <v>0</v>
      </c>
      <c r="R269" s="13">
        <v>0</v>
      </c>
      <c r="S269" s="184">
        <v>0</v>
      </c>
      <c r="T269" s="13">
        <v>0</v>
      </c>
      <c r="U269" s="38"/>
      <c r="V269" s="103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</row>
    <row r="270" spans="1:38" s="104" customFormat="1" ht="24.75" hidden="1" customHeight="1" x14ac:dyDescent="0.25">
      <c r="A270" s="59">
        <v>243</v>
      </c>
      <c r="B270" s="14" t="s">
        <v>45</v>
      </c>
      <c r="C270" s="26">
        <f t="shared" si="19"/>
        <v>1784632.65</v>
      </c>
      <c r="D270" s="13">
        <v>89231.63</v>
      </c>
      <c r="E270" s="13">
        <v>1695401.02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72">
        <v>0</v>
      </c>
      <c r="L270" s="13">
        <v>0</v>
      </c>
      <c r="M270" s="184">
        <v>0</v>
      </c>
      <c r="N270" s="61">
        <v>0</v>
      </c>
      <c r="O270" s="184">
        <v>0</v>
      </c>
      <c r="P270" s="61">
        <v>0</v>
      </c>
      <c r="Q270" s="184">
        <v>0</v>
      </c>
      <c r="R270" s="61">
        <v>0</v>
      </c>
      <c r="S270" s="184">
        <v>0</v>
      </c>
      <c r="T270" s="61">
        <v>0</v>
      </c>
      <c r="U270" s="62"/>
      <c r="V270" s="107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</row>
    <row r="271" spans="1:38" s="121" customFormat="1" ht="24.75" hidden="1" customHeight="1" x14ac:dyDescent="0.25">
      <c r="A271" s="59">
        <v>244</v>
      </c>
      <c r="B271" s="14" t="s">
        <v>44</v>
      </c>
      <c r="C271" s="26">
        <f t="shared" si="19"/>
        <v>5170554.26</v>
      </c>
      <c r="D271" s="13">
        <v>258527.71</v>
      </c>
      <c r="E271" s="13">
        <v>0</v>
      </c>
      <c r="F271" s="13">
        <v>4912026.55</v>
      </c>
      <c r="G271" s="13">
        <v>0</v>
      </c>
      <c r="H271" s="13">
        <v>0</v>
      </c>
      <c r="I271" s="13">
        <v>0</v>
      </c>
      <c r="J271" s="13">
        <v>0</v>
      </c>
      <c r="K271" s="172">
        <v>0</v>
      </c>
      <c r="L271" s="13">
        <v>0</v>
      </c>
      <c r="M271" s="184">
        <v>0</v>
      </c>
      <c r="N271" s="61">
        <v>0</v>
      </c>
      <c r="O271" s="184">
        <v>0</v>
      </c>
      <c r="P271" s="61">
        <v>0</v>
      </c>
      <c r="Q271" s="184">
        <v>0</v>
      </c>
      <c r="R271" s="61">
        <v>0</v>
      </c>
      <c r="S271" s="184">
        <v>0</v>
      </c>
      <c r="T271" s="61">
        <v>0</v>
      </c>
      <c r="U271" s="38"/>
      <c r="V271" s="107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</row>
    <row r="272" spans="1:38" s="121" customFormat="1" ht="24.75" hidden="1" customHeight="1" x14ac:dyDescent="0.25">
      <c r="A272" s="59">
        <v>245</v>
      </c>
      <c r="B272" s="14" t="s">
        <v>711</v>
      </c>
      <c r="C272" s="26">
        <f t="shared" si="19"/>
        <v>7786687.2599999998</v>
      </c>
      <c r="D272" s="13">
        <v>389334.36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72">
        <v>0</v>
      </c>
      <c r="L272" s="13">
        <v>0</v>
      </c>
      <c r="M272" s="184">
        <v>0</v>
      </c>
      <c r="N272" s="61">
        <v>0</v>
      </c>
      <c r="O272" s="184">
        <v>0</v>
      </c>
      <c r="P272" s="61">
        <v>0</v>
      </c>
      <c r="Q272" s="184">
        <v>2852</v>
      </c>
      <c r="R272" s="61">
        <v>7397352.9000000004</v>
      </c>
      <c r="S272" s="184">
        <v>0</v>
      </c>
      <c r="T272" s="61">
        <v>0</v>
      </c>
      <c r="U272" s="37"/>
      <c r="V272" s="103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</row>
    <row r="273" spans="1:39" s="121" customFormat="1" ht="24.75" hidden="1" customHeight="1" x14ac:dyDescent="0.25">
      <c r="A273" s="59">
        <v>246</v>
      </c>
      <c r="B273" s="14" t="s">
        <v>140</v>
      </c>
      <c r="C273" s="26">
        <f t="shared" si="19"/>
        <v>20015206.93</v>
      </c>
      <c r="D273" s="13">
        <v>1000760.35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72">
        <v>6</v>
      </c>
      <c r="L273" s="13">
        <v>11400000</v>
      </c>
      <c r="M273" s="184">
        <v>0</v>
      </c>
      <c r="N273" s="61">
        <v>0</v>
      </c>
      <c r="O273" s="184">
        <v>0</v>
      </c>
      <c r="P273" s="61">
        <v>0</v>
      </c>
      <c r="Q273" s="184">
        <v>6406</v>
      </c>
      <c r="R273" s="61">
        <v>7614446.5800000001</v>
      </c>
      <c r="S273" s="184">
        <v>0</v>
      </c>
      <c r="T273" s="61">
        <v>0</v>
      </c>
      <c r="U273" s="37"/>
      <c r="V273" s="103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</row>
    <row r="274" spans="1:39" s="121" customFormat="1" ht="24.75" hidden="1" customHeight="1" x14ac:dyDescent="0.25">
      <c r="A274" s="59">
        <v>247</v>
      </c>
      <c r="B274" s="14" t="s">
        <v>712</v>
      </c>
      <c r="C274" s="26">
        <f t="shared" si="19"/>
        <v>11224697.810000001</v>
      </c>
      <c r="D274" s="13">
        <v>561234.89</v>
      </c>
      <c r="E274" s="13">
        <v>0</v>
      </c>
      <c r="F274" s="13">
        <v>0</v>
      </c>
      <c r="G274" s="13">
        <v>0</v>
      </c>
      <c r="H274" s="13">
        <v>0</v>
      </c>
      <c r="I274" s="13">
        <v>1165333.3700000001</v>
      </c>
      <c r="J274" s="13">
        <v>0</v>
      </c>
      <c r="K274" s="172">
        <v>0</v>
      </c>
      <c r="L274" s="13">
        <v>0</v>
      </c>
      <c r="M274" s="184">
        <v>0</v>
      </c>
      <c r="N274" s="61">
        <v>0</v>
      </c>
      <c r="O274" s="184">
        <v>0</v>
      </c>
      <c r="P274" s="61">
        <v>0</v>
      </c>
      <c r="Q274" s="184">
        <v>1833.04</v>
      </c>
      <c r="R274" s="61">
        <v>9498129.5499999989</v>
      </c>
      <c r="S274" s="184">
        <v>0</v>
      </c>
      <c r="T274" s="61">
        <v>0</v>
      </c>
      <c r="U274" s="37"/>
      <c r="V274" s="103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</row>
    <row r="275" spans="1:39" s="121" customFormat="1" ht="24.75" hidden="1" customHeight="1" x14ac:dyDescent="0.25">
      <c r="A275" s="59">
        <v>248</v>
      </c>
      <c r="B275" s="14" t="s">
        <v>713</v>
      </c>
      <c r="C275" s="26">
        <f t="shared" si="19"/>
        <v>3615729.23</v>
      </c>
      <c r="D275" s="13">
        <v>180786.46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72">
        <v>0</v>
      </c>
      <c r="L275" s="13">
        <v>0</v>
      </c>
      <c r="M275" s="184">
        <v>0</v>
      </c>
      <c r="N275" s="61">
        <v>0</v>
      </c>
      <c r="O275" s="184">
        <v>0</v>
      </c>
      <c r="P275" s="61">
        <v>0</v>
      </c>
      <c r="Q275" s="184">
        <v>2419.2600000000002</v>
      </c>
      <c r="R275" s="61">
        <v>3434942.77</v>
      </c>
      <c r="S275" s="184">
        <v>0</v>
      </c>
      <c r="T275" s="61">
        <v>0</v>
      </c>
      <c r="U275" s="37"/>
      <c r="V275" s="103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</row>
    <row r="276" spans="1:39" s="121" customFormat="1" ht="24.75" hidden="1" customHeight="1" x14ac:dyDescent="0.25">
      <c r="A276" s="59">
        <v>249</v>
      </c>
      <c r="B276" s="14" t="s">
        <v>714</v>
      </c>
      <c r="C276" s="26">
        <f t="shared" si="19"/>
        <v>2739588.26</v>
      </c>
      <c r="D276" s="13">
        <v>136979.41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72">
        <v>0</v>
      </c>
      <c r="L276" s="13">
        <v>0</v>
      </c>
      <c r="M276" s="184">
        <v>0</v>
      </c>
      <c r="N276" s="61">
        <v>0</v>
      </c>
      <c r="O276" s="184">
        <v>0</v>
      </c>
      <c r="P276" s="61">
        <v>0</v>
      </c>
      <c r="Q276" s="184">
        <v>1833.04</v>
      </c>
      <c r="R276" s="61">
        <v>2602608.85</v>
      </c>
      <c r="S276" s="184">
        <v>0</v>
      </c>
      <c r="T276" s="61">
        <v>0</v>
      </c>
      <c r="U276" s="37"/>
      <c r="V276" s="103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</row>
    <row r="277" spans="1:39" s="121" customFormat="1" ht="24.75" hidden="1" customHeight="1" x14ac:dyDescent="0.25">
      <c r="A277" s="59">
        <v>250</v>
      </c>
      <c r="B277" s="14" t="s">
        <v>716</v>
      </c>
      <c r="C277" s="26">
        <f>ROUND(SUM(D277+E277+F277+G277+H277+I277+J277+L277+N277+P277+R277+T277),2)</f>
        <v>13427296.119999999</v>
      </c>
      <c r="D277" s="13">
        <v>671364.81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72">
        <v>0</v>
      </c>
      <c r="L277" s="13">
        <v>0</v>
      </c>
      <c r="M277" s="184">
        <v>1150.3</v>
      </c>
      <c r="N277" s="61">
        <v>4605225.4719999991</v>
      </c>
      <c r="O277" s="184">
        <v>0</v>
      </c>
      <c r="P277" s="61">
        <v>0</v>
      </c>
      <c r="Q277" s="184">
        <v>1833.04</v>
      </c>
      <c r="R277" s="61">
        <v>8150705.8419999992</v>
      </c>
      <c r="S277" s="184">
        <v>0</v>
      </c>
      <c r="T277" s="61">
        <v>0</v>
      </c>
      <c r="U277" s="37"/>
      <c r="V277" s="103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</row>
    <row r="278" spans="1:39" s="121" customFormat="1" ht="24.75" hidden="1" customHeight="1" x14ac:dyDescent="0.25">
      <c r="A278" s="59">
        <v>251</v>
      </c>
      <c r="B278" s="14" t="s">
        <v>717</v>
      </c>
      <c r="C278" s="26">
        <f>ROUND(SUM(D278+E278+F278+G278+H278+I278+J278+L278+N278+P278+R278+T278),2)</f>
        <v>13479529.300000001</v>
      </c>
      <c r="D278" s="13">
        <v>665775.24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5">
        <v>0</v>
      </c>
      <c r="L278" s="13">
        <v>0</v>
      </c>
      <c r="M278" s="184">
        <v>1150.3</v>
      </c>
      <c r="N278" s="13">
        <v>4547605.79</v>
      </c>
      <c r="O278" s="184">
        <v>0</v>
      </c>
      <c r="P278" s="13">
        <v>0</v>
      </c>
      <c r="Q278" s="184">
        <v>1833.04</v>
      </c>
      <c r="R278" s="13">
        <v>8266148.2700000005</v>
      </c>
      <c r="S278" s="184">
        <v>0</v>
      </c>
      <c r="T278" s="13">
        <v>0</v>
      </c>
      <c r="U278" s="37"/>
      <c r="V278" s="103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</row>
    <row r="279" spans="1:39" s="121" customFormat="1" ht="24.75" hidden="1" customHeight="1" x14ac:dyDescent="0.25">
      <c r="A279" s="59">
        <v>252</v>
      </c>
      <c r="B279" s="14" t="s">
        <v>718</v>
      </c>
      <c r="C279" s="26">
        <f>ROUND(SUM(D279+E279+F279+G279+H279+I279+J279+L279+N279+P279+R279+T279),2)</f>
        <v>13488162.17</v>
      </c>
      <c r="D279" s="13">
        <v>674408.11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5">
        <v>0</v>
      </c>
      <c r="L279" s="13">
        <v>0</v>
      </c>
      <c r="M279" s="184">
        <v>1150.3</v>
      </c>
      <c r="N279" s="13">
        <v>4547605.79</v>
      </c>
      <c r="O279" s="184">
        <v>0</v>
      </c>
      <c r="P279" s="13">
        <v>0</v>
      </c>
      <c r="Q279" s="184">
        <v>1833.04</v>
      </c>
      <c r="R279" s="13">
        <v>8266148.2700000005</v>
      </c>
      <c r="S279" s="184">
        <v>0</v>
      </c>
      <c r="T279" s="13">
        <v>0</v>
      </c>
      <c r="U279" s="37"/>
      <c r="V279" s="103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</row>
    <row r="280" spans="1:39" s="121" customFormat="1" ht="24.75" hidden="1" customHeight="1" x14ac:dyDescent="0.25">
      <c r="A280" s="59">
        <v>253</v>
      </c>
      <c r="B280" s="14" t="s">
        <v>715</v>
      </c>
      <c r="C280" s="26">
        <f>ROUND(SUM(D280+E280+F280+G280+H280+I280+J280+L280+N280+P280+R280+T280),2)</f>
        <v>12525895.800000001</v>
      </c>
      <c r="D280" s="13">
        <v>626294.79</v>
      </c>
      <c r="E280" s="13">
        <v>0</v>
      </c>
      <c r="F280" s="13">
        <v>0</v>
      </c>
      <c r="G280" s="13">
        <v>0</v>
      </c>
      <c r="H280" s="13">
        <v>0</v>
      </c>
      <c r="I280" s="13">
        <v>1671597.68</v>
      </c>
      <c r="J280" s="13">
        <v>0</v>
      </c>
      <c r="K280" s="15">
        <v>0</v>
      </c>
      <c r="L280" s="13">
        <v>0</v>
      </c>
      <c r="M280" s="184">
        <v>1256.0999999999999</v>
      </c>
      <c r="N280" s="13">
        <v>10228003.33</v>
      </c>
      <c r="O280" s="184">
        <v>0</v>
      </c>
      <c r="P280" s="13">
        <v>0</v>
      </c>
      <c r="Q280" s="184">
        <v>0</v>
      </c>
      <c r="R280" s="13">
        <v>0</v>
      </c>
      <c r="S280" s="184">
        <v>0</v>
      </c>
      <c r="T280" s="13">
        <v>0</v>
      </c>
      <c r="U280" s="37"/>
      <c r="V280" s="103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</row>
    <row r="281" spans="1:39" s="73" customFormat="1" ht="24.75" hidden="1" customHeight="1" x14ac:dyDescent="0.25">
      <c r="A281" s="214" t="s">
        <v>48</v>
      </c>
      <c r="B281" s="215"/>
      <c r="C281" s="98">
        <f>ROUND(SUM(D281+E281+F281+G281+H281+I281+J281+L281+N281+P281+R281+T281),2)</f>
        <v>1167975078.3</v>
      </c>
      <c r="D281" s="48">
        <f t="shared" ref="D281:T281" si="20">ROUND(SUM(D170:D280),2)</f>
        <v>56698163.520000003</v>
      </c>
      <c r="E281" s="48">
        <f t="shared" si="20"/>
        <v>69250547.700000003</v>
      </c>
      <c r="F281" s="48">
        <f t="shared" si="20"/>
        <v>261027982.77000001</v>
      </c>
      <c r="G281" s="48">
        <f t="shared" si="20"/>
        <v>29097933.809999999</v>
      </c>
      <c r="H281" s="48">
        <f t="shared" si="20"/>
        <v>15652051.59</v>
      </c>
      <c r="I281" s="48">
        <f t="shared" si="20"/>
        <v>49099850.090000004</v>
      </c>
      <c r="J281" s="48">
        <f t="shared" si="20"/>
        <v>0</v>
      </c>
      <c r="K281" s="48">
        <f t="shared" si="20"/>
        <v>29</v>
      </c>
      <c r="L281" s="48">
        <f t="shared" si="20"/>
        <v>55100000</v>
      </c>
      <c r="M281" s="48">
        <f t="shared" si="20"/>
        <v>40816.6</v>
      </c>
      <c r="N281" s="48">
        <f t="shared" si="20"/>
        <v>182927563.53999999</v>
      </c>
      <c r="O281" s="48">
        <f t="shared" si="20"/>
        <v>27445.7</v>
      </c>
      <c r="P281" s="48">
        <f t="shared" si="20"/>
        <v>88051998.099999994</v>
      </c>
      <c r="Q281" s="48">
        <f t="shared" si="20"/>
        <v>117858.4</v>
      </c>
      <c r="R281" s="48">
        <f t="shared" si="20"/>
        <v>361068987.18000001</v>
      </c>
      <c r="S281" s="48">
        <f t="shared" si="20"/>
        <v>0</v>
      </c>
      <c r="T281" s="48">
        <f t="shared" si="20"/>
        <v>0</v>
      </c>
      <c r="U281" s="157"/>
      <c r="V281" s="29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</row>
    <row r="282" spans="1:39" s="104" customFormat="1" ht="24.75" hidden="1" customHeight="1" x14ac:dyDescent="0.25">
      <c r="A282" s="216" t="s">
        <v>49</v>
      </c>
      <c r="B282" s="217"/>
      <c r="C282" s="218"/>
      <c r="D282" s="13"/>
      <c r="E282" s="13"/>
      <c r="F282" s="13"/>
      <c r="G282" s="13"/>
      <c r="H282" s="13"/>
      <c r="I282" s="13"/>
      <c r="J282" s="13"/>
      <c r="K282" s="63"/>
      <c r="L282" s="13"/>
      <c r="M282" s="85"/>
      <c r="N282" s="13"/>
      <c r="O282" s="185"/>
      <c r="P282" s="13"/>
      <c r="Q282" s="185"/>
      <c r="R282" s="13"/>
      <c r="S282" s="85"/>
      <c r="T282" s="13"/>
      <c r="U282" s="102"/>
      <c r="V282" s="103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</row>
    <row r="283" spans="1:39" s="115" customFormat="1" ht="24.75" hidden="1" customHeight="1" x14ac:dyDescent="0.25">
      <c r="A283" s="60">
        <v>254</v>
      </c>
      <c r="B283" s="14" t="s">
        <v>1202</v>
      </c>
      <c r="C283" s="26">
        <f t="shared" ref="C283:C303" si="21">ROUND(SUM(D283+E283+F283+G283+H283+I283+J283+L283+N283+P283+R283+T283),2)</f>
        <v>411933.21</v>
      </c>
      <c r="D283" s="13">
        <v>20596.66</v>
      </c>
      <c r="E283" s="13">
        <v>0</v>
      </c>
      <c r="F283" s="13">
        <v>0</v>
      </c>
      <c r="G283" s="13">
        <v>0</v>
      </c>
      <c r="H283" s="13">
        <v>0</v>
      </c>
      <c r="I283" s="13">
        <v>391336.55</v>
      </c>
      <c r="J283" s="13">
        <v>0</v>
      </c>
      <c r="K283" s="59">
        <v>0</v>
      </c>
      <c r="L283" s="36">
        <v>0</v>
      </c>
      <c r="M283" s="85">
        <v>0</v>
      </c>
      <c r="N283" s="153">
        <v>0</v>
      </c>
      <c r="O283" s="85">
        <v>0</v>
      </c>
      <c r="P283" s="153">
        <v>0</v>
      </c>
      <c r="Q283" s="85">
        <v>0</v>
      </c>
      <c r="R283" s="153">
        <v>0</v>
      </c>
      <c r="S283" s="184">
        <v>0</v>
      </c>
      <c r="T283" s="61">
        <v>0</v>
      </c>
      <c r="U283" s="24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</row>
    <row r="284" spans="1:39" s="115" customFormat="1" ht="24.75" hidden="1" customHeight="1" x14ac:dyDescent="0.25">
      <c r="A284" s="60">
        <v>255</v>
      </c>
      <c r="B284" s="14" t="s">
        <v>1046</v>
      </c>
      <c r="C284" s="26">
        <f t="shared" si="21"/>
        <v>6128220</v>
      </c>
      <c r="D284" s="13">
        <v>306411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5">
        <v>0</v>
      </c>
      <c r="L284" s="13">
        <v>0</v>
      </c>
      <c r="M284" s="184">
        <v>1200</v>
      </c>
      <c r="N284" s="13">
        <v>5821809</v>
      </c>
      <c r="O284" s="184">
        <v>0</v>
      </c>
      <c r="P284" s="13">
        <v>0</v>
      </c>
      <c r="Q284" s="184">
        <v>0</v>
      </c>
      <c r="R284" s="13">
        <v>0</v>
      </c>
      <c r="S284" s="184">
        <v>0</v>
      </c>
      <c r="T284" s="13">
        <v>0</v>
      </c>
      <c r="U284" s="24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</row>
    <row r="285" spans="1:39" s="115" customFormat="1" ht="24.75" hidden="1" customHeight="1" x14ac:dyDescent="0.25">
      <c r="A285" s="60">
        <v>256</v>
      </c>
      <c r="B285" s="14" t="s">
        <v>1047</v>
      </c>
      <c r="C285" s="26">
        <f t="shared" si="21"/>
        <v>2444241.7999999998</v>
      </c>
      <c r="D285" s="13">
        <v>122212.09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5">
        <v>0</v>
      </c>
      <c r="L285" s="13">
        <v>0</v>
      </c>
      <c r="M285" s="184">
        <v>580</v>
      </c>
      <c r="N285" s="13">
        <v>2322029.71</v>
      </c>
      <c r="O285" s="184">
        <v>0</v>
      </c>
      <c r="P285" s="13">
        <v>0</v>
      </c>
      <c r="Q285" s="184">
        <v>0</v>
      </c>
      <c r="R285" s="13">
        <v>0</v>
      </c>
      <c r="S285" s="184">
        <v>0</v>
      </c>
      <c r="T285" s="13">
        <v>0</v>
      </c>
      <c r="U285" s="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</row>
    <row r="286" spans="1:39" s="115" customFormat="1" ht="24.75" hidden="1" customHeight="1" x14ac:dyDescent="0.25">
      <c r="A286" s="60">
        <v>257</v>
      </c>
      <c r="B286" s="14" t="s">
        <v>1048</v>
      </c>
      <c r="C286" s="26">
        <f t="shared" si="21"/>
        <v>3451437.99</v>
      </c>
      <c r="D286" s="13">
        <v>172571.9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5">
        <v>0</v>
      </c>
      <c r="L286" s="13">
        <v>0</v>
      </c>
      <c r="M286" s="184">
        <v>819</v>
      </c>
      <c r="N286" s="13">
        <v>3278866.09</v>
      </c>
      <c r="O286" s="184">
        <v>0</v>
      </c>
      <c r="P286" s="13">
        <v>0</v>
      </c>
      <c r="Q286" s="184">
        <v>0</v>
      </c>
      <c r="R286" s="13">
        <v>0</v>
      </c>
      <c r="S286" s="184">
        <v>0</v>
      </c>
      <c r="T286" s="13">
        <v>0</v>
      </c>
      <c r="U286" s="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</row>
    <row r="287" spans="1:39" s="115" customFormat="1" ht="24.75" hidden="1" customHeight="1" x14ac:dyDescent="0.25">
      <c r="A287" s="60">
        <v>258</v>
      </c>
      <c r="B287" s="14" t="s">
        <v>1049</v>
      </c>
      <c r="C287" s="26">
        <f t="shared" si="21"/>
        <v>2444241.7999999998</v>
      </c>
      <c r="D287" s="13">
        <v>122212.09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5">
        <v>0</v>
      </c>
      <c r="L287" s="13">
        <v>0</v>
      </c>
      <c r="M287" s="184">
        <v>580</v>
      </c>
      <c r="N287" s="13">
        <v>2322029.71</v>
      </c>
      <c r="O287" s="184">
        <v>0</v>
      </c>
      <c r="P287" s="13">
        <v>0</v>
      </c>
      <c r="Q287" s="184">
        <v>0</v>
      </c>
      <c r="R287" s="13">
        <v>0</v>
      </c>
      <c r="S287" s="184">
        <v>0</v>
      </c>
      <c r="T287" s="13">
        <v>0</v>
      </c>
      <c r="U287" s="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</row>
    <row r="288" spans="1:39" s="115" customFormat="1" ht="24.75" hidden="1" customHeight="1" x14ac:dyDescent="0.25">
      <c r="A288" s="60">
        <v>259</v>
      </c>
      <c r="B288" s="14" t="s">
        <v>1050</v>
      </c>
      <c r="C288" s="26">
        <f t="shared" si="21"/>
        <v>3893930.04</v>
      </c>
      <c r="D288" s="13">
        <v>194696.5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5">
        <v>0</v>
      </c>
      <c r="L288" s="13">
        <v>0</v>
      </c>
      <c r="M288" s="184">
        <v>924</v>
      </c>
      <c r="N288" s="13">
        <v>3699233.54</v>
      </c>
      <c r="O288" s="184">
        <v>0</v>
      </c>
      <c r="P288" s="13">
        <v>0</v>
      </c>
      <c r="Q288" s="184">
        <v>0</v>
      </c>
      <c r="R288" s="13">
        <v>0</v>
      </c>
      <c r="S288" s="184">
        <v>0</v>
      </c>
      <c r="T288" s="13">
        <v>0</v>
      </c>
      <c r="U288" s="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16"/>
      <c r="AL288" s="116"/>
      <c r="AM288" s="116"/>
    </row>
    <row r="289" spans="1:39" s="115" customFormat="1" ht="24.75" hidden="1" customHeight="1" x14ac:dyDescent="0.25">
      <c r="A289" s="60">
        <v>260</v>
      </c>
      <c r="B289" s="14" t="s">
        <v>1051</v>
      </c>
      <c r="C289" s="26">
        <f t="shared" si="21"/>
        <v>7164578.4199999999</v>
      </c>
      <c r="D289" s="13">
        <v>358228.92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5">
        <v>0</v>
      </c>
      <c r="L289" s="13">
        <v>0</v>
      </c>
      <c r="M289" s="184">
        <v>1700.1</v>
      </c>
      <c r="N289" s="13">
        <v>6806349.5</v>
      </c>
      <c r="O289" s="184">
        <v>0</v>
      </c>
      <c r="P289" s="13">
        <v>0</v>
      </c>
      <c r="Q289" s="184">
        <v>0</v>
      </c>
      <c r="R289" s="13">
        <v>0</v>
      </c>
      <c r="S289" s="184">
        <v>0</v>
      </c>
      <c r="T289" s="13">
        <v>0</v>
      </c>
      <c r="U289" s="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</row>
    <row r="290" spans="1:39" s="115" customFormat="1" ht="24.75" hidden="1" customHeight="1" x14ac:dyDescent="0.25">
      <c r="A290" s="60">
        <v>261</v>
      </c>
      <c r="B290" s="14" t="s">
        <v>1052</v>
      </c>
      <c r="C290" s="26">
        <f t="shared" si="21"/>
        <v>5936136.21</v>
      </c>
      <c r="D290" s="13">
        <v>296806.81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5">
        <v>0</v>
      </c>
      <c r="L290" s="13">
        <v>0</v>
      </c>
      <c r="M290" s="184">
        <v>1408.6</v>
      </c>
      <c r="N290" s="13">
        <v>5639329.4000000004</v>
      </c>
      <c r="O290" s="184">
        <v>0</v>
      </c>
      <c r="P290" s="13">
        <v>0</v>
      </c>
      <c r="Q290" s="184">
        <v>0</v>
      </c>
      <c r="R290" s="13">
        <v>0</v>
      </c>
      <c r="S290" s="184">
        <v>0</v>
      </c>
      <c r="T290" s="13">
        <v>0</v>
      </c>
      <c r="U290" s="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</row>
    <row r="291" spans="1:39" s="115" customFormat="1" ht="24.75" hidden="1" customHeight="1" x14ac:dyDescent="0.25">
      <c r="A291" s="60">
        <v>262</v>
      </c>
      <c r="B291" s="14" t="s">
        <v>127</v>
      </c>
      <c r="C291" s="26">
        <f t="shared" si="21"/>
        <v>6346662.5700000003</v>
      </c>
      <c r="D291" s="13">
        <v>317333.13</v>
      </c>
      <c r="E291" s="13">
        <v>701587.49</v>
      </c>
      <c r="F291" s="13">
        <v>3451870.86</v>
      </c>
      <c r="G291" s="13">
        <v>0</v>
      </c>
      <c r="H291" s="13">
        <v>0</v>
      </c>
      <c r="I291" s="13">
        <v>0</v>
      </c>
      <c r="J291" s="13">
        <v>0</v>
      </c>
      <c r="K291" s="172">
        <v>0</v>
      </c>
      <c r="L291" s="13">
        <v>0</v>
      </c>
      <c r="M291" s="184">
        <v>0</v>
      </c>
      <c r="N291" s="61">
        <v>0</v>
      </c>
      <c r="O291" s="184">
        <v>689.8</v>
      </c>
      <c r="P291" s="61">
        <v>1875871.0867999999</v>
      </c>
      <c r="Q291" s="184">
        <v>0</v>
      </c>
      <c r="R291" s="61">
        <v>0</v>
      </c>
      <c r="S291" s="184">
        <v>0</v>
      </c>
      <c r="T291" s="61">
        <v>0</v>
      </c>
      <c r="U291" s="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</row>
    <row r="292" spans="1:39" s="115" customFormat="1" ht="24.75" hidden="1" customHeight="1" x14ac:dyDescent="0.25">
      <c r="A292" s="60">
        <v>263</v>
      </c>
      <c r="B292" s="14" t="s">
        <v>160</v>
      </c>
      <c r="C292" s="26">
        <f t="shared" si="21"/>
        <v>6646378.1399999997</v>
      </c>
      <c r="D292" s="13">
        <v>332318.90999999997</v>
      </c>
      <c r="E292" s="13">
        <v>734719.34</v>
      </c>
      <c r="F292" s="13">
        <v>3614882.44</v>
      </c>
      <c r="G292" s="13">
        <v>0</v>
      </c>
      <c r="H292" s="13">
        <v>0</v>
      </c>
      <c r="I292" s="13">
        <v>0</v>
      </c>
      <c r="J292" s="13">
        <v>0</v>
      </c>
      <c r="K292" s="172">
        <v>0</v>
      </c>
      <c r="L292" s="13">
        <v>0</v>
      </c>
      <c r="M292" s="184">
        <v>0</v>
      </c>
      <c r="N292" s="61">
        <v>0</v>
      </c>
      <c r="O292" s="184">
        <v>596.20000000000005</v>
      </c>
      <c r="P292" s="61">
        <v>1964457.4543999999</v>
      </c>
      <c r="Q292" s="184">
        <v>0</v>
      </c>
      <c r="R292" s="61">
        <v>0</v>
      </c>
      <c r="S292" s="184">
        <v>0</v>
      </c>
      <c r="T292" s="61">
        <v>0</v>
      </c>
      <c r="U292" s="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</row>
    <row r="293" spans="1:39" s="115" customFormat="1" ht="24.75" hidden="1" customHeight="1" x14ac:dyDescent="0.25">
      <c r="A293" s="60">
        <v>264</v>
      </c>
      <c r="B293" s="14" t="s">
        <v>1053</v>
      </c>
      <c r="C293" s="26">
        <f t="shared" si="21"/>
        <v>3237356.12</v>
      </c>
      <c r="D293" s="13">
        <v>161867.81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5">
        <v>0</v>
      </c>
      <c r="L293" s="13">
        <v>0</v>
      </c>
      <c r="M293" s="184">
        <v>768.2</v>
      </c>
      <c r="N293" s="13">
        <v>3075488.31</v>
      </c>
      <c r="O293" s="184">
        <v>0</v>
      </c>
      <c r="P293" s="13">
        <v>0</v>
      </c>
      <c r="Q293" s="184">
        <v>0</v>
      </c>
      <c r="R293" s="13">
        <v>0</v>
      </c>
      <c r="S293" s="184">
        <v>0</v>
      </c>
      <c r="T293" s="13">
        <v>0</v>
      </c>
      <c r="U293" s="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6"/>
    </row>
    <row r="294" spans="1:39" s="115" customFormat="1" ht="24.75" hidden="1" customHeight="1" x14ac:dyDescent="0.25">
      <c r="A294" s="60">
        <v>265</v>
      </c>
      <c r="B294" s="14" t="s">
        <v>1177</v>
      </c>
      <c r="C294" s="26">
        <f t="shared" si="21"/>
        <v>3638521.94</v>
      </c>
      <c r="D294" s="13">
        <v>181926.1</v>
      </c>
      <c r="E294" s="13">
        <v>0</v>
      </c>
      <c r="F294" s="13">
        <v>3456595.84</v>
      </c>
      <c r="G294" s="13">
        <v>0</v>
      </c>
      <c r="H294" s="13">
        <v>0</v>
      </c>
      <c r="I294" s="13">
        <v>0</v>
      </c>
      <c r="J294" s="13">
        <v>0</v>
      </c>
      <c r="K294" s="172">
        <v>0</v>
      </c>
      <c r="L294" s="13">
        <v>0</v>
      </c>
      <c r="M294" s="184">
        <v>0</v>
      </c>
      <c r="N294" s="61">
        <v>0</v>
      </c>
      <c r="O294" s="184">
        <v>0</v>
      </c>
      <c r="P294" s="61">
        <v>0</v>
      </c>
      <c r="Q294" s="184">
        <v>0</v>
      </c>
      <c r="R294" s="61">
        <v>0</v>
      </c>
      <c r="S294" s="184">
        <v>0</v>
      </c>
      <c r="T294" s="61">
        <v>0</v>
      </c>
      <c r="U294" s="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</row>
    <row r="295" spans="1:39" s="115" customFormat="1" ht="24.75" hidden="1" customHeight="1" x14ac:dyDescent="0.25">
      <c r="A295" s="60">
        <v>266</v>
      </c>
      <c r="B295" s="14" t="s">
        <v>1174</v>
      </c>
      <c r="C295" s="26">
        <f t="shared" si="21"/>
        <v>4489163.3899999997</v>
      </c>
      <c r="D295" s="13">
        <v>224458.17</v>
      </c>
      <c r="E295" s="13">
        <v>0</v>
      </c>
      <c r="F295" s="13">
        <v>4264705.22</v>
      </c>
      <c r="G295" s="13">
        <v>0</v>
      </c>
      <c r="H295" s="13">
        <v>0</v>
      </c>
      <c r="I295" s="13">
        <v>0</v>
      </c>
      <c r="J295" s="13">
        <v>0</v>
      </c>
      <c r="K295" s="172">
        <v>0</v>
      </c>
      <c r="L295" s="13">
        <v>0</v>
      </c>
      <c r="M295" s="184">
        <v>0</v>
      </c>
      <c r="N295" s="61">
        <v>0</v>
      </c>
      <c r="O295" s="184">
        <v>0</v>
      </c>
      <c r="P295" s="61">
        <v>0</v>
      </c>
      <c r="Q295" s="184">
        <v>0</v>
      </c>
      <c r="R295" s="61">
        <v>0</v>
      </c>
      <c r="S295" s="184">
        <v>0</v>
      </c>
      <c r="T295" s="61">
        <v>0</v>
      </c>
      <c r="U295" s="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6"/>
    </row>
    <row r="296" spans="1:39" s="115" customFormat="1" ht="24.75" hidden="1" customHeight="1" x14ac:dyDescent="0.25">
      <c r="A296" s="60">
        <v>267</v>
      </c>
      <c r="B296" s="14" t="s">
        <v>1175</v>
      </c>
      <c r="C296" s="26">
        <f t="shared" si="21"/>
        <v>4435916.0199999996</v>
      </c>
      <c r="D296" s="13">
        <v>221795.8</v>
      </c>
      <c r="E296" s="13">
        <v>0</v>
      </c>
      <c r="F296" s="13">
        <v>4214120.22</v>
      </c>
      <c r="G296" s="13">
        <v>0</v>
      </c>
      <c r="H296" s="13">
        <v>0</v>
      </c>
      <c r="I296" s="13">
        <v>0</v>
      </c>
      <c r="J296" s="13">
        <v>0</v>
      </c>
      <c r="K296" s="172">
        <v>0</v>
      </c>
      <c r="L296" s="13">
        <v>0</v>
      </c>
      <c r="M296" s="184">
        <v>0</v>
      </c>
      <c r="N296" s="61">
        <v>0</v>
      </c>
      <c r="O296" s="184">
        <v>0</v>
      </c>
      <c r="P296" s="61">
        <v>0</v>
      </c>
      <c r="Q296" s="184">
        <v>0</v>
      </c>
      <c r="R296" s="61">
        <v>0</v>
      </c>
      <c r="S296" s="184">
        <v>0</v>
      </c>
      <c r="T296" s="61">
        <v>0</v>
      </c>
      <c r="U296" s="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</row>
    <row r="297" spans="1:39" s="115" customFormat="1" ht="24.75" hidden="1" customHeight="1" x14ac:dyDescent="0.25">
      <c r="A297" s="60">
        <v>268</v>
      </c>
      <c r="B297" s="14" t="s">
        <v>1176</v>
      </c>
      <c r="C297" s="26">
        <f t="shared" si="21"/>
        <v>4486384</v>
      </c>
      <c r="D297" s="13">
        <v>224319.2</v>
      </c>
      <c r="E297" s="13">
        <v>0</v>
      </c>
      <c r="F297" s="13">
        <v>4262064.8</v>
      </c>
      <c r="G297" s="13">
        <v>0</v>
      </c>
      <c r="H297" s="13">
        <v>0</v>
      </c>
      <c r="I297" s="13">
        <v>0</v>
      </c>
      <c r="J297" s="13">
        <v>0</v>
      </c>
      <c r="K297" s="172">
        <v>0</v>
      </c>
      <c r="L297" s="13">
        <v>0</v>
      </c>
      <c r="M297" s="184">
        <v>0</v>
      </c>
      <c r="N297" s="61">
        <v>0</v>
      </c>
      <c r="O297" s="184">
        <v>0</v>
      </c>
      <c r="P297" s="61">
        <v>0</v>
      </c>
      <c r="Q297" s="184">
        <v>0</v>
      </c>
      <c r="R297" s="61">
        <v>0</v>
      </c>
      <c r="S297" s="184">
        <v>0</v>
      </c>
      <c r="T297" s="61">
        <v>0</v>
      </c>
      <c r="U297" s="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</row>
    <row r="298" spans="1:39" s="115" customFormat="1" ht="24.75" hidden="1" customHeight="1" x14ac:dyDescent="0.25">
      <c r="A298" s="60">
        <v>269</v>
      </c>
      <c r="B298" s="14" t="s">
        <v>1054</v>
      </c>
      <c r="C298" s="26">
        <f t="shared" si="21"/>
        <v>2247585.33</v>
      </c>
      <c r="D298" s="13">
        <v>112379.27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5">
        <v>0</v>
      </c>
      <c r="L298" s="13">
        <v>0</v>
      </c>
      <c r="M298" s="184">
        <v>635.20000000000005</v>
      </c>
      <c r="N298" s="13">
        <v>2135206.06</v>
      </c>
      <c r="O298" s="184">
        <v>0</v>
      </c>
      <c r="P298" s="13">
        <v>0</v>
      </c>
      <c r="Q298" s="184">
        <v>0</v>
      </c>
      <c r="R298" s="13">
        <v>0</v>
      </c>
      <c r="S298" s="184">
        <v>0</v>
      </c>
      <c r="T298" s="13">
        <v>0</v>
      </c>
      <c r="U298" s="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</row>
    <row r="299" spans="1:39" s="115" customFormat="1" ht="24.75" hidden="1" customHeight="1" x14ac:dyDescent="0.25">
      <c r="A299" s="60">
        <v>270</v>
      </c>
      <c r="B299" s="14" t="s">
        <v>1055</v>
      </c>
      <c r="C299" s="26">
        <f t="shared" si="21"/>
        <v>2431935.4500000002</v>
      </c>
      <c r="D299" s="13">
        <v>121596.77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5">
        <v>0</v>
      </c>
      <c r="L299" s="13">
        <v>0</v>
      </c>
      <c r="M299" s="184">
        <v>687.3</v>
      </c>
      <c r="N299" s="13">
        <v>2310338.6800000002</v>
      </c>
      <c r="O299" s="184">
        <v>0</v>
      </c>
      <c r="P299" s="13">
        <v>0</v>
      </c>
      <c r="Q299" s="184">
        <v>0</v>
      </c>
      <c r="R299" s="13">
        <v>0</v>
      </c>
      <c r="S299" s="184">
        <v>0</v>
      </c>
      <c r="T299" s="13">
        <v>0</v>
      </c>
      <c r="U299" s="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</row>
    <row r="300" spans="1:39" s="115" customFormat="1" ht="24.75" hidden="1" customHeight="1" x14ac:dyDescent="0.25">
      <c r="A300" s="60">
        <v>271</v>
      </c>
      <c r="B300" s="14" t="s">
        <v>1056</v>
      </c>
      <c r="C300" s="26">
        <f t="shared" si="21"/>
        <v>2914969.06</v>
      </c>
      <c r="D300" s="13">
        <v>145748.45000000001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5">
        <v>0</v>
      </c>
      <c r="L300" s="13">
        <v>0</v>
      </c>
      <c r="M300" s="184">
        <v>691.7</v>
      </c>
      <c r="N300" s="13">
        <v>2769220.61</v>
      </c>
      <c r="O300" s="184">
        <v>0</v>
      </c>
      <c r="P300" s="13">
        <v>0</v>
      </c>
      <c r="Q300" s="184">
        <v>0</v>
      </c>
      <c r="R300" s="13">
        <v>0</v>
      </c>
      <c r="S300" s="184">
        <v>0</v>
      </c>
      <c r="T300" s="13">
        <v>0</v>
      </c>
      <c r="U300" s="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16"/>
      <c r="AK300" s="116"/>
      <c r="AL300" s="116"/>
      <c r="AM300" s="116"/>
    </row>
    <row r="301" spans="1:39" s="115" customFormat="1" ht="24.75" hidden="1" customHeight="1" x14ac:dyDescent="0.25">
      <c r="A301" s="60">
        <v>272</v>
      </c>
      <c r="B301" s="14" t="s">
        <v>1057</v>
      </c>
      <c r="C301" s="26">
        <f t="shared" si="21"/>
        <v>2895583.69</v>
      </c>
      <c r="D301" s="13">
        <v>144779.18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5">
        <v>0</v>
      </c>
      <c r="L301" s="13">
        <v>0</v>
      </c>
      <c r="M301" s="184">
        <v>687.1</v>
      </c>
      <c r="N301" s="13">
        <v>2750804.51</v>
      </c>
      <c r="O301" s="184">
        <v>0</v>
      </c>
      <c r="P301" s="13">
        <v>0</v>
      </c>
      <c r="Q301" s="184">
        <v>0</v>
      </c>
      <c r="R301" s="13">
        <v>0</v>
      </c>
      <c r="S301" s="184">
        <v>0</v>
      </c>
      <c r="T301" s="13">
        <v>0</v>
      </c>
      <c r="U301" s="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</row>
    <row r="302" spans="1:39" s="115" customFormat="1" ht="24.75" hidden="1" customHeight="1" x14ac:dyDescent="0.25">
      <c r="A302" s="60">
        <v>273</v>
      </c>
      <c r="B302" s="14" t="s">
        <v>1058</v>
      </c>
      <c r="C302" s="26">
        <f t="shared" si="21"/>
        <v>1710969.26</v>
      </c>
      <c r="D302" s="13">
        <v>85548.46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5">
        <v>0</v>
      </c>
      <c r="L302" s="13">
        <v>0</v>
      </c>
      <c r="M302" s="184">
        <v>406</v>
      </c>
      <c r="N302" s="13">
        <v>1625420.8</v>
      </c>
      <c r="O302" s="184">
        <v>0</v>
      </c>
      <c r="P302" s="13">
        <v>0</v>
      </c>
      <c r="Q302" s="184">
        <v>0</v>
      </c>
      <c r="R302" s="13">
        <v>0</v>
      </c>
      <c r="S302" s="184">
        <v>0</v>
      </c>
      <c r="T302" s="13">
        <v>0</v>
      </c>
      <c r="U302" s="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16"/>
      <c r="AK302" s="116"/>
      <c r="AL302" s="116"/>
      <c r="AM302" s="116"/>
    </row>
    <row r="303" spans="1:39" s="104" customFormat="1" ht="24.75" hidden="1" customHeight="1" x14ac:dyDescent="0.25">
      <c r="A303" s="214" t="s">
        <v>50</v>
      </c>
      <c r="B303" s="215"/>
      <c r="C303" s="98">
        <f t="shared" si="21"/>
        <v>77356144.439999998</v>
      </c>
      <c r="D303" s="48">
        <f>ROUND(SUM(D283:D302),2)</f>
        <v>3867807.22</v>
      </c>
      <c r="E303" s="48">
        <f t="shared" ref="E303:T303" si="22">ROUND(SUM(E283:E302),2)</f>
        <v>1436306.83</v>
      </c>
      <c r="F303" s="48">
        <f t="shared" si="22"/>
        <v>23264239.379999999</v>
      </c>
      <c r="G303" s="48">
        <f t="shared" si="22"/>
        <v>0</v>
      </c>
      <c r="H303" s="48">
        <f t="shared" si="22"/>
        <v>0</v>
      </c>
      <c r="I303" s="48">
        <f t="shared" si="22"/>
        <v>391336.55</v>
      </c>
      <c r="J303" s="48">
        <f t="shared" si="22"/>
        <v>0</v>
      </c>
      <c r="K303" s="48">
        <f t="shared" si="22"/>
        <v>0</v>
      </c>
      <c r="L303" s="48">
        <f t="shared" si="22"/>
        <v>0</v>
      </c>
      <c r="M303" s="48">
        <f t="shared" si="22"/>
        <v>11087.2</v>
      </c>
      <c r="N303" s="48">
        <f t="shared" si="22"/>
        <v>44556125.920000002</v>
      </c>
      <c r="O303" s="48">
        <f t="shared" si="22"/>
        <v>1286</v>
      </c>
      <c r="P303" s="48">
        <f t="shared" si="22"/>
        <v>3840328.54</v>
      </c>
      <c r="Q303" s="48">
        <f t="shared" si="22"/>
        <v>0</v>
      </c>
      <c r="R303" s="48">
        <f t="shared" si="22"/>
        <v>0</v>
      </c>
      <c r="S303" s="48">
        <f t="shared" si="22"/>
        <v>0</v>
      </c>
      <c r="T303" s="48">
        <f t="shared" si="22"/>
        <v>0</v>
      </c>
      <c r="U303" s="102"/>
      <c r="V303" s="103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</row>
    <row r="304" spans="1:39" s="104" customFormat="1" ht="24.75" hidden="1" customHeight="1" x14ac:dyDescent="0.25">
      <c r="A304" s="219" t="s">
        <v>52</v>
      </c>
      <c r="B304" s="220"/>
      <c r="C304" s="221"/>
      <c r="D304" s="13"/>
      <c r="E304" s="13"/>
      <c r="F304" s="13"/>
      <c r="G304" s="13"/>
      <c r="H304" s="13"/>
      <c r="I304" s="13"/>
      <c r="J304" s="13"/>
      <c r="K304" s="58"/>
      <c r="L304" s="13"/>
      <c r="M304" s="82"/>
      <c r="N304" s="13"/>
      <c r="O304" s="82"/>
      <c r="P304" s="13"/>
      <c r="Q304" s="82"/>
      <c r="R304" s="13"/>
      <c r="S304" s="82"/>
      <c r="T304" s="13"/>
      <c r="U304" s="102"/>
      <c r="V304" s="103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</row>
    <row r="305" spans="1:39" s="115" customFormat="1" ht="24.75" hidden="1" customHeight="1" x14ac:dyDescent="0.25">
      <c r="A305" s="60">
        <v>274</v>
      </c>
      <c r="B305" s="14" t="s">
        <v>33</v>
      </c>
      <c r="C305" s="26">
        <f t="shared" ref="C305:C318" si="23">ROUND(SUM(D305+E305+F305+G305+H305+I305+J305+L305+N305+P305+R305+T305),2)</f>
        <v>21454791.199999999</v>
      </c>
      <c r="D305" s="13">
        <v>1072739.56</v>
      </c>
      <c r="E305" s="13">
        <v>0</v>
      </c>
      <c r="F305" s="13">
        <v>8945415.6899999995</v>
      </c>
      <c r="G305" s="13">
        <v>0</v>
      </c>
      <c r="H305" s="13">
        <v>0</v>
      </c>
      <c r="I305" s="13">
        <v>0</v>
      </c>
      <c r="J305" s="13">
        <v>0</v>
      </c>
      <c r="K305" s="172">
        <v>0</v>
      </c>
      <c r="L305" s="13">
        <v>0</v>
      </c>
      <c r="M305" s="184">
        <v>0</v>
      </c>
      <c r="N305" s="61">
        <v>0</v>
      </c>
      <c r="O305" s="184">
        <v>0</v>
      </c>
      <c r="P305" s="61">
        <v>0</v>
      </c>
      <c r="Q305" s="184">
        <v>4256</v>
      </c>
      <c r="R305" s="61">
        <v>11436635.949999999</v>
      </c>
      <c r="S305" s="184">
        <v>0</v>
      </c>
      <c r="T305" s="61">
        <v>0</v>
      </c>
      <c r="U305" s="102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  <c r="AJ305" s="116"/>
      <c r="AK305" s="116"/>
      <c r="AL305" s="116"/>
      <c r="AM305" s="116"/>
    </row>
    <row r="306" spans="1:39" s="115" customFormat="1" ht="24.75" hidden="1" customHeight="1" x14ac:dyDescent="0.25">
      <c r="A306" s="60">
        <v>275</v>
      </c>
      <c r="B306" s="14" t="s">
        <v>980</v>
      </c>
      <c r="C306" s="26">
        <f t="shared" si="23"/>
        <v>16309036.18</v>
      </c>
      <c r="D306" s="13">
        <v>815451.81</v>
      </c>
      <c r="E306" s="13">
        <v>0</v>
      </c>
      <c r="F306" s="13">
        <v>6693071.5099999998</v>
      </c>
      <c r="G306" s="13">
        <v>0</v>
      </c>
      <c r="H306" s="13">
        <v>0</v>
      </c>
      <c r="I306" s="13">
        <v>0</v>
      </c>
      <c r="J306" s="13">
        <v>0</v>
      </c>
      <c r="K306" s="172">
        <v>0</v>
      </c>
      <c r="L306" s="13">
        <v>0</v>
      </c>
      <c r="M306" s="184">
        <v>0</v>
      </c>
      <c r="N306" s="61">
        <v>0</v>
      </c>
      <c r="O306" s="184">
        <v>0</v>
      </c>
      <c r="P306" s="61">
        <v>0</v>
      </c>
      <c r="Q306" s="184">
        <v>3275</v>
      </c>
      <c r="R306" s="61">
        <v>8800512.8599999994</v>
      </c>
      <c r="S306" s="184">
        <v>0</v>
      </c>
      <c r="T306" s="61">
        <v>0</v>
      </c>
      <c r="U306" s="102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</row>
    <row r="307" spans="1:39" s="115" customFormat="1" ht="24.75" hidden="1" customHeight="1" x14ac:dyDescent="0.25">
      <c r="A307" s="60">
        <v>276</v>
      </c>
      <c r="B307" s="14" t="s">
        <v>105</v>
      </c>
      <c r="C307" s="26">
        <f t="shared" si="23"/>
        <v>10012342.08</v>
      </c>
      <c r="D307" s="13">
        <v>500617.1</v>
      </c>
      <c r="E307" s="13">
        <v>0</v>
      </c>
      <c r="F307" s="13">
        <v>3922391.62</v>
      </c>
      <c r="G307" s="13">
        <v>0</v>
      </c>
      <c r="H307" s="13">
        <v>0</v>
      </c>
      <c r="I307" s="13">
        <v>0</v>
      </c>
      <c r="J307" s="13">
        <v>0</v>
      </c>
      <c r="K307" s="172">
        <v>0</v>
      </c>
      <c r="L307" s="13">
        <v>0</v>
      </c>
      <c r="M307" s="184">
        <v>0</v>
      </c>
      <c r="N307" s="61">
        <v>0</v>
      </c>
      <c r="O307" s="184">
        <v>0</v>
      </c>
      <c r="P307" s="61">
        <v>0</v>
      </c>
      <c r="Q307" s="184">
        <v>2080</v>
      </c>
      <c r="R307" s="61">
        <v>5589333.3599999994</v>
      </c>
      <c r="S307" s="184">
        <v>0</v>
      </c>
      <c r="T307" s="61">
        <v>0</v>
      </c>
      <c r="U307" s="102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</row>
    <row r="308" spans="1:39" s="115" customFormat="1" ht="24.75" hidden="1" customHeight="1" x14ac:dyDescent="0.25">
      <c r="A308" s="60">
        <v>277</v>
      </c>
      <c r="B308" s="14" t="s">
        <v>107</v>
      </c>
      <c r="C308" s="26">
        <f t="shared" si="23"/>
        <v>16274138.65</v>
      </c>
      <c r="D308" s="13">
        <v>813706.93</v>
      </c>
      <c r="E308" s="13">
        <v>0</v>
      </c>
      <c r="F308" s="13">
        <v>6740534.2400000002</v>
      </c>
      <c r="G308" s="13">
        <v>0</v>
      </c>
      <c r="H308" s="13">
        <v>0</v>
      </c>
      <c r="I308" s="13">
        <v>0</v>
      </c>
      <c r="J308" s="13">
        <v>0</v>
      </c>
      <c r="K308" s="172">
        <v>0</v>
      </c>
      <c r="L308" s="13">
        <v>0</v>
      </c>
      <c r="M308" s="184">
        <v>0</v>
      </c>
      <c r="N308" s="61">
        <v>0</v>
      </c>
      <c r="O308" s="184">
        <v>0</v>
      </c>
      <c r="P308" s="61">
        <v>0</v>
      </c>
      <c r="Q308" s="184">
        <v>3245</v>
      </c>
      <c r="R308" s="61">
        <v>8719897.4800000004</v>
      </c>
      <c r="S308" s="184">
        <v>0</v>
      </c>
      <c r="T308" s="61">
        <v>0</v>
      </c>
      <c r="U308" s="102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</row>
    <row r="309" spans="1:39" s="115" customFormat="1" ht="24.75" hidden="1" customHeight="1" x14ac:dyDescent="0.25">
      <c r="A309" s="60">
        <v>278</v>
      </c>
      <c r="B309" s="14" t="s">
        <v>106</v>
      </c>
      <c r="C309" s="26">
        <f t="shared" si="23"/>
        <v>12384784.93</v>
      </c>
      <c r="D309" s="13">
        <v>619239.25</v>
      </c>
      <c r="E309" s="13">
        <v>0</v>
      </c>
      <c r="F309" s="13">
        <v>4454866.26</v>
      </c>
      <c r="G309" s="13">
        <v>0</v>
      </c>
      <c r="H309" s="13">
        <v>0</v>
      </c>
      <c r="I309" s="13">
        <v>1119417.8500000001</v>
      </c>
      <c r="J309" s="13">
        <v>0</v>
      </c>
      <c r="K309" s="172">
        <v>0</v>
      </c>
      <c r="L309" s="13">
        <v>0</v>
      </c>
      <c r="M309" s="184">
        <v>0</v>
      </c>
      <c r="N309" s="61">
        <v>0</v>
      </c>
      <c r="O309" s="184">
        <v>0</v>
      </c>
      <c r="P309" s="61">
        <v>0</v>
      </c>
      <c r="Q309" s="184">
        <v>2304</v>
      </c>
      <c r="R309" s="61">
        <v>6191261.5700000003</v>
      </c>
      <c r="S309" s="184">
        <v>0</v>
      </c>
      <c r="T309" s="61">
        <v>0</v>
      </c>
      <c r="U309" s="102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</row>
    <row r="310" spans="1:39" s="115" customFormat="1" ht="24.75" hidden="1" customHeight="1" x14ac:dyDescent="0.25">
      <c r="A310" s="60">
        <v>279</v>
      </c>
      <c r="B310" s="14" t="s">
        <v>34</v>
      </c>
      <c r="C310" s="26">
        <f t="shared" si="23"/>
        <v>13416775.359999999</v>
      </c>
      <c r="D310" s="13">
        <v>670838.77</v>
      </c>
      <c r="E310" s="13">
        <v>894819.65850000002</v>
      </c>
      <c r="F310" s="13">
        <v>4523253.24</v>
      </c>
      <c r="G310" s="13">
        <v>0</v>
      </c>
      <c r="H310" s="13">
        <v>0</v>
      </c>
      <c r="I310" s="13">
        <v>1136602.1200000001</v>
      </c>
      <c r="J310" s="13">
        <v>0</v>
      </c>
      <c r="K310" s="172">
        <v>0</v>
      </c>
      <c r="L310" s="13">
        <v>0</v>
      </c>
      <c r="M310" s="184">
        <v>0</v>
      </c>
      <c r="N310" s="61">
        <v>0</v>
      </c>
      <c r="O310" s="184">
        <v>0</v>
      </c>
      <c r="P310" s="61">
        <v>0</v>
      </c>
      <c r="Q310" s="184">
        <v>2304</v>
      </c>
      <c r="R310" s="61">
        <v>6191261.5700000003</v>
      </c>
      <c r="S310" s="184">
        <v>0</v>
      </c>
      <c r="T310" s="61">
        <v>0</v>
      </c>
      <c r="U310" s="102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16"/>
      <c r="AK310" s="116"/>
      <c r="AL310" s="116"/>
      <c r="AM310" s="116"/>
    </row>
    <row r="311" spans="1:39" s="115" customFormat="1" ht="24.75" hidden="1" customHeight="1" x14ac:dyDescent="0.25">
      <c r="A311" s="60">
        <v>280</v>
      </c>
      <c r="B311" s="14" t="s">
        <v>109</v>
      </c>
      <c r="C311" s="26">
        <f t="shared" si="23"/>
        <v>22049574.870000001</v>
      </c>
      <c r="D311" s="13">
        <v>1102478.74</v>
      </c>
      <c r="E311" s="13">
        <v>0</v>
      </c>
      <c r="F311" s="13">
        <v>6776527.3799999999</v>
      </c>
      <c r="G311" s="13">
        <v>0</v>
      </c>
      <c r="H311" s="13">
        <v>0</v>
      </c>
      <c r="I311" s="13">
        <v>0</v>
      </c>
      <c r="J311" s="13">
        <v>0</v>
      </c>
      <c r="K311" s="15">
        <v>0</v>
      </c>
      <c r="L311" s="13">
        <v>0</v>
      </c>
      <c r="M311" s="184">
        <v>1088</v>
      </c>
      <c r="N311" s="13">
        <v>5485604.6100000003</v>
      </c>
      <c r="O311" s="184">
        <v>0</v>
      </c>
      <c r="P311" s="13">
        <v>0</v>
      </c>
      <c r="Q311" s="184">
        <v>3232</v>
      </c>
      <c r="R311" s="13">
        <v>8684964.1400000006</v>
      </c>
      <c r="S311" s="184">
        <v>0</v>
      </c>
      <c r="T311" s="13">
        <v>0</v>
      </c>
      <c r="U311" s="102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16"/>
      <c r="AK311" s="116"/>
      <c r="AL311" s="116"/>
      <c r="AM311" s="116"/>
    </row>
    <row r="312" spans="1:39" s="115" customFormat="1" ht="24.75" hidden="1" customHeight="1" x14ac:dyDescent="0.25">
      <c r="A312" s="60">
        <v>281</v>
      </c>
      <c r="B312" s="14" t="s">
        <v>986</v>
      </c>
      <c r="C312" s="26">
        <f t="shared" si="23"/>
        <v>15144006</v>
      </c>
      <c r="D312" s="13">
        <v>757200.3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72">
        <v>0</v>
      </c>
      <c r="L312" s="13">
        <v>0</v>
      </c>
      <c r="M312" s="184">
        <v>0</v>
      </c>
      <c r="N312" s="61">
        <v>0</v>
      </c>
      <c r="O312" s="184">
        <v>0</v>
      </c>
      <c r="P312" s="61">
        <v>0</v>
      </c>
      <c r="Q312" s="184">
        <v>4100</v>
      </c>
      <c r="R312" s="61">
        <v>14386805.699999999</v>
      </c>
      <c r="S312" s="184">
        <v>0</v>
      </c>
      <c r="T312" s="61">
        <v>0</v>
      </c>
      <c r="U312" s="102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6"/>
      <c r="AJ312" s="116"/>
      <c r="AK312" s="116"/>
      <c r="AL312" s="116"/>
      <c r="AM312" s="116"/>
    </row>
    <row r="313" spans="1:39" s="115" customFormat="1" ht="24.75" hidden="1" customHeight="1" x14ac:dyDescent="0.25">
      <c r="A313" s="60">
        <v>282</v>
      </c>
      <c r="B313" s="14" t="s">
        <v>108</v>
      </c>
      <c r="C313" s="26">
        <f t="shared" si="23"/>
        <v>6517117.4400000004</v>
      </c>
      <c r="D313" s="13">
        <v>325855.87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72">
        <v>0</v>
      </c>
      <c r="L313" s="13">
        <v>0</v>
      </c>
      <c r="M313" s="184">
        <v>0</v>
      </c>
      <c r="N313" s="61">
        <v>0</v>
      </c>
      <c r="O313" s="184">
        <v>0</v>
      </c>
      <c r="P313" s="61">
        <v>0</v>
      </c>
      <c r="Q313" s="184">
        <v>2304</v>
      </c>
      <c r="R313" s="61">
        <v>6191261.5700000003</v>
      </c>
      <c r="S313" s="184">
        <v>0</v>
      </c>
      <c r="T313" s="61">
        <v>0</v>
      </c>
      <c r="U313" s="102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  <c r="AJ313" s="116"/>
      <c r="AK313" s="116"/>
      <c r="AL313" s="116"/>
      <c r="AM313" s="116"/>
    </row>
    <row r="314" spans="1:39" s="115" customFormat="1" ht="24.75" hidden="1" customHeight="1" x14ac:dyDescent="0.25">
      <c r="A314" s="60">
        <v>283</v>
      </c>
      <c r="B314" s="14" t="s">
        <v>981</v>
      </c>
      <c r="C314" s="26">
        <f t="shared" si="23"/>
        <v>3000000</v>
      </c>
      <c r="D314" s="13">
        <v>150000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5">
        <v>0</v>
      </c>
      <c r="L314" s="13">
        <v>0</v>
      </c>
      <c r="M314" s="184">
        <v>780</v>
      </c>
      <c r="N314" s="13">
        <v>2850000</v>
      </c>
      <c r="O314" s="184">
        <v>0</v>
      </c>
      <c r="P314" s="13">
        <v>0</v>
      </c>
      <c r="Q314" s="184">
        <v>0</v>
      </c>
      <c r="R314" s="13">
        <v>0</v>
      </c>
      <c r="S314" s="184">
        <v>0</v>
      </c>
      <c r="T314" s="13">
        <v>0</v>
      </c>
      <c r="U314" s="102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6"/>
      <c r="AJ314" s="116"/>
      <c r="AK314" s="116"/>
      <c r="AL314" s="116"/>
      <c r="AM314" s="116"/>
    </row>
    <row r="315" spans="1:39" s="115" customFormat="1" ht="24.75" hidden="1" customHeight="1" x14ac:dyDescent="0.25">
      <c r="A315" s="60">
        <v>284</v>
      </c>
      <c r="B315" s="14" t="s">
        <v>982</v>
      </c>
      <c r="C315" s="26">
        <f t="shared" si="23"/>
        <v>3424257.06</v>
      </c>
      <c r="D315" s="13">
        <v>171212.85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5">
        <v>0</v>
      </c>
      <c r="L315" s="13">
        <v>0</v>
      </c>
      <c r="M315" s="184">
        <v>645.20000000000005</v>
      </c>
      <c r="N315" s="13">
        <v>3253044.21</v>
      </c>
      <c r="O315" s="184">
        <v>0</v>
      </c>
      <c r="P315" s="13">
        <v>0</v>
      </c>
      <c r="Q315" s="184">
        <v>0</v>
      </c>
      <c r="R315" s="13">
        <v>0</v>
      </c>
      <c r="S315" s="184">
        <v>0</v>
      </c>
      <c r="T315" s="13">
        <v>0</v>
      </c>
      <c r="U315" s="102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16"/>
      <c r="AK315" s="116"/>
      <c r="AL315" s="116"/>
      <c r="AM315" s="116"/>
    </row>
    <row r="316" spans="1:39" s="115" customFormat="1" ht="24.75" hidden="1" customHeight="1" x14ac:dyDescent="0.25">
      <c r="A316" s="60">
        <v>285</v>
      </c>
      <c r="B316" s="14" t="s">
        <v>983</v>
      </c>
      <c r="C316" s="26">
        <f t="shared" si="23"/>
        <v>2058969.2</v>
      </c>
      <c r="D316" s="13">
        <v>102948.46</v>
      </c>
      <c r="E316" s="13">
        <v>216439.73</v>
      </c>
      <c r="F316" s="13">
        <v>1094088.25</v>
      </c>
      <c r="G316" s="13">
        <v>0</v>
      </c>
      <c r="H316" s="13">
        <v>370570.49</v>
      </c>
      <c r="I316" s="13">
        <v>274922.27</v>
      </c>
      <c r="J316" s="13">
        <v>0</v>
      </c>
      <c r="K316" s="172">
        <v>0</v>
      </c>
      <c r="L316" s="13">
        <v>0</v>
      </c>
      <c r="M316" s="184">
        <v>0</v>
      </c>
      <c r="N316" s="61">
        <v>0</v>
      </c>
      <c r="O316" s="184">
        <v>0</v>
      </c>
      <c r="P316" s="61">
        <v>0</v>
      </c>
      <c r="Q316" s="184">
        <v>0</v>
      </c>
      <c r="R316" s="61">
        <v>0</v>
      </c>
      <c r="S316" s="184">
        <v>0</v>
      </c>
      <c r="T316" s="61">
        <v>0</v>
      </c>
      <c r="U316" s="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  <c r="AJ316" s="116"/>
      <c r="AK316" s="116"/>
      <c r="AL316" s="116"/>
      <c r="AM316" s="116"/>
    </row>
    <row r="317" spans="1:39" s="115" customFormat="1" ht="24.75" hidden="1" customHeight="1" x14ac:dyDescent="0.25">
      <c r="A317" s="60">
        <v>286</v>
      </c>
      <c r="B317" s="14" t="s">
        <v>984</v>
      </c>
      <c r="C317" s="26">
        <f t="shared" si="23"/>
        <v>2035310.32</v>
      </c>
      <c r="D317" s="13">
        <v>101765.52</v>
      </c>
      <c r="E317" s="13">
        <v>213952.69</v>
      </c>
      <c r="F317" s="13">
        <v>1081516.4799999997</v>
      </c>
      <c r="G317" s="13">
        <v>0</v>
      </c>
      <c r="H317" s="13">
        <v>366312.39999999997</v>
      </c>
      <c r="I317" s="13">
        <v>271763.23</v>
      </c>
      <c r="J317" s="13">
        <v>0</v>
      </c>
      <c r="K317" s="172">
        <v>0</v>
      </c>
      <c r="L317" s="13">
        <v>0</v>
      </c>
      <c r="M317" s="184">
        <v>0</v>
      </c>
      <c r="N317" s="61">
        <v>0</v>
      </c>
      <c r="O317" s="184">
        <v>0</v>
      </c>
      <c r="P317" s="61">
        <v>0</v>
      </c>
      <c r="Q317" s="184">
        <v>0</v>
      </c>
      <c r="R317" s="61">
        <v>0</v>
      </c>
      <c r="S317" s="184">
        <v>0</v>
      </c>
      <c r="T317" s="61">
        <v>0</v>
      </c>
      <c r="U317" s="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6"/>
      <c r="AI317" s="116"/>
      <c r="AJ317" s="116"/>
      <c r="AK317" s="116"/>
      <c r="AL317" s="116"/>
      <c r="AM317" s="116"/>
    </row>
    <row r="318" spans="1:39" s="73" customFormat="1" ht="24.75" hidden="1" customHeight="1" x14ac:dyDescent="0.25">
      <c r="A318" s="254" t="s">
        <v>53</v>
      </c>
      <c r="B318" s="255"/>
      <c r="C318" s="98">
        <f t="shared" si="23"/>
        <v>144081103.28999999</v>
      </c>
      <c r="D318" s="48">
        <f>ROUND(SUM(D305:D317),2)</f>
        <v>7204055.1600000001</v>
      </c>
      <c r="E318" s="48">
        <f t="shared" ref="E318:T318" si="24">ROUND(SUM(E305:E317),2)</f>
        <v>1325212.08</v>
      </c>
      <c r="F318" s="48">
        <f t="shared" si="24"/>
        <v>44231664.670000002</v>
      </c>
      <c r="G318" s="48">
        <f t="shared" si="24"/>
        <v>0</v>
      </c>
      <c r="H318" s="48">
        <f t="shared" si="24"/>
        <v>736882.89</v>
      </c>
      <c r="I318" s="48">
        <f t="shared" si="24"/>
        <v>2802705.47</v>
      </c>
      <c r="J318" s="48">
        <f t="shared" si="24"/>
        <v>0</v>
      </c>
      <c r="K318" s="48">
        <f t="shared" si="24"/>
        <v>0</v>
      </c>
      <c r="L318" s="48">
        <f t="shared" si="24"/>
        <v>0</v>
      </c>
      <c r="M318" s="48">
        <f t="shared" si="24"/>
        <v>2513.1999999999998</v>
      </c>
      <c r="N318" s="48">
        <f t="shared" si="24"/>
        <v>11588648.82</v>
      </c>
      <c r="O318" s="48">
        <f t="shared" si="24"/>
        <v>0</v>
      </c>
      <c r="P318" s="48">
        <f t="shared" si="24"/>
        <v>0</v>
      </c>
      <c r="Q318" s="48">
        <f t="shared" si="24"/>
        <v>27100</v>
      </c>
      <c r="R318" s="48">
        <f t="shared" si="24"/>
        <v>76191934.200000003</v>
      </c>
      <c r="S318" s="48">
        <f t="shared" si="24"/>
        <v>0</v>
      </c>
      <c r="T318" s="48">
        <f t="shared" si="24"/>
        <v>0</v>
      </c>
      <c r="U318" s="12"/>
      <c r="V318" s="29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</row>
    <row r="319" spans="1:39" s="104" customFormat="1" ht="24.75" hidden="1" customHeight="1" x14ac:dyDescent="0.25">
      <c r="A319" s="219" t="s">
        <v>55</v>
      </c>
      <c r="B319" s="220"/>
      <c r="C319" s="221"/>
      <c r="D319" s="13"/>
      <c r="E319" s="13"/>
      <c r="F319" s="13"/>
      <c r="G319" s="13"/>
      <c r="H319" s="13"/>
      <c r="I319" s="13"/>
      <c r="J319" s="13"/>
      <c r="K319" s="58"/>
      <c r="L319" s="13"/>
      <c r="M319" s="82"/>
      <c r="N319" s="13"/>
      <c r="O319" s="82"/>
      <c r="P319" s="13"/>
      <c r="Q319" s="82"/>
      <c r="R319" s="13"/>
      <c r="S319" s="82"/>
      <c r="T319" s="13"/>
      <c r="U319" s="102"/>
      <c r="V319" s="103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</row>
    <row r="320" spans="1:39" s="109" customFormat="1" ht="24.75" hidden="1" customHeight="1" x14ac:dyDescent="0.25">
      <c r="A320" s="65">
        <v>287</v>
      </c>
      <c r="B320" s="14" t="s">
        <v>876</v>
      </c>
      <c r="C320" s="26">
        <f t="shared" ref="C320:C331" si="25">ROUND(SUM(D320+E320+F320+G320+H320+I320+J320+L320+N320+P320+R320+T320),2)</f>
        <v>2542185</v>
      </c>
      <c r="D320" s="13">
        <v>127109.25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72">
        <v>0</v>
      </c>
      <c r="L320" s="13">
        <v>0</v>
      </c>
      <c r="M320" s="184">
        <v>0</v>
      </c>
      <c r="N320" s="61">
        <v>0</v>
      </c>
      <c r="O320" s="184">
        <v>0</v>
      </c>
      <c r="P320" s="61">
        <v>0</v>
      </c>
      <c r="Q320" s="184">
        <v>450</v>
      </c>
      <c r="R320" s="61">
        <v>2415075.75</v>
      </c>
      <c r="S320" s="184">
        <v>0</v>
      </c>
      <c r="T320" s="61">
        <v>0</v>
      </c>
      <c r="U320" s="24"/>
      <c r="V320" s="107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</row>
    <row r="321" spans="1:38" s="109" customFormat="1" ht="24.75" hidden="1" customHeight="1" x14ac:dyDescent="0.25">
      <c r="A321" s="65">
        <v>288</v>
      </c>
      <c r="B321" s="14" t="s">
        <v>877</v>
      </c>
      <c r="C321" s="26">
        <f t="shared" si="25"/>
        <v>1235986.54</v>
      </c>
      <c r="D321" s="13">
        <v>61799.33</v>
      </c>
      <c r="E321" s="13">
        <v>0</v>
      </c>
      <c r="F321" s="13">
        <v>840996.15</v>
      </c>
      <c r="G321" s="13">
        <v>0</v>
      </c>
      <c r="H321" s="13">
        <v>141632.72</v>
      </c>
      <c r="I321" s="13">
        <v>191558.34</v>
      </c>
      <c r="J321" s="13">
        <v>0</v>
      </c>
      <c r="K321" s="172">
        <v>0</v>
      </c>
      <c r="L321" s="13">
        <v>0</v>
      </c>
      <c r="M321" s="184">
        <v>0</v>
      </c>
      <c r="N321" s="61">
        <v>0</v>
      </c>
      <c r="O321" s="184">
        <v>0</v>
      </c>
      <c r="P321" s="61">
        <v>0</v>
      </c>
      <c r="Q321" s="184">
        <v>0</v>
      </c>
      <c r="R321" s="61">
        <v>0</v>
      </c>
      <c r="S321" s="184">
        <v>0</v>
      </c>
      <c r="T321" s="61">
        <v>0</v>
      </c>
      <c r="U321" s="24"/>
      <c r="V321" s="107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</row>
    <row r="322" spans="1:38" s="109" customFormat="1" ht="24.75" hidden="1" customHeight="1" x14ac:dyDescent="0.25">
      <c r="A322" s="65">
        <v>289</v>
      </c>
      <c r="B322" s="14" t="s">
        <v>1166</v>
      </c>
      <c r="C322" s="26">
        <f t="shared" si="25"/>
        <v>1201662.97</v>
      </c>
      <c r="D322" s="13">
        <v>60083.15</v>
      </c>
      <c r="E322" s="13">
        <v>0</v>
      </c>
      <c r="F322" s="13">
        <v>817641.52</v>
      </c>
      <c r="G322" s="13">
        <v>0</v>
      </c>
      <c r="H322" s="13">
        <v>137699.57999999999</v>
      </c>
      <c r="I322" s="13">
        <v>186238.72</v>
      </c>
      <c r="J322" s="13">
        <v>0</v>
      </c>
      <c r="K322" s="172">
        <v>0</v>
      </c>
      <c r="L322" s="13">
        <v>0</v>
      </c>
      <c r="M322" s="184">
        <v>0</v>
      </c>
      <c r="N322" s="61">
        <v>0</v>
      </c>
      <c r="O322" s="184">
        <v>0</v>
      </c>
      <c r="P322" s="61">
        <v>0</v>
      </c>
      <c r="Q322" s="184">
        <v>0</v>
      </c>
      <c r="R322" s="61">
        <v>0</v>
      </c>
      <c r="S322" s="184">
        <v>0</v>
      </c>
      <c r="T322" s="61">
        <v>0</v>
      </c>
      <c r="U322" s="24"/>
      <c r="V322" s="107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</row>
    <row r="323" spans="1:38" s="109" customFormat="1" ht="24.75" hidden="1" customHeight="1" x14ac:dyDescent="0.25">
      <c r="A323" s="65">
        <v>290</v>
      </c>
      <c r="B323" s="14" t="s">
        <v>1208</v>
      </c>
      <c r="C323" s="26">
        <f t="shared" si="25"/>
        <v>1578697.78</v>
      </c>
      <c r="D323" s="13">
        <f>44197.91+44329.23</f>
        <v>88527.140000000014</v>
      </c>
      <c r="E323" s="13">
        <v>154579.03055</v>
      </c>
      <c r="F323" s="13">
        <v>842255.47</v>
      </c>
      <c r="G323" s="13">
        <v>351491.34</v>
      </c>
      <c r="H323" s="13">
        <v>141844.79999999999</v>
      </c>
      <c r="I323" s="13">
        <v>0</v>
      </c>
      <c r="J323" s="13">
        <v>0</v>
      </c>
      <c r="K323" s="172">
        <v>0</v>
      </c>
      <c r="L323" s="13">
        <v>0</v>
      </c>
      <c r="M323" s="184">
        <v>0</v>
      </c>
      <c r="N323" s="61">
        <v>0</v>
      </c>
      <c r="O323" s="184">
        <v>0</v>
      </c>
      <c r="P323" s="61">
        <v>0</v>
      </c>
      <c r="Q323" s="184">
        <v>0</v>
      </c>
      <c r="R323" s="61">
        <v>0</v>
      </c>
      <c r="S323" s="184">
        <v>0</v>
      </c>
      <c r="T323" s="61">
        <v>0</v>
      </c>
      <c r="U323" s="24"/>
      <c r="V323" s="107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</row>
    <row r="324" spans="1:38" s="109" customFormat="1" ht="24.75" hidden="1" customHeight="1" x14ac:dyDescent="0.25">
      <c r="A324" s="65">
        <v>291</v>
      </c>
      <c r="B324" s="14" t="s">
        <v>878</v>
      </c>
      <c r="C324" s="26">
        <f t="shared" si="25"/>
        <v>1394229.64</v>
      </c>
      <c r="D324" s="13">
        <v>69711.48</v>
      </c>
      <c r="E324" s="13">
        <v>0</v>
      </c>
      <c r="F324" s="13">
        <v>835271.98</v>
      </c>
      <c r="G324" s="13">
        <v>348577.48</v>
      </c>
      <c r="H324" s="13">
        <v>140668.70000000001</v>
      </c>
      <c r="I324" s="13">
        <v>0</v>
      </c>
      <c r="J324" s="13">
        <v>0</v>
      </c>
      <c r="K324" s="15">
        <v>0</v>
      </c>
      <c r="L324" s="13">
        <v>0</v>
      </c>
      <c r="M324" s="184">
        <v>0</v>
      </c>
      <c r="N324" s="13">
        <v>0</v>
      </c>
      <c r="O324" s="184">
        <v>0</v>
      </c>
      <c r="P324" s="13">
        <v>0</v>
      </c>
      <c r="Q324" s="184">
        <v>0</v>
      </c>
      <c r="R324" s="13">
        <v>0</v>
      </c>
      <c r="S324" s="184">
        <v>0</v>
      </c>
      <c r="T324" s="13">
        <v>0</v>
      </c>
      <c r="U324" s="24"/>
      <c r="V324" s="107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</row>
    <row r="325" spans="1:38" s="109" customFormat="1" ht="24.75" hidden="1" customHeight="1" x14ac:dyDescent="0.25">
      <c r="A325" s="65">
        <v>292</v>
      </c>
      <c r="B325" s="14" t="s">
        <v>879</v>
      </c>
      <c r="C325" s="26">
        <f t="shared" si="25"/>
        <v>1589251.97</v>
      </c>
      <c r="D325" s="13">
        <v>79462.600000000006</v>
      </c>
      <c r="E325" s="13">
        <v>0</v>
      </c>
      <c r="F325" s="13">
        <v>832524.38</v>
      </c>
      <c r="G325" s="13">
        <v>347430.34</v>
      </c>
      <c r="H325" s="13">
        <v>140205.98000000001</v>
      </c>
      <c r="I325" s="13">
        <v>189628.67</v>
      </c>
      <c r="J325" s="13">
        <v>0</v>
      </c>
      <c r="K325" s="15">
        <v>0</v>
      </c>
      <c r="L325" s="13">
        <v>0</v>
      </c>
      <c r="M325" s="184">
        <v>0</v>
      </c>
      <c r="N325" s="13">
        <v>0</v>
      </c>
      <c r="O325" s="184">
        <v>0</v>
      </c>
      <c r="P325" s="13">
        <v>0</v>
      </c>
      <c r="Q325" s="184">
        <v>0</v>
      </c>
      <c r="R325" s="13">
        <v>0</v>
      </c>
      <c r="S325" s="184">
        <v>0</v>
      </c>
      <c r="T325" s="13">
        <v>0</v>
      </c>
      <c r="U325" s="24"/>
      <c r="V325" s="107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</row>
    <row r="326" spans="1:38" s="109" customFormat="1" ht="24.75" hidden="1" customHeight="1" x14ac:dyDescent="0.25">
      <c r="A326" s="65">
        <v>293</v>
      </c>
      <c r="B326" s="14" t="s">
        <v>880</v>
      </c>
      <c r="C326" s="26">
        <f t="shared" si="25"/>
        <v>5012385.1500000004</v>
      </c>
      <c r="D326" s="13">
        <v>250619.26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84">
        <v>395</v>
      </c>
      <c r="N326" s="13">
        <v>2240512.6799999997</v>
      </c>
      <c r="O326" s="184">
        <v>0</v>
      </c>
      <c r="P326" s="13">
        <v>0</v>
      </c>
      <c r="Q326" s="184">
        <v>850</v>
      </c>
      <c r="R326" s="13">
        <v>2521253.21</v>
      </c>
      <c r="S326" s="184">
        <v>0</v>
      </c>
      <c r="T326" s="13">
        <v>0</v>
      </c>
      <c r="U326" s="24"/>
      <c r="V326" s="107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</row>
    <row r="327" spans="1:38" s="106" customFormat="1" ht="24.75" hidden="1" customHeight="1" x14ac:dyDescent="0.25">
      <c r="A327" s="65">
        <v>294</v>
      </c>
      <c r="B327" s="14" t="s">
        <v>874</v>
      </c>
      <c r="C327" s="26">
        <f t="shared" si="25"/>
        <v>3488008.66</v>
      </c>
      <c r="D327" s="13">
        <v>174400.43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72">
        <v>0</v>
      </c>
      <c r="L327" s="13">
        <v>0</v>
      </c>
      <c r="M327" s="184">
        <v>0</v>
      </c>
      <c r="N327" s="61">
        <v>0</v>
      </c>
      <c r="O327" s="184">
        <v>0</v>
      </c>
      <c r="P327" s="61">
        <v>0</v>
      </c>
      <c r="Q327" s="184">
        <v>1400</v>
      </c>
      <c r="R327" s="61">
        <v>3313608.23</v>
      </c>
      <c r="S327" s="184">
        <v>0</v>
      </c>
      <c r="T327" s="61">
        <v>0</v>
      </c>
      <c r="U327" s="37"/>
      <c r="V327" s="103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</row>
    <row r="328" spans="1:38" s="109" customFormat="1" ht="24.75" hidden="1" customHeight="1" x14ac:dyDescent="0.25">
      <c r="A328" s="65">
        <v>295</v>
      </c>
      <c r="B328" s="14" t="s">
        <v>875</v>
      </c>
      <c r="C328" s="26">
        <f t="shared" si="25"/>
        <v>1950501.49</v>
      </c>
      <c r="D328" s="13">
        <v>97525.07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5">
        <v>0</v>
      </c>
      <c r="L328" s="13">
        <v>0</v>
      </c>
      <c r="M328" s="184">
        <v>692.48</v>
      </c>
      <c r="N328" s="13">
        <v>1852976.42</v>
      </c>
      <c r="O328" s="184">
        <v>0</v>
      </c>
      <c r="P328" s="13">
        <v>0</v>
      </c>
      <c r="Q328" s="184">
        <v>0</v>
      </c>
      <c r="R328" s="13">
        <v>0</v>
      </c>
      <c r="S328" s="184">
        <v>0</v>
      </c>
      <c r="T328" s="13">
        <v>0</v>
      </c>
      <c r="U328" s="24"/>
      <c r="V328" s="107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</row>
    <row r="329" spans="1:38" s="109" customFormat="1" ht="24.75" hidden="1" customHeight="1" x14ac:dyDescent="0.25">
      <c r="A329" s="65">
        <v>296</v>
      </c>
      <c r="B329" s="14" t="s">
        <v>887</v>
      </c>
      <c r="C329" s="26">
        <f t="shared" si="25"/>
        <v>1950501.49</v>
      </c>
      <c r="D329" s="13">
        <v>97525.07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84">
        <v>692.48</v>
      </c>
      <c r="N329" s="13">
        <v>1852976.42</v>
      </c>
      <c r="O329" s="184">
        <v>0</v>
      </c>
      <c r="P329" s="13">
        <v>0</v>
      </c>
      <c r="Q329" s="184">
        <v>0</v>
      </c>
      <c r="R329" s="13">
        <v>0</v>
      </c>
      <c r="S329" s="184">
        <v>0</v>
      </c>
      <c r="T329" s="13">
        <v>0</v>
      </c>
      <c r="U329" s="24"/>
      <c r="V329" s="107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</row>
    <row r="330" spans="1:38" s="109" customFormat="1" ht="24.75" hidden="1" customHeight="1" x14ac:dyDescent="0.25">
      <c r="A330" s="65">
        <v>297</v>
      </c>
      <c r="B330" s="14" t="s">
        <v>1218</v>
      </c>
      <c r="C330" s="26">
        <f t="shared" si="25"/>
        <v>12205672.810000001</v>
      </c>
      <c r="D330" s="13">
        <v>610283.64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72">
        <v>0</v>
      </c>
      <c r="L330" s="13">
        <v>0</v>
      </c>
      <c r="M330" s="184">
        <v>0</v>
      </c>
      <c r="N330" s="61">
        <v>0</v>
      </c>
      <c r="O330" s="184">
        <v>0</v>
      </c>
      <c r="P330" s="61">
        <v>0</v>
      </c>
      <c r="Q330" s="184">
        <v>3252</v>
      </c>
      <c r="R330" s="61">
        <v>11595389.17</v>
      </c>
      <c r="S330" s="184">
        <v>0</v>
      </c>
      <c r="T330" s="61">
        <v>0</v>
      </c>
      <c r="U330" s="24"/>
      <c r="V330" s="107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</row>
    <row r="331" spans="1:38" s="114" customFormat="1" ht="24.75" hidden="1" customHeight="1" x14ac:dyDescent="0.25">
      <c r="A331" s="276" t="s">
        <v>54</v>
      </c>
      <c r="B331" s="251"/>
      <c r="C331" s="98">
        <f t="shared" si="25"/>
        <v>34149083.5</v>
      </c>
      <c r="D331" s="48">
        <f>ROUND(SUM(D320:D330),2)</f>
        <v>1717046.42</v>
      </c>
      <c r="E331" s="48">
        <f>ROUND(SUM(E320:E330),2)</f>
        <v>154579.03</v>
      </c>
      <c r="F331" s="48">
        <f>ROUND(SUM(F320:F330),2)</f>
        <v>4168689.5</v>
      </c>
      <c r="G331" s="48">
        <f t="shared" ref="G331:T331" si="26">ROUND(SUM(G320:G330),2)</f>
        <v>1047499.16</v>
      </c>
      <c r="H331" s="48">
        <f t="shared" si="26"/>
        <v>702051.78</v>
      </c>
      <c r="I331" s="48">
        <f t="shared" si="26"/>
        <v>567425.73</v>
      </c>
      <c r="J331" s="48">
        <f t="shared" si="26"/>
        <v>0</v>
      </c>
      <c r="K331" s="48">
        <f t="shared" si="26"/>
        <v>0</v>
      </c>
      <c r="L331" s="48">
        <f t="shared" si="26"/>
        <v>0</v>
      </c>
      <c r="M331" s="48">
        <f t="shared" si="26"/>
        <v>1779.96</v>
      </c>
      <c r="N331" s="48">
        <f t="shared" si="26"/>
        <v>5946465.5199999996</v>
      </c>
      <c r="O331" s="48">
        <f t="shared" si="26"/>
        <v>0</v>
      </c>
      <c r="P331" s="48">
        <f t="shared" si="26"/>
        <v>0</v>
      </c>
      <c r="Q331" s="48">
        <f t="shared" si="26"/>
        <v>5952</v>
      </c>
      <c r="R331" s="48">
        <f t="shared" si="26"/>
        <v>19845326.359999999</v>
      </c>
      <c r="S331" s="48">
        <f t="shared" si="26"/>
        <v>0</v>
      </c>
      <c r="T331" s="48">
        <f t="shared" si="26"/>
        <v>0</v>
      </c>
      <c r="U331" s="113"/>
      <c r="V331" s="29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</row>
    <row r="332" spans="1:38" s="114" customFormat="1" ht="24.75" hidden="1" customHeight="1" x14ac:dyDescent="0.25">
      <c r="A332" s="217" t="s">
        <v>56</v>
      </c>
      <c r="B332" s="217"/>
      <c r="C332" s="218"/>
      <c r="D332" s="13"/>
      <c r="E332" s="13"/>
      <c r="F332" s="13"/>
      <c r="G332" s="13"/>
      <c r="H332" s="13"/>
      <c r="I332" s="13"/>
      <c r="J332" s="13"/>
      <c r="K332" s="66"/>
      <c r="L332" s="13"/>
      <c r="M332" s="48"/>
      <c r="N332" s="13"/>
      <c r="O332" s="48"/>
      <c r="P332" s="13"/>
      <c r="Q332" s="48"/>
      <c r="R332" s="13"/>
      <c r="S332" s="48"/>
      <c r="T332" s="13"/>
      <c r="U332" s="113"/>
      <c r="V332" s="29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</row>
    <row r="333" spans="1:38" s="106" customFormat="1" ht="24.75" hidden="1" customHeight="1" x14ac:dyDescent="0.25">
      <c r="A333" s="60">
        <v>298</v>
      </c>
      <c r="B333" s="14" t="s">
        <v>119</v>
      </c>
      <c r="C333" s="26">
        <f t="shared" ref="C333:C344" si="27">ROUND(SUM(D333+E333+F333+G333+H333+I333+J333+L333+N333+P333+R333+T333),2)</f>
        <v>2197402.92</v>
      </c>
      <c r="D333" s="13">
        <v>109870.15</v>
      </c>
      <c r="E333" s="13">
        <v>2087532.77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72">
        <v>0</v>
      </c>
      <c r="L333" s="13">
        <v>0</v>
      </c>
      <c r="M333" s="184">
        <v>0</v>
      </c>
      <c r="N333" s="61">
        <v>0</v>
      </c>
      <c r="O333" s="184">
        <v>0</v>
      </c>
      <c r="P333" s="61">
        <v>0</v>
      </c>
      <c r="Q333" s="184">
        <v>0</v>
      </c>
      <c r="R333" s="61">
        <v>0</v>
      </c>
      <c r="S333" s="184">
        <v>0</v>
      </c>
      <c r="T333" s="61">
        <v>0</v>
      </c>
      <c r="U333" s="102"/>
      <c r="V333" s="103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</row>
    <row r="334" spans="1:38" s="106" customFormat="1" ht="24.75" hidden="1" customHeight="1" x14ac:dyDescent="0.25">
      <c r="A334" s="60">
        <v>299</v>
      </c>
      <c r="B334" s="14" t="s">
        <v>332</v>
      </c>
      <c r="C334" s="26">
        <f t="shared" si="27"/>
        <v>4213788.58</v>
      </c>
      <c r="D334" s="13">
        <v>210689.43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5">
        <v>0</v>
      </c>
      <c r="L334" s="13">
        <v>0</v>
      </c>
      <c r="M334" s="184">
        <v>999.9</v>
      </c>
      <c r="N334" s="13">
        <v>4003099.15</v>
      </c>
      <c r="O334" s="184">
        <v>0</v>
      </c>
      <c r="P334" s="13">
        <v>0</v>
      </c>
      <c r="Q334" s="184">
        <v>0</v>
      </c>
      <c r="R334" s="13">
        <v>0</v>
      </c>
      <c r="S334" s="184">
        <v>0</v>
      </c>
      <c r="T334" s="13">
        <v>0</v>
      </c>
      <c r="U334" s="102"/>
      <c r="V334" s="103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</row>
    <row r="335" spans="1:38" s="104" customFormat="1" ht="24.75" hidden="1" customHeight="1" x14ac:dyDescent="0.25">
      <c r="A335" s="60">
        <v>300</v>
      </c>
      <c r="B335" s="14" t="s">
        <v>149</v>
      </c>
      <c r="C335" s="26">
        <f t="shared" si="27"/>
        <v>6983788.8099999996</v>
      </c>
      <c r="D335" s="13">
        <v>349189.44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5">
        <v>0</v>
      </c>
      <c r="L335" s="13">
        <v>0</v>
      </c>
      <c r="M335" s="184">
        <v>1657.2</v>
      </c>
      <c r="N335" s="13">
        <v>6634599.3700000001</v>
      </c>
      <c r="O335" s="184">
        <v>0</v>
      </c>
      <c r="P335" s="13">
        <v>0</v>
      </c>
      <c r="Q335" s="184">
        <v>0</v>
      </c>
      <c r="R335" s="13">
        <v>0</v>
      </c>
      <c r="S335" s="184">
        <v>0</v>
      </c>
      <c r="T335" s="13">
        <v>0</v>
      </c>
      <c r="U335" s="105"/>
      <c r="V335" s="103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</row>
    <row r="336" spans="1:38" s="104" customFormat="1" ht="24.75" hidden="1" customHeight="1" x14ac:dyDescent="0.25">
      <c r="A336" s="60">
        <v>301</v>
      </c>
      <c r="B336" s="14" t="s">
        <v>158</v>
      </c>
      <c r="C336" s="26">
        <f t="shared" si="27"/>
        <v>20321196.140000001</v>
      </c>
      <c r="D336" s="13">
        <v>1016059.81</v>
      </c>
      <c r="E336" s="13">
        <v>0</v>
      </c>
      <c r="F336" s="13">
        <v>10284043.140000001</v>
      </c>
      <c r="G336" s="13">
        <v>0</v>
      </c>
      <c r="H336" s="13">
        <v>0</v>
      </c>
      <c r="I336" s="13">
        <v>0</v>
      </c>
      <c r="J336" s="13">
        <v>0</v>
      </c>
      <c r="K336" s="172">
        <v>0</v>
      </c>
      <c r="L336" s="13">
        <v>0</v>
      </c>
      <c r="M336" s="184">
        <v>0</v>
      </c>
      <c r="N336" s="61">
        <v>0</v>
      </c>
      <c r="O336" s="184">
        <v>0</v>
      </c>
      <c r="P336" s="61">
        <v>0</v>
      </c>
      <c r="Q336" s="184">
        <v>6482.1</v>
      </c>
      <c r="R336" s="61">
        <v>9021093.1915000007</v>
      </c>
      <c r="S336" s="184">
        <v>0</v>
      </c>
      <c r="T336" s="61">
        <v>0</v>
      </c>
      <c r="U336" s="18"/>
      <c r="V336" s="103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</row>
    <row r="337" spans="1:39" s="104" customFormat="1" ht="24.75" hidden="1" customHeight="1" x14ac:dyDescent="0.25">
      <c r="A337" s="60">
        <v>302</v>
      </c>
      <c r="B337" s="14" t="s">
        <v>1130</v>
      </c>
      <c r="C337" s="26">
        <f t="shared" si="27"/>
        <v>1207500</v>
      </c>
      <c r="D337" s="13">
        <v>60375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72">
        <v>0</v>
      </c>
      <c r="L337" s="13">
        <v>0</v>
      </c>
      <c r="M337" s="184">
        <v>0</v>
      </c>
      <c r="N337" s="61">
        <v>0</v>
      </c>
      <c r="O337" s="184">
        <v>0</v>
      </c>
      <c r="P337" s="61">
        <v>0</v>
      </c>
      <c r="Q337" s="184" t="s">
        <v>1190</v>
      </c>
      <c r="R337" s="61">
        <v>1147125</v>
      </c>
      <c r="S337" s="184">
        <v>0</v>
      </c>
      <c r="T337" s="61">
        <v>0</v>
      </c>
      <c r="U337" s="18"/>
      <c r="V337" s="103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</row>
    <row r="338" spans="1:39" s="104" customFormat="1" ht="24.75" hidden="1" customHeight="1" x14ac:dyDescent="0.25">
      <c r="A338" s="60">
        <v>303</v>
      </c>
      <c r="B338" s="14" t="s">
        <v>662</v>
      </c>
      <c r="C338" s="26">
        <f t="shared" si="27"/>
        <v>1667500</v>
      </c>
      <c r="D338" s="13">
        <v>83375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72">
        <v>0</v>
      </c>
      <c r="L338" s="13">
        <v>0</v>
      </c>
      <c r="M338" s="184">
        <v>0</v>
      </c>
      <c r="N338" s="61">
        <v>0</v>
      </c>
      <c r="O338" s="184">
        <v>0</v>
      </c>
      <c r="P338" s="61">
        <v>0</v>
      </c>
      <c r="Q338" s="184">
        <v>6482.1</v>
      </c>
      <c r="R338" s="61">
        <v>1584125</v>
      </c>
      <c r="S338" s="184">
        <v>0</v>
      </c>
      <c r="T338" s="61">
        <v>0</v>
      </c>
      <c r="U338" s="18"/>
      <c r="V338" s="103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</row>
    <row r="339" spans="1:39" s="104" customFormat="1" ht="24.75" hidden="1" customHeight="1" x14ac:dyDescent="0.25">
      <c r="A339" s="60">
        <v>304</v>
      </c>
      <c r="B339" s="14" t="s">
        <v>1189</v>
      </c>
      <c r="C339" s="26">
        <f t="shared" si="27"/>
        <v>5850000</v>
      </c>
      <c r="D339" s="13">
        <v>292500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5">
        <v>0</v>
      </c>
      <c r="L339" s="13">
        <v>0</v>
      </c>
      <c r="M339" s="52">
        <v>1411.7</v>
      </c>
      <c r="N339" s="13">
        <v>3705000</v>
      </c>
      <c r="O339" s="184">
        <v>0</v>
      </c>
      <c r="P339" s="13">
        <v>0</v>
      </c>
      <c r="Q339" s="184">
        <v>4196.16</v>
      </c>
      <c r="R339" s="13">
        <v>1852500</v>
      </c>
      <c r="S339" s="184">
        <v>0</v>
      </c>
      <c r="T339" s="13">
        <v>0</v>
      </c>
      <c r="U339" s="18"/>
      <c r="V339" s="103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</row>
    <row r="340" spans="1:39" s="104" customFormat="1" ht="24.75" hidden="1" customHeight="1" x14ac:dyDescent="0.25">
      <c r="A340" s="60">
        <v>305</v>
      </c>
      <c r="B340" s="14" t="s">
        <v>1188</v>
      </c>
      <c r="C340" s="26">
        <f t="shared" si="27"/>
        <v>5850000</v>
      </c>
      <c r="D340" s="13">
        <v>292500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5">
        <v>0</v>
      </c>
      <c r="L340" s="13">
        <v>0</v>
      </c>
      <c r="M340" s="52">
        <v>1411.7</v>
      </c>
      <c r="N340" s="13">
        <v>3705000</v>
      </c>
      <c r="O340" s="184">
        <v>0</v>
      </c>
      <c r="P340" s="13">
        <v>0</v>
      </c>
      <c r="Q340" s="52">
        <v>4196.16</v>
      </c>
      <c r="R340" s="13">
        <v>1852500</v>
      </c>
      <c r="S340" s="184">
        <v>0</v>
      </c>
      <c r="T340" s="13">
        <v>0</v>
      </c>
      <c r="U340" s="18"/>
      <c r="V340" s="103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</row>
    <row r="341" spans="1:39" s="104" customFormat="1" ht="24.75" hidden="1" customHeight="1" x14ac:dyDescent="0.25">
      <c r="A341" s="60">
        <v>306</v>
      </c>
      <c r="B341" s="14" t="s">
        <v>331</v>
      </c>
      <c r="C341" s="26">
        <f t="shared" si="27"/>
        <v>9495887.5700000003</v>
      </c>
      <c r="D341" s="13">
        <v>474794.38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72">
        <v>0</v>
      </c>
      <c r="L341" s="13">
        <v>0</v>
      </c>
      <c r="M341" s="184">
        <v>0</v>
      </c>
      <c r="N341" s="61">
        <v>0</v>
      </c>
      <c r="O341" s="184">
        <v>0</v>
      </c>
      <c r="P341" s="61">
        <v>0</v>
      </c>
      <c r="Q341" s="184">
        <v>6482.1</v>
      </c>
      <c r="R341" s="61">
        <v>9021093.1915000007</v>
      </c>
      <c r="S341" s="184">
        <v>0</v>
      </c>
      <c r="T341" s="61">
        <v>0</v>
      </c>
      <c r="U341" s="18"/>
      <c r="V341" s="103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</row>
    <row r="342" spans="1:39" s="106" customFormat="1" ht="24.75" hidden="1" customHeight="1" x14ac:dyDescent="0.25">
      <c r="A342" s="60">
        <v>307</v>
      </c>
      <c r="B342" s="14" t="s">
        <v>141</v>
      </c>
      <c r="C342" s="26">
        <f t="shared" si="27"/>
        <v>9495887.5700000003</v>
      </c>
      <c r="D342" s="13">
        <v>474794.38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72">
        <v>0</v>
      </c>
      <c r="L342" s="13">
        <v>0</v>
      </c>
      <c r="M342" s="184">
        <v>0</v>
      </c>
      <c r="N342" s="61">
        <v>0</v>
      </c>
      <c r="O342" s="184">
        <v>0</v>
      </c>
      <c r="P342" s="61">
        <v>0</v>
      </c>
      <c r="Q342" s="184">
        <v>6482.1</v>
      </c>
      <c r="R342" s="61">
        <v>9021093.1915000007</v>
      </c>
      <c r="S342" s="184">
        <v>0</v>
      </c>
      <c r="T342" s="61">
        <v>0</v>
      </c>
      <c r="U342" s="18"/>
      <c r="V342" s="103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</row>
    <row r="343" spans="1:39" s="106" customFormat="1" ht="24.75" hidden="1" customHeight="1" x14ac:dyDescent="0.25">
      <c r="A343" s="60">
        <v>308</v>
      </c>
      <c r="B343" s="14" t="s">
        <v>337</v>
      </c>
      <c r="C343" s="26">
        <f t="shared" si="27"/>
        <v>4439000</v>
      </c>
      <c r="D343" s="13">
        <v>221950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5">
        <v>0</v>
      </c>
      <c r="L343" s="13">
        <v>0</v>
      </c>
      <c r="M343" s="184">
        <v>1999.8</v>
      </c>
      <c r="N343" s="13">
        <v>4217050</v>
      </c>
      <c r="O343" s="184">
        <v>0</v>
      </c>
      <c r="P343" s="13">
        <v>0</v>
      </c>
      <c r="Q343" s="184">
        <v>0</v>
      </c>
      <c r="R343" s="13">
        <v>0</v>
      </c>
      <c r="S343" s="184">
        <v>0</v>
      </c>
      <c r="T343" s="13">
        <v>0</v>
      </c>
      <c r="U343" s="18"/>
      <c r="V343" s="103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</row>
    <row r="344" spans="1:39" s="73" customFormat="1" ht="24.75" hidden="1" customHeight="1" x14ac:dyDescent="0.25">
      <c r="A344" s="254" t="s">
        <v>57</v>
      </c>
      <c r="B344" s="255"/>
      <c r="C344" s="98">
        <f t="shared" si="27"/>
        <v>71721951.590000004</v>
      </c>
      <c r="D344" s="48">
        <f>ROUND(SUM(D333:D343),2)</f>
        <v>3586097.59</v>
      </c>
      <c r="E344" s="48">
        <f t="shared" ref="E344:T344" si="28">ROUND(SUM(E333:E343),2)</f>
        <v>2087532.77</v>
      </c>
      <c r="F344" s="48">
        <f t="shared" si="28"/>
        <v>10284043.140000001</v>
      </c>
      <c r="G344" s="48">
        <f t="shared" si="28"/>
        <v>0</v>
      </c>
      <c r="H344" s="48">
        <f t="shared" si="28"/>
        <v>0</v>
      </c>
      <c r="I344" s="48">
        <f t="shared" si="28"/>
        <v>0</v>
      </c>
      <c r="J344" s="48">
        <f t="shared" si="28"/>
        <v>0</v>
      </c>
      <c r="K344" s="48">
        <f t="shared" si="28"/>
        <v>0</v>
      </c>
      <c r="L344" s="48">
        <f t="shared" si="28"/>
        <v>0</v>
      </c>
      <c r="M344" s="48">
        <f t="shared" si="28"/>
        <v>7480.3</v>
      </c>
      <c r="N344" s="48">
        <f t="shared" si="28"/>
        <v>22264748.52</v>
      </c>
      <c r="O344" s="48">
        <f t="shared" si="28"/>
        <v>0</v>
      </c>
      <c r="P344" s="48">
        <f t="shared" si="28"/>
        <v>0</v>
      </c>
      <c r="Q344" s="48">
        <f t="shared" si="28"/>
        <v>34320.720000000001</v>
      </c>
      <c r="R344" s="48">
        <f t="shared" si="28"/>
        <v>33499529.57</v>
      </c>
      <c r="S344" s="48">
        <f t="shared" si="28"/>
        <v>0</v>
      </c>
      <c r="T344" s="48">
        <f t="shared" si="28"/>
        <v>0</v>
      </c>
      <c r="U344" s="12"/>
      <c r="V344" s="29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</row>
    <row r="345" spans="1:39" s="104" customFormat="1" ht="24.75" hidden="1" customHeight="1" x14ac:dyDescent="0.25">
      <c r="A345" s="219" t="s">
        <v>58</v>
      </c>
      <c r="B345" s="220"/>
      <c r="C345" s="221"/>
      <c r="D345" s="13"/>
      <c r="E345" s="13"/>
      <c r="F345" s="13"/>
      <c r="G345" s="13"/>
      <c r="H345" s="13"/>
      <c r="I345" s="13"/>
      <c r="J345" s="13"/>
      <c r="K345" s="64"/>
      <c r="L345" s="13"/>
      <c r="M345" s="85"/>
      <c r="N345" s="13"/>
      <c r="O345" s="85"/>
      <c r="P345" s="13"/>
      <c r="Q345" s="85"/>
      <c r="R345" s="13"/>
      <c r="S345" s="85"/>
      <c r="T345" s="13"/>
      <c r="U345" s="102"/>
      <c r="V345" s="103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</row>
    <row r="346" spans="1:39" s="104" customFormat="1" ht="24.75" hidden="1" customHeight="1" x14ac:dyDescent="0.25">
      <c r="A346" s="60">
        <v>309</v>
      </c>
      <c r="B346" s="14" t="s">
        <v>1317</v>
      </c>
      <c r="C346" s="26">
        <f t="shared" ref="C346:C352" si="29">ROUND(SUM(D346+E346+F346+G346+H346+I346+J346+L346+N346+P346+R346+T346),2)</f>
        <v>1822760.07</v>
      </c>
      <c r="D346" s="13">
        <v>91138</v>
      </c>
      <c r="E346" s="13">
        <v>1731622.07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72">
        <v>0</v>
      </c>
      <c r="L346" s="13">
        <v>0</v>
      </c>
      <c r="M346" s="184">
        <v>0</v>
      </c>
      <c r="N346" s="61">
        <v>0</v>
      </c>
      <c r="O346" s="184">
        <v>0</v>
      </c>
      <c r="P346" s="61">
        <v>0</v>
      </c>
      <c r="Q346" s="184">
        <v>0</v>
      </c>
      <c r="R346" s="61">
        <v>0</v>
      </c>
      <c r="S346" s="184">
        <v>0</v>
      </c>
      <c r="T346" s="61">
        <v>0</v>
      </c>
      <c r="U346" s="24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</row>
    <row r="347" spans="1:39" s="104" customFormat="1" ht="24.75" hidden="1" customHeight="1" x14ac:dyDescent="0.25">
      <c r="A347" s="60">
        <v>310</v>
      </c>
      <c r="B347" s="14" t="s">
        <v>1318</v>
      </c>
      <c r="C347" s="26">
        <f t="shared" si="29"/>
        <v>14153601.6</v>
      </c>
      <c r="D347" s="13">
        <v>707680.08</v>
      </c>
      <c r="E347" s="13">
        <v>0</v>
      </c>
      <c r="F347" s="13">
        <v>7628701.8499999996</v>
      </c>
      <c r="G347" s="13">
        <v>0</v>
      </c>
      <c r="H347" s="13">
        <v>0</v>
      </c>
      <c r="I347" s="13">
        <v>0</v>
      </c>
      <c r="J347" s="13">
        <v>0</v>
      </c>
      <c r="K347" s="172">
        <v>0</v>
      </c>
      <c r="L347" s="13">
        <v>0</v>
      </c>
      <c r="M347" s="184">
        <v>0</v>
      </c>
      <c r="N347" s="61">
        <v>0</v>
      </c>
      <c r="O347" s="184">
        <v>0</v>
      </c>
      <c r="P347" s="61">
        <v>0</v>
      </c>
      <c r="Q347" s="184">
        <v>2225</v>
      </c>
      <c r="R347" s="61">
        <v>5817219.6699999999</v>
      </c>
      <c r="S347" s="184">
        <v>0</v>
      </c>
      <c r="T347" s="61">
        <v>0</v>
      </c>
      <c r="U347" s="24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</row>
    <row r="348" spans="1:39" s="115" customFormat="1" ht="24.75" hidden="1" customHeight="1" x14ac:dyDescent="0.25">
      <c r="A348" s="60">
        <v>311</v>
      </c>
      <c r="B348" s="14" t="s">
        <v>1319</v>
      </c>
      <c r="C348" s="26">
        <f t="shared" si="29"/>
        <v>1099761.17</v>
      </c>
      <c r="D348" s="13">
        <v>54988.06</v>
      </c>
      <c r="E348" s="13">
        <v>1044773.11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72">
        <v>0</v>
      </c>
      <c r="L348" s="13">
        <v>0</v>
      </c>
      <c r="M348" s="184">
        <v>0</v>
      </c>
      <c r="N348" s="61">
        <v>0</v>
      </c>
      <c r="O348" s="184">
        <v>0</v>
      </c>
      <c r="P348" s="61">
        <v>0</v>
      </c>
      <c r="Q348" s="184">
        <v>0</v>
      </c>
      <c r="R348" s="61">
        <v>0</v>
      </c>
      <c r="S348" s="184">
        <v>0</v>
      </c>
      <c r="T348" s="61">
        <v>0</v>
      </c>
      <c r="U348" s="24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6"/>
      <c r="AI348" s="116"/>
      <c r="AJ348" s="116"/>
      <c r="AK348" s="116"/>
      <c r="AL348" s="116"/>
      <c r="AM348" s="116"/>
    </row>
    <row r="349" spans="1:39" s="115" customFormat="1" ht="24.75" hidden="1" customHeight="1" x14ac:dyDescent="0.25">
      <c r="A349" s="60">
        <v>312</v>
      </c>
      <c r="B349" s="14" t="s">
        <v>1320</v>
      </c>
      <c r="C349" s="26">
        <f t="shared" si="29"/>
        <v>22292576.899999999</v>
      </c>
      <c r="D349" s="13">
        <v>1114628.8500000001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72">
        <v>0</v>
      </c>
      <c r="L349" s="13">
        <v>0</v>
      </c>
      <c r="M349" s="184">
        <v>0</v>
      </c>
      <c r="N349" s="61">
        <v>0</v>
      </c>
      <c r="O349" s="184">
        <v>2391</v>
      </c>
      <c r="P349" s="61">
        <v>5762969.5530000003</v>
      </c>
      <c r="Q349" s="184">
        <v>2948</v>
      </c>
      <c r="R349" s="61">
        <v>15414978.5</v>
      </c>
      <c r="S349" s="184">
        <v>0</v>
      </c>
      <c r="T349" s="61">
        <v>0</v>
      </c>
      <c r="U349" s="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6"/>
      <c r="AJ349" s="116"/>
      <c r="AK349" s="116"/>
      <c r="AL349" s="116"/>
      <c r="AM349" s="116"/>
    </row>
    <row r="350" spans="1:39" s="115" customFormat="1" ht="24.75" hidden="1" customHeight="1" x14ac:dyDescent="0.25">
      <c r="A350" s="60">
        <v>313</v>
      </c>
      <c r="B350" s="14" t="s">
        <v>1321</v>
      </c>
      <c r="C350" s="26">
        <f t="shared" si="29"/>
        <v>7478298.5800000001</v>
      </c>
      <c r="D350" s="13">
        <v>373914.93</v>
      </c>
      <c r="E350" s="13">
        <v>986241.57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72">
        <v>0</v>
      </c>
      <c r="L350" s="13">
        <v>0</v>
      </c>
      <c r="M350" s="184">
        <v>0</v>
      </c>
      <c r="N350" s="61">
        <v>0</v>
      </c>
      <c r="O350" s="184">
        <v>0</v>
      </c>
      <c r="P350" s="61">
        <v>0</v>
      </c>
      <c r="Q350" s="184">
        <v>2550</v>
      </c>
      <c r="R350" s="61">
        <v>6118142.0800000001</v>
      </c>
      <c r="S350" s="184">
        <v>0</v>
      </c>
      <c r="T350" s="61">
        <v>0</v>
      </c>
      <c r="U350" s="24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6"/>
      <c r="AI350" s="116"/>
      <c r="AJ350" s="116"/>
      <c r="AK350" s="116"/>
      <c r="AL350" s="116"/>
      <c r="AM350" s="116"/>
    </row>
    <row r="351" spans="1:39" s="104" customFormat="1" ht="24.75" hidden="1" customHeight="1" x14ac:dyDescent="0.25">
      <c r="A351" s="60">
        <v>314</v>
      </c>
      <c r="B351" s="14" t="s">
        <v>985</v>
      </c>
      <c r="C351" s="26">
        <f t="shared" si="29"/>
        <v>2197018.2000000002</v>
      </c>
      <c r="D351" s="13">
        <v>109850.91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5">
        <v>0</v>
      </c>
      <c r="L351" s="13">
        <v>0</v>
      </c>
      <c r="M351" s="76">
        <v>780</v>
      </c>
      <c r="N351" s="13">
        <v>2087167.29</v>
      </c>
      <c r="O351" s="184">
        <v>0</v>
      </c>
      <c r="P351" s="13">
        <v>0</v>
      </c>
      <c r="Q351" s="184">
        <v>0</v>
      </c>
      <c r="R351" s="13">
        <v>0</v>
      </c>
      <c r="S351" s="184">
        <v>0</v>
      </c>
      <c r="T351" s="13">
        <v>0</v>
      </c>
      <c r="U351" s="37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</row>
    <row r="352" spans="1:39" s="124" customFormat="1" ht="24.75" hidden="1" customHeight="1" x14ac:dyDescent="0.25">
      <c r="A352" s="263" t="s">
        <v>188</v>
      </c>
      <c r="B352" s="263"/>
      <c r="C352" s="98">
        <f t="shared" si="29"/>
        <v>49044016.520000003</v>
      </c>
      <c r="D352" s="48">
        <f>ROUND(SUM(D346:D351),2)</f>
        <v>2452200.83</v>
      </c>
      <c r="E352" s="48">
        <f t="shared" ref="E352:T352" si="30">ROUND(SUM(E346:E351),2)</f>
        <v>3762636.75</v>
      </c>
      <c r="F352" s="48">
        <f t="shared" si="30"/>
        <v>7628701.8499999996</v>
      </c>
      <c r="G352" s="48">
        <f t="shared" si="30"/>
        <v>0</v>
      </c>
      <c r="H352" s="48">
        <f t="shared" si="30"/>
        <v>0</v>
      </c>
      <c r="I352" s="48">
        <f t="shared" si="30"/>
        <v>0</v>
      </c>
      <c r="J352" s="48">
        <f t="shared" si="30"/>
        <v>0</v>
      </c>
      <c r="K352" s="48">
        <f t="shared" si="30"/>
        <v>0</v>
      </c>
      <c r="L352" s="48">
        <f t="shared" si="30"/>
        <v>0</v>
      </c>
      <c r="M352" s="48">
        <f t="shared" si="30"/>
        <v>780</v>
      </c>
      <c r="N352" s="48">
        <f t="shared" si="30"/>
        <v>2087167.29</v>
      </c>
      <c r="O352" s="48">
        <f t="shared" si="30"/>
        <v>2391</v>
      </c>
      <c r="P352" s="48">
        <f t="shared" si="30"/>
        <v>5762969.5499999998</v>
      </c>
      <c r="Q352" s="48">
        <f t="shared" si="30"/>
        <v>7723</v>
      </c>
      <c r="R352" s="48">
        <f t="shared" si="30"/>
        <v>27350340.25</v>
      </c>
      <c r="S352" s="48">
        <f t="shared" si="30"/>
        <v>0</v>
      </c>
      <c r="T352" s="48">
        <f t="shared" si="30"/>
        <v>0</v>
      </c>
      <c r="U352" s="122"/>
      <c r="V352" s="123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2"/>
      <c r="AK352" s="122"/>
      <c r="AL352" s="122"/>
    </row>
    <row r="353" spans="1:39" s="124" customFormat="1" ht="24.75" hidden="1" customHeight="1" x14ac:dyDescent="0.25">
      <c r="A353" s="260" t="s">
        <v>60</v>
      </c>
      <c r="B353" s="261"/>
      <c r="C353" s="262"/>
      <c r="D353" s="13"/>
      <c r="E353" s="13"/>
      <c r="F353" s="13"/>
      <c r="G353" s="13"/>
      <c r="H353" s="13"/>
      <c r="I353" s="13"/>
      <c r="J353" s="13"/>
      <c r="K353" s="68"/>
      <c r="L353" s="13"/>
      <c r="M353" s="48"/>
      <c r="N353" s="13"/>
      <c r="O353" s="48"/>
      <c r="P353" s="13"/>
      <c r="Q353" s="85"/>
      <c r="R353" s="13"/>
      <c r="S353" s="85"/>
      <c r="T353" s="13"/>
      <c r="U353" s="122"/>
      <c r="V353" s="123"/>
      <c r="W353" s="122"/>
      <c r="X353" s="122"/>
      <c r="Y353" s="122"/>
      <c r="Z353" s="122"/>
      <c r="AA353" s="122"/>
      <c r="AB353" s="122"/>
      <c r="AC353" s="122"/>
      <c r="AD353" s="122"/>
      <c r="AE353" s="122"/>
      <c r="AF353" s="122"/>
      <c r="AG353" s="122"/>
      <c r="AH353" s="122"/>
      <c r="AI353" s="122"/>
      <c r="AJ353" s="122"/>
      <c r="AK353" s="122"/>
      <c r="AL353" s="122"/>
    </row>
    <row r="354" spans="1:39" s="115" customFormat="1" ht="24.75" hidden="1" customHeight="1" x14ac:dyDescent="0.25">
      <c r="A354" s="79">
        <v>315</v>
      </c>
      <c r="B354" s="14" t="s">
        <v>108</v>
      </c>
      <c r="C354" s="26">
        <f>ROUND(SUM(D354+E354+F354+G354+H354+I354+J354+L354+N354+P354+R354+T354),2)</f>
        <v>3308955.84</v>
      </c>
      <c r="D354" s="13">
        <v>165447.79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72">
        <v>0</v>
      </c>
      <c r="L354" s="13">
        <v>0</v>
      </c>
      <c r="M354" s="184">
        <v>0</v>
      </c>
      <c r="N354" s="61">
        <v>0</v>
      </c>
      <c r="O354" s="184">
        <v>0</v>
      </c>
      <c r="P354" s="61">
        <v>0</v>
      </c>
      <c r="Q354" s="184">
        <v>2214</v>
      </c>
      <c r="R354" s="61">
        <v>3143508.05</v>
      </c>
      <c r="S354" s="184">
        <v>0</v>
      </c>
      <c r="T354" s="61">
        <v>0</v>
      </c>
      <c r="U354" s="24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6"/>
      <c r="AJ354" s="116"/>
      <c r="AK354" s="116"/>
      <c r="AL354" s="116"/>
      <c r="AM354" s="116"/>
    </row>
    <row r="355" spans="1:39" s="115" customFormat="1" ht="24.75" hidden="1" customHeight="1" x14ac:dyDescent="0.25">
      <c r="A355" s="79">
        <v>316</v>
      </c>
      <c r="B355" s="14" t="s">
        <v>107</v>
      </c>
      <c r="C355" s="26">
        <f>ROUND(SUM(D355+E355+F355+G355+H355+I355+J355+L355+N355+P355+R355+T355),2)</f>
        <v>12000000</v>
      </c>
      <c r="D355" s="13">
        <v>600000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72">
        <v>6</v>
      </c>
      <c r="L355" s="13">
        <v>11400000</v>
      </c>
      <c r="M355" s="184">
        <v>0</v>
      </c>
      <c r="N355" s="61">
        <v>0</v>
      </c>
      <c r="O355" s="184">
        <v>0</v>
      </c>
      <c r="P355" s="61">
        <v>0</v>
      </c>
      <c r="Q355" s="184">
        <v>0</v>
      </c>
      <c r="R355" s="61">
        <v>0</v>
      </c>
      <c r="S355" s="184">
        <v>0</v>
      </c>
      <c r="T355" s="61">
        <v>0</v>
      </c>
      <c r="U355" s="24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16"/>
      <c r="AK355" s="116"/>
      <c r="AL355" s="116"/>
      <c r="AM355" s="116"/>
    </row>
    <row r="356" spans="1:39" s="4" customFormat="1" ht="24.75" hidden="1" customHeight="1" x14ac:dyDescent="0.25">
      <c r="A356" s="79">
        <v>317</v>
      </c>
      <c r="B356" s="159" t="s">
        <v>986</v>
      </c>
      <c r="C356" s="26">
        <f>ROUND(SUM(D356+E356+F356+G356+H356+I356+J356+L356+N356+P356+R356+T356),2)</f>
        <v>12000000</v>
      </c>
      <c r="D356" s="13">
        <v>600000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75">
        <v>6</v>
      </c>
      <c r="L356" s="13">
        <v>11400000</v>
      </c>
      <c r="M356" s="184">
        <v>0</v>
      </c>
      <c r="N356" s="61">
        <v>0</v>
      </c>
      <c r="O356" s="52">
        <v>0</v>
      </c>
      <c r="P356" s="61">
        <v>0</v>
      </c>
      <c r="Q356" s="184">
        <v>0</v>
      </c>
      <c r="R356" s="61">
        <v>0</v>
      </c>
      <c r="S356" s="52">
        <v>0</v>
      </c>
      <c r="T356" s="61">
        <v>0</v>
      </c>
      <c r="U356" s="24"/>
      <c r="V356" s="28"/>
    </row>
    <row r="357" spans="1:39" s="4" customFormat="1" ht="24.75" hidden="1" customHeight="1" x14ac:dyDescent="0.25">
      <c r="A357" s="79">
        <v>318</v>
      </c>
      <c r="B357" s="14" t="s">
        <v>928</v>
      </c>
      <c r="C357" s="26">
        <f>ROUND(SUM(D357+E357+F357+G357+H357+I357+J357+L357+N357+P357+R357+T357),2)</f>
        <v>12000000</v>
      </c>
      <c r="D357" s="13">
        <v>600000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73">
        <v>6</v>
      </c>
      <c r="L357" s="13">
        <v>11400000</v>
      </c>
      <c r="M357" s="184">
        <v>0</v>
      </c>
      <c r="N357" s="61">
        <v>0</v>
      </c>
      <c r="O357" s="169">
        <v>0</v>
      </c>
      <c r="P357" s="61">
        <v>0</v>
      </c>
      <c r="Q357" s="184">
        <v>0</v>
      </c>
      <c r="R357" s="61">
        <v>0</v>
      </c>
      <c r="S357" s="169">
        <v>0</v>
      </c>
      <c r="T357" s="61">
        <v>0</v>
      </c>
      <c r="U357" s="24"/>
      <c r="V357" s="28"/>
    </row>
    <row r="358" spans="1:39" s="115" customFormat="1" ht="24.75" hidden="1" customHeight="1" x14ac:dyDescent="0.25">
      <c r="A358" s="79">
        <v>319</v>
      </c>
      <c r="B358" s="14" t="s">
        <v>988</v>
      </c>
      <c r="C358" s="26">
        <f t="shared" ref="C358:C370" si="31">ROUND(SUM(D358+E358+F358+G358+H358+I358+J358+L358+N358+P358+R358+T358),2)</f>
        <v>17708124.109999999</v>
      </c>
      <c r="D358" s="13">
        <v>885406.21</v>
      </c>
      <c r="E358" s="13">
        <v>945204.07</v>
      </c>
      <c r="F358" s="13">
        <v>4650485.3899999997</v>
      </c>
      <c r="G358" s="13">
        <v>2836534.13</v>
      </c>
      <c r="H358" s="13">
        <v>1577586.66</v>
      </c>
      <c r="I358" s="13">
        <v>1173080.52</v>
      </c>
      <c r="J358" s="13">
        <v>0</v>
      </c>
      <c r="K358" s="172">
        <v>0</v>
      </c>
      <c r="L358" s="13">
        <v>0</v>
      </c>
      <c r="M358" s="184">
        <v>0</v>
      </c>
      <c r="N358" s="61">
        <v>0</v>
      </c>
      <c r="O358" s="184">
        <v>855</v>
      </c>
      <c r="P358" s="61">
        <v>2527241.4300000002</v>
      </c>
      <c r="Q358" s="184">
        <v>1947</v>
      </c>
      <c r="R358" s="61">
        <v>3112585.6999999997</v>
      </c>
      <c r="S358" s="184">
        <v>0</v>
      </c>
      <c r="T358" s="61">
        <v>0</v>
      </c>
      <c r="U358" s="24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6"/>
      <c r="AJ358" s="116"/>
      <c r="AK358" s="116"/>
      <c r="AL358" s="116"/>
      <c r="AM358" s="116"/>
    </row>
    <row r="359" spans="1:39" s="115" customFormat="1" ht="24.75" hidden="1" customHeight="1" x14ac:dyDescent="0.25">
      <c r="A359" s="79">
        <v>320</v>
      </c>
      <c r="B359" s="14" t="s">
        <v>989</v>
      </c>
      <c r="C359" s="26">
        <f t="shared" si="31"/>
        <v>9453827</v>
      </c>
      <c r="D359" s="13">
        <v>472691.35</v>
      </c>
      <c r="E359" s="13">
        <v>937012.9</v>
      </c>
      <c r="F359" s="13">
        <v>0</v>
      </c>
      <c r="G359" s="13">
        <v>2811952.64</v>
      </c>
      <c r="H359" s="13">
        <v>1563915.25</v>
      </c>
      <c r="I359" s="13">
        <v>1162914.57</v>
      </c>
      <c r="J359" s="13">
        <v>0</v>
      </c>
      <c r="K359" s="172">
        <v>0</v>
      </c>
      <c r="L359" s="13">
        <v>0</v>
      </c>
      <c r="M359" s="184">
        <v>0</v>
      </c>
      <c r="N359" s="61">
        <v>0</v>
      </c>
      <c r="O359" s="184">
        <v>721</v>
      </c>
      <c r="P359" s="61">
        <v>2505340.29</v>
      </c>
      <c r="Q359" s="184">
        <v>0</v>
      </c>
      <c r="R359" s="61">
        <v>0</v>
      </c>
      <c r="S359" s="184">
        <v>0</v>
      </c>
      <c r="T359" s="61">
        <v>0</v>
      </c>
      <c r="U359" s="24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6"/>
      <c r="AK359" s="116"/>
      <c r="AL359" s="116"/>
      <c r="AM359" s="116"/>
    </row>
    <row r="360" spans="1:39" s="115" customFormat="1" ht="24.75" hidden="1" customHeight="1" x14ac:dyDescent="0.25">
      <c r="A360" s="79">
        <v>321</v>
      </c>
      <c r="B360" s="14" t="s">
        <v>1347</v>
      </c>
      <c r="C360" s="26">
        <f t="shared" si="31"/>
        <v>997776.93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997776.93</v>
      </c>
      <c r="J360" s="13">
        <v>0</v>
      </c>
      <c r="K360" s="172">
        <v>0</v>
      </c>
      <c r="L360" s="13">
        <v>0</v>
      </c>
      <c r="M360" s="184">
        <v>0</v>
      </c>
      <c r="N360" s="61">
        <v>0</v>
      </c>
      <c r="O360" s="184">
        <v>0</v>
      </c>
      <c r="P360" s="61">
        <v>0</v>
      </c>
      <c r="Q360" s="184">
        <v>0</v>
      </c>
      <c r="R360" s="61">
        <v>0</v>
      </c>
      <c r="S360" s="184">
        <v>0</v>
      </c>
      <c r="T360" s="61">
        <v>0</v>
      </c>
      <c r="U360" s="24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</row>
    <row r="361" spans="1:39" s="115" customFormat="1" ht="24.75" hidden="1" customHeight="1" x14ac:dyDescent="0.25">
      <c r="A361" s="79">
        <v>322</v>
      </c>
      <c r="B361" s="14" t="s">
        <v>176</v>
      </c>
      <c r="C361" s="26">
        <f t="shared" si="31"/>
        <v>54378522.75</v>
      </c>
      <c r="D361" s="13">
        <v>2718926.14</v>
      </c>
      <c r="E361" s="13">
        <v>2260413.13</v>
      </c>
      <c r="F361" s="13">
        <v>13173346.83</v>
      </c>
      <c r="G361" s="13">
        <v>5423777.1600000001</v>
      </c>
      <c r="H361" s="13">
        <v>2742897.7</v>
      </c>
      <c r="I361" s="13">
        <v>2606609.36</v>
      </c>
      <c r="J361" s="13">
        <v>0</v>
      </c>
      <c r="K361" s="15">
        <v>6</v>
      </c>
      <c r="L361" s="13">
        <v>11400000</v>
      </c>
      <c r="M361" s="184">
        <v>1767.6</v>
      </c>
      <c r="N361" s="13">
        <v>9191059.5399999991</v>
      </c>
      <c r="O361" s="184">
        <v>1374.5</v>
      </c>
      <c r="P361" s="13">
        <v>4861492.8899999997</v>
      </c>
      <c r="Q361" s="184">
        <v>0</v>
      </c>
      <c r="R361" s="13">
        <v>0</v>
      </c>
      <c r="S361" s="184">
        <v>0</v>
      </c>
      <c r="T361" s="13">
        <v>0</v>
      </c>
      <c r="U361" s="24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116"/>
      <c r="AJ361" s="116"/>
      <c r="AK361" s="116"/>
      <c r="AL361" s="116"/>
      <c r="AM361" s="116"/>
    </row>
    <row r="362" spans="1:39" s="115" customFormat="1" ht="24.75" hidden="1" customHeight="1" x14ac:dyDescent="0.25">
      <c r="A362" s="79">
        <v>323</v>
      </c>
      <c r="B362" s="14" t="s">
        <v>910</v>
      </c>
      <c r="C362" s="26">
        <f t="shared" si="31"/>
        <v>18610448.91</v>
      </c>
      <c r="D362" s="13">
        <v>930522.45</v>
      </c>
      <c r="E362" s="13">
        <v>0</v>
      </c>
      <c r="F362" s="13">
        <v>12914104.41</v>
      </c>
      <c r="G362" s="13">
        <v>0</v>
      </c>
      <c r="H362" s="13">
        <v>0</v>
      </c>
      <c r="I362" s="13">
        <v>0</v>
      </c>
      <c r="J362" s="13">
        <v>0</v>
      </c>
      <c r="K362" s="172">
        <v>0</v>
      </c>
      <c r="L362" s="13">
        <v>0</v>
      </c>
      <c r="M362" s="184">
        <v>0</v>
      </c>
      <c r="N362" s="61">
        <v>0</v>
      </c>
      <c r="O362" s="184">
        <v>1350</v>
      </c>
      <c r="P362" s="61">
        <v>4765822.05</v>
      </c>
      <c r="Q362" s="184">
        <v>0</v>
      </c>
      <c r="R362" s="61">
        <v>0</v>
      </c>
      <c r="S362" s="184">
        <v>0</v>
      </c>
      <c r="T362" s="61">
        <v>0</v>
      </c>
      <c r="U362" s="24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116"/>
      <c r="AJ362" s="116"/>
      <c r="AK362" s="116"/>
      <c r="AL362" s="116"/>
      <c r="AM362" s="116"/>
    </row>
    <row r="363" spans="1:39" s="115" customFormat="1" ht="24.75" hidden="1" customHeight="1" x14ac:dyDescent="0.25">
      <c r="A363" s="79">
        <v>324</v>
      </c>
      <c r="B363" s="14" t="s">
        <v>178</v>
      </c>
      <c r="C363" s="26">
        <f>ROUND(SUM(D363+E363+F363+G363+H363+I363+J363+L363+N363+P363+R363+T363),2)</f>
        <v>3308955.84</v>
      </c>
      <c r="D363" s="13">
        <v>165447.79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72">
        <v>0</v>
      </c>
      <c r="L363" s="13">
        <v>0</v>
      </c>
      <c r="M363" s="184">
        <v>0</v>
      </c>
      <c r="N363" s="61">
        <v>0</v>
      </c>
      <c r="O363" s="184">
        <v>0</v>
      </c>
      <c r="P363" s="61">
        <v>0</v>
      </c>
      <c r="Q363" s="184">
        <v>2214</v>
      </c>
      <c r="R363" s="61">
        <v>3143508.05</v>
      </c>
      <c r="S363" s="184">
        <v>0</v>
      </c>
      <c r="T363" s="61">
        <v>0</v>
      </c>
      <c r="U363" s="24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  <c r="AJ363" s="116"/>
      <c r="AK363" s="116"/>
      <c r="AL363" s="116"/>
      <c r="AM363" s="116"/>
    </row>
    <row r="364" spans="1:39" s="115" customFormat="1" ht="24.75" hidden="1" customHeight="1" x14ac:dyDescent="0.25">
      <c r="A364" s="79">
        <v>325</v>
      </c>
      <c r="B364" s="14" t="s">
        <v>949</v>
      </c>
      <c r="C364" s="26">
        <f t="shared" si="31"/>
        <v>17735293.559999999</v>
      </c>
      <c r="D364" s="13">
        <v>886764.68</v>
      </c>
      <c r="E364" s="13">
        <v>946983.52</v>
      </c>
      <c r="F364" s="13">
        <v>4659240.49</v>
      </c>
      <c r="G364" s="13">
        <v>2841874.25</v>
      </c>
      <c r="H364" s="13">
        <v>1580556.66</v>
      </c>
      <c r="I364" s="13">
        <v>1175288.99</v>
      </c>
      <c r="J364" s="13">
        <v>0</v>
      </c>
      <c r="K364" s="172">
        <v>0</v>
      </c>
      <c r="L364" s="13">
        <v>0</v>
      </c>
      <c r="M364" s="184">
        <v>0</v>
      </c>
      <c r="N364" s="61">
        <v>0</v>
      </c>
      <c r="O364" s="184">
        <v>721</v>
      </c>
      <c r="P364" s="61">
        <v>2531999.27</v>
      </c>
      <c r="Q364" s="184">
        <v>700</v>
      </c>
      <c r="R364" s="61">
        <v>3112585.6999999997</v>
      </c>
      <c r="S364" s="184">
        <v>0</v>
      </c>
      <c r="T364" s="61">
        <v>0</v>
      </c>
      <c r="U364" s="24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116"/>
      <c r="AJ364" s="116"/>
      <c r="AK364" s="116"/>
      <c r="AL364" s="116"/>
      <c r="AM364" s="116"/>
    </row>
    <row r="365" spans="1:39" s="115" customFormat="1" ht="24.75" hidden="1" customHeight="1" x14ac:dyDescent="0.25">
      <c r="A365" s="79">
        <v>326</v>
      </c>
      <c r="B365" s="14" t="s">
        <v>951</v>
      </c>
      <c r="C365" s="26">
        <f>ROUND(SUM(D365+E365+F365+G365+H365+I365+J365+L365+N365+P365+R365+T365),2)</f>
        <v>3308955.84</v>
      </c>
      <c r="D365" s="13">
        <v>165447.79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72">
        <v>0</v>
      </c>
      <c r="L365" s="13">
        <v>0</v>
      </c>
      <c r="M365" s="184">
        <v>0</v>
      </c>
      <c r="N365" s="61">
        <v>0</v>
      </c>
      <c r="O365" s="184">
        <v>0</v>
      </c>
      <c r="P365" s="61">
        <v>0</v>
      </c>
      <c r="Q365" s="184">
        <v>2214</v>
      </c>
      <c r="R365" s="61">
        <v>3143508.05</v>
      </c>
      <c r="S365" s="184">
        <v>0</v>
      </c>
      <c r="T365" s="61">
        <v>0</v>
      </c>
      <c r="U365" s="24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6"/>
      <c r="AJ365" s="116"/>
      <c r="AK365" s="116"/>
      <c r="AL365" s="116"/>
      <c r="AM365" s="116"/>
    </row>
    <row r="366" spans="1:39" s="115" customFormat="1" ht="24.75" hidden="1" customHeight="1" x14ac:dyDescent="0.25">
      <c r="A366" s="79">
        <v>327</v>
      </c>
      <c r="B366" s="14" t="s">
        <v>1343</v>
      </c>
      <c r="C366" s="26">
        <f t="shared" ref="C366:C368" si="32">ROUND(SUM(D366+E366+F366+G366+H366+I366+J366+L366+N366+P366+R366+T366),2)</f>
        <v>4000000</v>
      </c>
      <c r="D366" s="13">
        <v>200000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72">
        <v>2</v>
      </c>
      <c r="L366" s="13">
        <v>3800000</v>
      </c>
      <c r="M366" s="184">
        <v>0</v>
      </c>
      <c r="N366" s="61">
        <v>0</v>
      </c>
      <c r="O366" s="184">
        <v>0</v>
      </c>
      <c r="P366" s="61">
        <v>0</v>
      </c>
      <c r="Q366" s="184">
        <v>0</v>
      </c>
      <c r="R366" s="61">
        <v>0</v>
      </c>
      <c r="S366" s="184">
        <v>0</v>
      </c>
      <c r="T366" s="61">
        <v>0</v>
      </c>
      <c r="U366" s="24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  <c r="AJ366" s="116"/>
      <c r="AK366" s="116"/>
      <c r="AL366" s="116"/>
      <c r="AM366" s="116"/>
    </row>
    <row r="367" spans="1:39" s="115" customFormat="1" ht="24.75" hidden="1" customHeight="1" x14ac:dyDescent="0.25">
      <c r="A367" s="79">
        <v>328</v>
      </c>
      <c r="B367" s="14" t="s">
        <v>1344</v>
      </c>
      <c r="C367" s="26">
        <f t="shared" si="32"/>
        <v>12000000</v>
      </c>
      <c r="D367" s="13">
        <v>600000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72">
        <v>6</v>
      </c>
      <c r="L367" s="13">
        <v>11400000</v>
      </c>
      <c r="M367" s="184">
        <v>0</v>
      </c>
      <c r="N367" s="61">
        <v>0</v>
      </c>
      <c r="O367" s="184">
        <v>0</v>
      </c>
      <c r="P367" s="61">
        <v>0</v>
      </c>
      <c r="Q367" s="184">
        <v>0</v>
      </c>
      <c r="R367" s="61">
        <v>0</v>
      </c>
      <c r="S367" s="184">
        <v>0</v>
      </c>
      <c r="T367" s="61">
        <v>0</v>
      </c>
      <c r="U367" s="24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16"/>
      <c r="AL367" s="116"/>
      <c r="AM367" s="116"/>
    </row>
    <row r="368" spans="1:39" s="115" customFormat="1" ht="24.75" hidden="1" customHeight="1" x14ac:dyDescent="0.25">
      <c r="A368" s="79">
        <v>329</v>
      </c>
      <c r="B368" s="14" t="s">
        <v>1345</v>
      </c>
      <c r="C368" s="26">
        <f t="shared" si="32"/>
        <v>12000000</v>
      </c>
      <c r="D368" s="13">
        <v>600000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72">
        <v>6</v>
      </c>
      <c r="L368" s="13">
        <v>11400000</v>
      </c>
      <c r="M368" s="184">
        <v>0</v>
      </c>
      <c r="N368" s="61">
        <v>0</v>
      </c>
      <c r="O368" s="184">
        <v>0</v>
      </c>
      <c r="P368" s="61">
        <v>0</v>
      </c>
      <c r="Q368" s="184">
        <v>0</v>
      </c>
      <c r="R368" s="61">
        <v>0</v>
      </c>
      <c r="S368" s="184">
        <v>0</v>
      </c>
      <c r="T368" s="61">
        <v>0</v>
      </c>
      <c r="U368" s="24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116"/>
      <c r="AJ368" s="116"/>
      <c r="AK368" s="116"/>
      <c r="AL368" s="116"/>
      <c r="AM368" s="116"/>
    </row>
    <row r="369" spans="1:39" s="115" customFormat="1" ht="24.75" hidden="1" customHeight="1" x14ac:dyDescent="0.25">
      <c r="A369" s="79">
        <v>330</v>
      </c>
      <c r="B369" s="14" t="s">
        <v>1187</v>
      </c>
      <c r="C369" s="26">
        <f t="shared" si="31"/>
        <v>12000000</v>
      </c>
      <c r="D369" s="13">
        <v>600000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72">
        <v>6</v>
      </c>
      <c r="L369" s="13">
        <v>11400000</v>
      </c>
      <c r="M369" s="184">
        <v>0</v>
      </c>
      <c r="N369" s="61">
        <v>0</v>
      </c>
      <c r="O369" s="184">
        <v>0</v>
      </c>
      <c r="P369" s="61">
        <v>0</v>
      </c>
      <c r="Q369" s="184">
        <v>0</v>
      </c>
      <c r="R369" s="61">
        <v>0</v>
      </c>
      <c r="S369" s="184">
        <v>0</v>
      </c>
      <c r="T369" s="61">
        <v>0</v>
      </c>
      <c r="U369" s="24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  <c r="AJ369" s="116"/>
      <c r="AK369" s="116"/>
      <c r="AL369" s="116"/>
      <c r="AM369" s="116"/>
    </row>
    <row r="370" spans="1:39" s="73" customFormat="1" ht="24.75" hidden="1" customHeight="1" x14ac:dyDescent="0.25">
      <c r="A370" s="214" t="s">
        <v>61</v>
      </c>
      <c r="B370" s="215"/>
      <c r="C370" s="98">
        <f t="shared" si="31"/>
        <v>204810860.78</v>
      </c>
      <c r="D370" s="48">
        <f>ROUND(SUM(D354:D369),2)</f>
        <v>10190654.199999999</v>
      </c>
      <c r="E370" s="48">
        <f>ROUND(SUM(E354:E369),2)</f>
        <v>5089613.62</v>
      </c>
      <c r="F370" s="48">
        <f t="shared" ref="F370:T370" si="33">ROUND(SUM(F354:F369),2)</f>
        <v>35397177.119999997</v>
      </c>
      <c r="G370" s="48">
        <f t="shared" si="33"/>
        <v>13914138.18</v>
      </c>
      <c r="H370" s="48">
        <f t="shared" si="33"/>
        <v>7464956.2699999996</v>
      </c>
      <c r="I370" s="48">
        <f t="shared" si="33"/>
        <v>7115670.3700000001</v>
      </c>
      <c r="J370" s="48">
        <f t="shared" si="33"/>
        <v>0</v>
      </c>
      <c r="K370" s="48">
        <f t="shared" si="33"/>
        <v>44</v>
      </c>
      <c r="L370" s="48">
        <f t="shared" si="33"/>
        <v>83600000</v>
      </c>
      <c r="M370" s="48">
        <f t="shared" si="33"/>
        <v>1767.6</v>
      </c>
      <c r="N370" s="48">
        <f t="shared" si="33"/>
        <v>9191059.5399999991</v>
      </c>
      <c r="O370" s="48">
        <f t="shared" si="33"/>
        <v>5021.5</v>
      </c>
      <c r="P370" s="48">
        <f t="shared" si="33"/>
        <v>17191895.93</v>
      </c>
      <c r="Q370" s="48">
        <f t="shared" si="33"/>
        <v>9289</v>
      </c>
      <c r="R370" s="48">
        <f t="shared" si="33"/>
        <v>15655695.550000001</v>
      </c>
      <c r="S370" s="48">
        <f t="shared" si="33"/>
        <v>0</v>
      </c>
      <c r="T370" s="48">
        <f t="shared" si="33"/>
        <v>0</v>
      </c>
      <c r="U370" s="12"/>
      <c r="V370" s="29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</row>
    <row r="371" spans="1:39" s="73" customFormat="1" ht="24.75" hidden="1" customHeight="1" x14ac:dyDescent="0.25">
      <c r="A371" s="216" t="s">
        <v>85</v>
      </c>
      <c r="B371" s="217"/>
      <c r="C371" s="218"/>
      <c r="D371" s="13"/>
      <c r="E371" s="13"/>
      <c r="F371" s="13"/>
      <c r="G371" s="13"/>
      <c r="H371" s="13"/>
      <c r="I371" s="13"/>
      <c r="J371" s="13"/>
      <c r="K371" s="66"/>
      <c r="L371" s="13"/>
      <c r="M371" s="48"/>
      <c r="N371" s="13"/>
      <c r="O371" s="48"/>
      <c r="P371" s="13"/>
      <c r="Q371" s="48"/>
      <c r="R371" s="13"/>
      <c r="S371" s="48"/>
      <c r="T371" s="13"/>
      <c r="U371" s="12"/>
      <c r="V371" s="29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</row>
    <row r="372" spans="1:39" s="115" customFormat="1" ht="24.75" hidden="1" customHeight="1" x14ac:dyDescent="0.25">
      <c r="A372" s="60">
        <v>331</v>
      </c>
      <c r="B372" s="14" t="s">
        <v>129</v>
      </c>
      <c r="C372" s="26">
        <f t="shared" ref="C372:C400" si="34">ROUND(SUM(D372+E372+F372+G372+H372+I372+J372+L372+N372+P372+R372+T372),2)</f>
        <v>5612556.3899999997</v>
      </c>
      <c r="D372" s="13">
        <v>280627.82</v>
      </c>
      <c r="E372" s="13">
        <v>0</v>
      </c>
      <c r="F372" s="13">
        <v>5331928.57</v>
      </c>
      <c r="G372" s="13">
        <v>0</v>
      </c>
      <c r="H372" s="13">
        <v>0</v>
      </c>
      <c r="I372" s="13">
        <v>0</v>
      </c>
      <c r="J372" s="13">
        <v>0</v>
      </c>
      <c r="K372" s="172">
        <v>0</v>
      </c>
      <c r="L372" s="13">
        <v>0</v>
      </c>
      <c r="M372" s="184">
        <v>0</v>
      </c>
      <c r="N372" s="61">
        <v>0</v>
      </c>
      <c r="O372" s="184">
        <v>0</v>
      </c>
      <c r="P372" s="61">
        <v>0</v>
      </c>
      <c r="Q372" s="184">
        <v>0</v>
      </c>
      <c r="R372" s="61">
        <v>0</v>
      </c>
      <c r="S372" s="184">
        <v>0</v>
      </c>
      <c r="T372" s="61">
        <v>0</v>
      </c>
      <c r="U372" s="16"/>
      <c r="V372" s="125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6"/>
      <c r="AJ372" s="116"/>
      <c r="AK372" s="116"/>
      <c r="AL372" s="116"/>
      <c r="AM372" s="116"/>
    </row>
    <row r="373" spans="1:39" s="115" customFormat="1" ht="24.75" hidden="1" customHeight="1" x14ac:dyDescent="0.25">
      <c r="A373" s="60">
        <v>332</v>
      </c>
      <c r="B373" s="14" t="s">
        <v>338</v>
      </c>
      <c r="C373" s="26">
        <f t="shared" si="34"/>
        <v>7999579.96</v>
      </c>
      <c r="D373" s="13">
        <v>399979</v>
      </c>
      <c r="E373" s="13">
        <v>1478239.3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72">
        <v>0</v>
      </c>
      <c r="L373" s="13">
        <v>0</v>
      </c>
      <c r="M373" s="184">
        <v>0</v>
      </c>
      <c r="N373" s="61">
        <v>0</v>
      </c>
      <c r="O373" s="184">
        <v>0</v>
      </c>
      <c r="P373" s="61">
        <v>0</v>
      </c>
      <c r="Q373" s="184">
        <v>4398.5</v>
      </c>
      <c r="R373" s="61">
        <v>6121361.6600000001</v>
      </c>
      <c r="S373" s="184">
        <v>0</v>
      </c>
      <c r="T373" s="61">
        <v>0</v>
      </c>
      <c r="U373" s="21"/>
      <c r="V373" s="125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6"/>
      <c r="AJ373" s="116"/>
      <c r="AK373" s="116"/>
      <c r="AL373" s="116"/>
      <c r="AM373" s="116"/>
    </row>
    <row r="374" spans="1:39" s="115" customFormat="1" ht="24.75" hidden="1" customHeight="1" x14ac:dyDescent="0.25">
      <c r="A374" s="60">
        <v>333</v>
      </c>
      <c r="B374" s="14" t="s">
        <v>339</v>
      </c>
      <c r="C374" s="26">
        <f t="shared" si="34"/>
        <v>18239168.239999998</v>
      </c>
      <c r="D374" s="13">
        <v>868531.82</v>
      </c>
      <c r="E374" s="13">
        <v>1379196.68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5">
        <v>0</v>
      </c>
      <c r="L374" s="13">
        <v>0</v>
      </c>
      <c r="M374" s="184">
        <v>1416.1</v>
      </c>
      <c r="N374" s="13">
        <v>6892430.5999999996</v>
      </c>
      <c r="O374" s="184">
        <v>0</v>
      </c>
      <c r="P374" s="13">
        <v>0</v>
      </c>
      <c r="Q374" s="184">
        <v>2951.8</v>
      </c>
      <c r="R374" s="13">
        <v>9099009.1400000006</v>
      </c>
      <c r="S374" s="184">
        <v>0</v>
      </c>
      <c r="T374" s="13">
        <v>0</v>
      </c>
      <c r="U374" s="24"/>
      <c r="V374" s="125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6"/>
      <c r="AI374" s="116"/>
      <c r="AJ374" s="116"/>
      <c r="AK374" s="116"/>
      <c r="AL374" s="116"/>
      <c r="AM374" s="116"/>
    </row>
    <row r="375" spans="1:39" s="115" customFormat="1" ht="24.75" hidden="1" customHeight="1" x14ac:dyDescent="0.25">
      <c r="A375" s="60">
        <v>334</v>
      </c>
      <c r="B375" s="14" t="s">
        <v>341</v>
      </c>
      <c r="C375" s="26">
        <f t="shared" si="34"/>
        <v>9730358.9700000007</v>
      </c>
      <c r="D375" s="13">
        <v>486517.95</v>
      </c>
      <c r="E375" s="13">
        <v>0</v>
      </c>
      <c r="F375" s="13">
        <v>3572234.23</v>
      </c>
      <c r="G375" s="13">
        <v>1501946.52</v>
      </c>
      <c r="H375" s="13">
        <v>760906.78</v>
      </c>
      <c r="I375" s="13">
        <v>712936.95</v>
      </c>
      <c r="J375" s="13">
        <v>0</v>
      </c>
      <c r="K375" s="15">
        <v>0</v>
      </c>
      <c r="L375" s="13">
        <v>0</v>
      </c>
      <c r="M375" s="184">
        <v>826.8</v>
      </c>
      <c r="N375" s="13">
        <v>2695816.54</v>
      </c>
      <c r="O375" s="184">
        <v>0</v>
      </c>
      <c r="P375" s="13">
        <v>0</v>
      </c>
      <c r="Q375" s="184">
        <v>0</v>
      </c>
      <c r="R375" s="13">
        <v>0</v>
      </c>
      <c r="S375" s="184">
        <v>0</v>
      </c>
      <c r="T375" s="13">
        <v>0</v>
      </c>
      <c r="U375" s="16"/>
      <c r="V375" s="125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16"/>
      <c r="AL375" s="116"/>
      <c r="AM375" s="116"/>
    </row>
    <row r="376" spans="1:39" s="115" customFormat="1" ht="24.75" hidden="1" customHeight="1" x14ac:dyDescent="0.25">
      <c r="A376" s="60">
        <v>335</v>
      </c>
      <c r="B376" s="14" t="s">
        <v>342</v>
      </c>
      <c r="C376" s="26">
        <f t="shared" si="34"/>
        <v>10990757.6</v>
      </c>
      <c r="D376" s="13">
        <v>549537.88</v>
      </c>
      <c r="E376" s="13">
        <v>0</v>
      </c>
      <c r="F376" s="13">
        <v>3577307.5</v>
      </c>
      <c r="G376" s="13">
        <v>1504079.58</v>
      </c>
      <c r="H376" s="13">
        <v>761987.41</v>
      </c>
      <c r="I376" s="13">
        <v>713949.46</v>
      </c>
      <c r="J376" s="13">
        <v>0</v>
      </c>
      <c r="K376" s="15">
        <v>0</v>
      </c>
      <c r="L376" s="13">
        <v>0</v>
      </c>
      <c r="M376" s="184">
        <v>792</v>
      </c>
      <c r="N376" s="13">
        <v>2582349.66</v>
      </c>
      <c r="O376" s="184">
        <v>605.6</v>
      </c>
      <c r="P376" s="13">
        <v>1301546.1100000001</v>
      </c>
      <c r="Q376" s="184">
        <v>0</v>
      </c>
      <c r="R376" s="13">
        <v>0</v>
      </c>
      <c r="S376" s="184">
        <v>0</v>
      </c>
      <c r="T376" s="13">
        <v>0</v>
      </c>
      <c r="U376" s="16"/>
      <c r="V376" s="125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  <c r="AJ376" s="116"/>
      <c r="AK376" s="116"/>
      <c r="AL376" s="116"/>
      <c r="AM376" s="116"/>
    </row>
    <row r="377" spans="1:39" s="115" customFormat="1" ht="24.75" hidden="1" customHeight="1" x14ac:dyDescent="0.25">
      <c r="A377" s="60">
        <v>336</v>
      </c>
      <c r="B377" s="14" t="s">
        <v>162</v>
      </c>
      <c r="C377" s="26">
        <f t="shared" si="34"/>
        <v>10281387.32</v>
      </c>
      <c r="D377" s="13">
        <v>514069.37</v>
      </c>
      <c r="E377" s="13">
        <v>0</v>
      </c>
      <c r="F377" s="13">
        <v>0</v>
      </c>
      <c r="G377" s="13">
        <v>4749903.5999999996</v>
      </c>
      <c r="H377" s="13">
        <v>2638990.83</v>
      </c>
      <c r="I377" s="13">
        <v>2378423.52</v>
      </c>
      <c r="J377" s="13">
        <v>0</v>
      </c>
      <c r="K377" s="172">
        <v>0</v>
      </c>
      <c r="L377" s="13">
        <v>0</v>
      </c>
      <c r="M377" s="184">
        <v>0</v>
      </c>
      <c r="N377" s="61">
        <v>0</v>
      </c>
      <c r="O377" s="184">
        <v>0</v>
      </c>
      <c r="P377" s="61">
        <v>0</v>
      </c>
      <c r="Q377" s="184">
        <v>0</v>
      </c>
      <c r="R377" s="61">
        <v>0</v>
      </c>
      <c r="S377" s="184">
        <v>0</v>
      </c>
      <c r="T377" s="61">
        <v>0</v>
      </c>
      <c r="U377" s="16"/>
      <c r="V377" s="125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  <c r="AJ377" s="116"/>
      <c r="AK377" s="116"/>
      <c r="AL377" s="116"/>
      <c r="AM377" s="116"/>
    </row>
    <row r="378" spans="1:39" s="115" customFormat="1" ht="24.75" hidden="1" customHeight="1" x14ac:dyDescent="0.25">
      <c r="A378" s="60">
        <v>337</v>
      </c>
      <c r="B378" s="14" t="s">
        <v>343</v>
      </c>
      <c r="C378" s="26">
        <f t="shared" si="34"/>
        <v>12907447.039999999</v>
      </c>
      <c r="D378" s="13">
        <v>645372.35</v>
      </c>
      <c r="E378" s="13">
        <v>0</v>
      </c>
      <c r="F378" s="13">
        <v>5115623.71</v>
      </c>
      <c r="G378" s="13">
        <v>3144553.88</v>
      </c>
      <c r="H378" s="13">
        <v>1747077.32</v>
      </c>
      <c r="I378" s="13">
        <v>1283484.8400000001</v>
      </c>
      <c r="J378" s="13">
        <v>0</v>
      </c>
      <c r="K378" s="172">
        <v>0</v>
      </c>
      <c r="L378" s="13">
        <v>0</v>
      </c>
      <c r="M378" s="184">
        <v>0</v>
      </c>
      <c r="N378" s="61">
        <v>0</v>
      </c>
      <c r="O378" s="184">
        <v>0</v>
      </c>
      <c r="P378" s="61">
        <v>0</v>
      </c>
      <c r="Q378" s="184">
        <v>0</v>
      </c>
      <c r="R378" s="61">
        <v>0</v>
      </c>
      <c r="S378" s="184">
        <v>584.83000000000004</v>
      </c>
      <c r="T378" s="61">
        <v>971334.93849999993</v>
      </c>
      <c r="U378" s="16"/>
      <c r="V378" s="125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  <c r="AJ378" s="116"/>
      <c r="AK378" s="116"/>
      <c r="AL378" s="116"/>
      <c r="AM378" s="116"/>
    </row>
    <row r="379" spans="1:39" s="115" customFormat="1" ht="24.75" hidden="1" customHeight="1" x14ac:dyDescent="0.25">
      <c r="A379" s="60">
        <v>338</v>
      </c>
      <c r="B379" s="14" t="s">
        <v>84</v>
      </c>
      <c r="C379" s="26">
        <f t="shared" si="34"/>
        <v>1018796.27</v>
      </c>
      <c r="D379" s="13">
        <v>50939.81</v>
      </c>
      <c r="E379" s="13">
        <v>967856.46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72">
        <v>0</v>
      </c>
      <c r="L379" s="13">
        <v>0</v>
      </c>
      <c r="M379" s="184">
        <v>0</v>
      </c>
      <c r="N379" s="61">
        <v>0</v>
      </c>
      <c r="O379" s="184">
        <v>0</v>
      </c>
      <c r="P379" s="61">
        <v>0</v>
      </c>
      <c r="Q379" s="184">
        <v>0</v>
      </c>
      <c r="R379" s="61">
        <v>0</v>
      </c>
      <c r="S379" s="184">
        <v>0</v>
      </c>
      <c r="T379" s="61">
        <v>0</v>
      </c>
      <c r="U379" s="16"/>
      <c r="V379" s="125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  <c r="AJ379" s="116"/>
      <c r="AK379" s="116"/>
      <c r="AL379" s="116"/>
      <c r="AM379" s="116"/>
    </row>
    <row r="380" spans="1:39" s="115" customFormat="1" ht="24.75" hidden="1" customHeight="1" x14ac:dyDescent="0.25">
      <c r="A380" s="60">
        <v>339</v>
      </c>
      <c r="B380" s="14" t="s">
        <v>164</v>
      </c>
      <c r="C380" s="26">
        <f t="shared" si="34"/>
        <v>2837175.44</v>
      </c>
      <c r="D380" s="13">
        <v>141858.76999999999</v>
      </c>
      <c r="E380" s="13">
        <v>2695316.67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72">
        <v>0</v>
      </c>
      <c r="L380" s="13">
        <v>0</v>
      </c>
      <c r="M380" s="184">
        <v>0</v>
      </c>
      <c r="N380" s="61">
        <v>0</v>
      </c>
      <c r="O380" s="184">
        <v>0</v>
      </c>
      <c r="P380" s="61">
        <v>0</v>
      </c>
      <c r="Q380" s="184">
        <v>0</v>
      </c>
      <c r="R380" s="61">
        <v>0</v>
      </c>
      <c r="S380" s="184">
        <v>0</v>
      </c>
      <c r="T380" s="61">
        <v>0</v>
      </c>
      <c r="U380" s="16"/>
      <c r="V380" s="125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6"/>
      <c r="AI380" s="116"/>
      <c r="AJ380" s="116"/>
      <c r="AK380" s="116"/>
      <c r="AL380" s="116"/>
      <c r="AM380" s="116"/>
    </row>
    <row r="381" spans="1:39" s="115" customFormat="1" ht="24.75" hidden="1" customHeight="1" x14ac:dyDescent="0.25">
      <c r="A381" s="60">
        <v>340</v>
      </c>
      <c r="B381" s="14" t="s">
        <v>469</v>
      </c>
      <c r="C381" s="26">
        <f t="shared" si="34"/>
        <v>10314533.210000001</v>
      </c>
      <c r="D381" s="13">
        <v>515726.66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5">
        <v>0</v>
      </c>
      <c r="L381" s="13">
        <v>0</v>
      </c>
      <c r="M381" s="184">
        <v>1413.7</v>
      </c>
      <c r="N381" s="13">
        <v>5505851.1500000004</v>
      </c>
      <c r="O381" s="184">
        <v>0</v>
      </c>
      <c r="P381" s="13">
        <v>0</v>
      </c>
      <c r="Q381" s="184">
        <v>3084.7</v>
      </c>
      <c r="R381" s="13">
        <v>4292955.4000000004</v>
      </c>
      <c r="S381" s="184">
        <v>0</v>
      </c>
      <c r="T381" s="13">
        <v>0</v>
      </c>
      <c r="U381" s="21"/>
      <c r="V381" s="125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  <c r="AJ381" s="116"/>
      <c r="AK381" s="116"/>
      <c r="AL381" s="116"/>
      <c r="AM381" s="116"/>
    </row>
    <row r="382" spans="1:39" s="115" customFormat="1" ht="24.75" hidden="1" customHeight="1" x14ac:dyDescent="0.25">
      <c r="A382" s="60">
        <v>341</v>
      </c>
      <c r="B382" s="14" t="s">
        <v>165</v>
      </c>
      <c r="C382" s="26">
        <f t="shared" si="34"/>
        <v>2819074.19</v>
      </c>
      <c r="D382" s="13">
        <v>140953.71</v>
      </c>
      <c r="E382" s="13">
        <v>2678120.48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72">
        <v>0</v>
      </c>
      <c r="L382" s="13">
        <v>0</v>
      </c>
      <c r="M382" s="184">
        <v>0</v>
      </c>
      <c r="N382" s="61">
        <v>0</v>
      </c>
      <c r="O382" s="184">
        <v>0</v>
      </c>
      <c r="P382" s="61">
        <v>0</v>
      </c>
      <c r="Q382" s="184">
        <v>0</v>
      </c>
      <c r="R382" s="61">
        <v>0</v>
      </c>
      <c r="S382" s="184">
        <v>0</v>
      </c>
      <c r="T382" s="61">
        <v>0</v>
      </c>
      <c r="U382" s="16"/>
      <c r="V382" s="125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6"/>
      <c r="AJ382" s="116"/>
      <c r="AK382" s="116"/>
      <c r="AL382" s="116"/>
      <c r="AM382" s="116"/>
    </row>
    <row r="383" spans="1:39" s="115" customFormat="1" ht="24.75" hidden="1" customHeight="1" x14ac:dyDescent="0.25">
      <c r="A383" s="60">
        <v>342</v>
      </c>
      <c r="B383" s="14" t="s">
        <v>470</v>
      </c>
      <c r="C383" s="26">
        <f t="shared" si="34"/>
        <v>9145132.7100000009</v>
      </c>
      <c r="D383" s="13">
        <v>457256.64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5">
        <v>0</v>
      </c>
      <c r="L383" s="13">
        <v>0</v>
      </c>
      <c r="M383" s="184">
        <v>1333.1</v>
      </c>
      <c r="N383" s="13">
        <v>5191943.25</v>
      </c>
      <c r="O383" s="184">
        <v>0</v>
      </c>
      <c r="P383" s="13">
        <v>0</v>
      </c>
      <c r="Q383" s="184">
        <v>2512</v>
      </c>
      <c r="R383" s="13">
        <v>3495932.82</v>
      </c>
      <c r="S383" s="184">
        <v>0</v>
      </c>
      <c r="T383" s="13">
        <v>0</v>
      </c>
      <c r="U383" s="71"/>
      <c r="V383" s="125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116"/>
      <c r="AJ383" s="116"/>
      <c r="AK383" s="116"/>
      <c r="AL383" s="116"/>
      <c r="AM383" s="116"/>
    </row>
    <row r="384" spans="1:39" s="115" customFormat="1" ht="24.75" hidden="1" customHeight="1" x14ac:dyDescent="0.25">
      <c r="A384" s="60">
        <v>343</v>
      </c>
      <c r="B384" s="14" t="s">
        <v>130</v>
      </c>
      <c r="C384" s="26">
        <f t="shared" si="34"/>
        <v>1126419.07</v>
      </c>
      <c r="D384" s="13">
        <v>56320.95</v>
      </c>
      <c r="E384" s="13">
        <v>1070098.1200000001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72">
        <v>0</v>
      </c>
      <c r="L384" s="13">
        <v>0</v>
      </c>
      <c r="M384" s="184">
        <v>0</v>
      </c>
      <c r="N384" s="61">
        <v>0</v>
      </c>
      <c r="O384" s="184">
        <v>0</v>
      </c>
      <c r="P384" s="61">
        <v>0</v>
      </c>
      <c r="Q384" s="184">
        <v>0</v>
      </c>
      <c r="R384" s="61">
        <v>0</v>
      </c>
      <c r="S384" s="184">
        <v>0</v>
      </c>
      <c r="T384" s="61">
        <v>0</v>
      </c>
      <c r="U384" s="16"/>
      <c r="V384" s="125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  <c r="AJ384" s="116"/>
      <c r="AK384" s="116"/>
      <c r="AL384" s="116"/>
      <c r="AM384" s="116"/>
    </row>
    <row r="385" spans="1:39" s="115" customFormat="1" ht="24.75" hidden="1" customHeight="1" x14ac:dyDescent="0.25">
      <c r="A385" s="60">
        <v>344</v>
      </c>
      <c r="B385" s="14" t="s">
        <v>344</v>
      </c>
      <c r="C385" s="26">
        <f t="shared" si="34"/>
        <v>18625275.710000001</v>
      </c>
      <c r="D385" s="13">
        <v>931263.79</v>
      </c>
      <c r="E385" s="13">
        <v>1044785.33</v>
      </c>
      <c r="F385" s="13">
        <v>5178905.84</v>
      </c>
      <c r="G385" s="13">
        <v>3183453.16</v>
      </c>
      <c r="H385" s="13">
        <v>1768689.31</v>
      </c>
      <c r="I385" s="13">
        <v>1299362.02</v>
      </c>
      <c r="J385" s="13">
        <v>0</v>
      </c>
      <c r="K385" s="15">
        <v>0</v>
      </c>
      <c r="L385" s="13">
        <v>0</v>
      </c>
      <c r="M385" s="184">
        <v>1340</v>
      </c>
      <c r="N385" s="13">
        <v>5218816.26</v>
      </c>
      <c r="O385" s="184">
        <v>0</v>
      </c>
      <c r="P385" s="13">
        <v>0</v>
      </c>
      <c r="Q385" s="184">
        <v>0</v>
      </c>
      <c r="R385" s="13">
        <v>0</v>
      </c>
      <c r="S385" s="184">
        <v>0</v>
      </c>
      <c r="T385" s="13">
        <v>0</v>
      </c>
      <c r="U385" s="16"/>
      <c r="V385" s="125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  <c r="AJ385" s="116"/>
      <c r="AK385" s="116"/>
      <c r="AL385" s="116"/>
      <c r="AM385" s="116"/>
    </row>
    <row r="386" spans="1:39" s="115" customFormat="1" ht="24.75" hidden="1" customHeight="1" x14ac:dyDescent="0.25">
      <c r="A386" s="60">
        <v>345</v>
      </c>
      <c r="B386" s="14" t="s">
        <v>345</v>
      </c>
      <c r="C386" s="26">
        <f t="shared" si="34"/>
        <v>5690510.5599999996</v>
      </c>
      <c r="D386" s="13">
        <v>284525.53000000003</v>
      </c>
      <c r="E386" s="13">
        <v>0</v>
      </c>
      <c r="F386" s="13">
        <v>5405985.0300000003</v>
      </c>
      <c r="G386" s="13">
        <v>0</v>
      </c>
      <c r="H386" s="13">
        <v>0</v>
      </c>
      <c r="I386" s="13">
        <v>0</v>
      </c>
      <c r="J386" s="13">
        <v>0</v>
      </c>
      <c r="K386" s="172">
        <v>0</v>
      </c>
      <c r="L386" s="13">
        <v>0</v>
      </c>
      <c r="M386" s="184">
        <v>0</v>
      </c>
      <c r="N386" s="61">
        <v>0</v>
      </c>
      <c r="O386" s="184">
        <v>0</v>
      </c>
      <c r="P386" s="61">
        <v>0</v>
      </c>
      <c r="Q386" s="184">
        <v>0</v>
      </c>
      <c r="R386" s="61">
        <v>0</v>
      </c>
      <c r="S386" s="184">
        <v>0</v>
      </c>
      <c r="T386" s="61">
        <v>0</v>
      </c>
      <c r="U386" s="16"/>
      <c r="V386" s="125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6"/>
      <c r="AJ386" s="116"/>
      <c r="AK386" s="116"/>
      <c r="AL386" s="116"/>
      <c r="AM386" s="116"/>
    </row>
    <row r="387" spans="1:39" s="115" customFormat="1" ht="24.75" hidden="1" customHeight="1" x14ac:dyDescent="0.25">
      <c r="A387" s="60">
        <v>346</v>
      </c>
      <c r="B387" s="14" t="s">
        <v>346</v>
      </c>
      <c r="C387" s="26">
        <f t="shared" si="34"/>
        <v>20226951.440000001</v>
      </c>
      <c r="D387" s="13">
        <v>1011347.57</v>
      </c>
      <c r="E387" s="13">
        <v>1319644.06</v>
      </c>
      <c r="F387" s="13">
        <v>6737865.3700000001</v>
      </c>
      <c r="G387" s="13">
        <v>4133479</v>
      </c>
      <c r="H387" s="13">
        <v>2301308.2200000002</v>
      </c>
      <c r="I387" s="13">
        <v>1681830.63</v>
      </c>
      <c r="J387" s="13">
        <v>0</v>
      </c>
      <c r="K387" s="172">
        <v>0</v>
      </c>
      <c r="L387" s="13">
        <v>0</v>
      </c>
      <c r="M387" s="184">
        <v>0</v>
      </c>
      <c r="N387" s="61">
        <v>0</v>
      </c>
      <c r="O387" s="184">
        <v>1046</v>
      </c>
      <c r="P387" s="61">
        <v>3041476.59</v>
      </c>
      <c r="Q387" s="184">
        <v>0</v>
      </c>
      <c r="R387" s="61">
        <v>0</v>
      </c>
      <c r="S387" s="184">
        <v>0</v>
      </c>
      <c r="T387" s="61">
        <v>0</v>
      </c>
      <c r="U387" s="16"/>
      <c r="V387" s="125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  <c r="AJ387" s="116"/>
      <c r="AK387" s="116"/>
      <c r="AL387" s="116"/>
      <c r="AM387" s="116"/>
    </row>
    <row r="388" spans="1:39" s="115" customFormat="1" ht="24.75" hidden="1" customHeight="1" x14ac:dyDescent="0.25">
      <c r="A388" s="60">
        <v>347</v>
      </c>
      <c r="B388" s="14" t="s">
        <v>347</v>
      </c>
      <c r="C388" s="26">
        <f t="shared" si="34"/>
        <v>8937000.4299999997</v>
      </c>
      <c r="D388" s="13">
        <v>446850.02</v>
      </c>
      <c r="E388" s="13">
        <v>711041.72</v>
      </c>
      <c r="F388" s="13">
        <v>3524569.13</v>
      </c>
      <c r="G388" s="13">
        <v>2166538.86</v>
      </c>
      <c r="H388" s="13">
        <v>1203703.6299999999</v>
      </c>
      <c r="I388" s="13">
        <v>884297.07</v>
      </c>
      <c r="J388" s="13">
        <v>0</v>
      </c>
      <c r="K388" s="172">
        <v>0</v>
      </c>
      <c r="L388" s="13">
        <v>0</v>
      </c>
      <c r="M388" s="184">
        <v>0</v>
      </c>
      <c r="N388" s="61">
        <v>0</v>
      </c>
      <c r="O388" s="184">
        <v>0</v>
      </c>
      <c r="P388" s="61">
        <v>0</v>
      </c>
      <c r="Q388" s="184">
        <v>0</v>
      </c>
      <c r="R388" s="61">
        <v>0</v>
      </c>
      <c r="S388" s="184">
        <v>0</v>
      </c>
      <c r="T388" s="61">
        <v>0</v>
      </c>
      <c r="U388" s="16"/>
      <c r="V388" s="125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  <c r="AJ388" s="116"/>
      <c r="AK388" s="116"/>
      <c r="AL388" s="116"/>
      <c r="AM388" s="116"/>
    </row>
    <row r="389" spans="1:39" s="115" customFormat="1" ht="24.75" hidden="1" customHeight="1" x14ac:dyDescent="0.25">
      <c r="A389" s="60">
        <v>348</v>
      </c>
      <c r="B389" s="14" t="s">
        <v>348</v>
      </c>
      <c r="C389" s="26">
        <f t="shared" si="34"/>
        <v>10287084.470000001</v>
      </c>
      <c r="D389" s="13">
        <v>514354.22</v>
      </c>
      <c r="E389" s="13">
        <v>1089000.1599999999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5">
        <v>0</v>
      </c>
      <c r="L389" s="13">
        <v>0</v>
      </c>
      <c r="M389" s="184">
        <v>1332.5</v>
      </c>
      <c r="N389" s="13">
        <v>5189606.47</v>
      </c>
      <c r="O389" s="184">
        <v>0</v>
      </c>
      <c r="P389" s="13">
        <v>0</v>
      </c>
      <c r="Q389" s="184">
        <v>2510.6999999999998</v>
      </c>
      <c r="R389" s="13">
        <v>3494123.62</v>
      </c>
      <c r="S389" s="184">
        <v>0</v>
      </c>
      <c r="T389" s="13">
        <v>0</v>
      </c>
      <c r="U389" s="21"/>
      <c r="V389" s="125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6"/>
      <c r="AJ389" s="116"/>
      <c r="AK389" s="116"/>
      <c r="AL389" s="116"/>
      <c r="AM389" s="116"/>
    </row>
    <row r="390" spans="1:39" s="115" customFormat="1" ht="24.75" hidden="1" customHeight="1" x14ac:dyDescent="0.25">
      <c r="A390" s="60">
        <v>349</v>
      </c>
      <c r="B390" s="14" t="s">
        <v>349</v>
      </c>
      <c r="C390" s="26">
        <f t="shared" si="34"/>
        <v>12812497.050000001</v>
      </c>
      <c r="D390" s="13">
        <v>640624.85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5">
        <v>0</v>
      </c>
      <c r="L390" s="13">
        <v>0</v>
      </c>
      <c r="M390" s="184">
        <v>905.6</v>
      </c>
      <c r="N390" s="13">
        <v>3526985.08</v>
      </c>
      <c r="O390" s="184">
        <v>0</v>
      </c>
      <c r="P390" s="13">
        <v>0</v>
      </c>
      <c r="Q390" s="184">
        <v>2860</v>
      </c>
      <c r="R390" s="13">
        <v>8644887.1199999992</v>
      </c>
      <c r="S390" s="184">
        <v>0</v>
      </c>
      <c r="T390" s="13">
        <v>0</v>
      </c>
      <c r="U390" s="16"/>
      <c r="V390" s="125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  <c r="AJ390" s="116"/>
      <c r="AK390" s="116"/>
      <c r="AL390" s="116"/>
      <c r="AM390" s="116"/>
    </row>
    <row r="391" spans="1:39" s="115" customFormat="1" ht="24.75" hidden="1" customHeight="1" x14ac:dyDescent="0.25">
      <c r="A391" s="60">
        <v>350</v>
      </c>
      <c r="B391" s="14" t="s">
        <v>350</v>
      </c>
      <c r="C391" s="26">
        <f t="shared" si="34"/>
        <v>12821281.949999999</v>
      </c>
      <c r="D391" s="13">
        <v>641064.1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5">
        <v>0</v>
      </c>
      <c r="L391" s="13">
        <v>0</v>
      </c>
      <c r="M391" s="184">
        <v>904.2</v>
      </c>
      <c r="N391" s="13">
        <v>3521532.58</v>
      </c>
      <c r="O391" s="184">
        <v>0</v>
      </c>
      <c r="P391" s="13">
        <v>0</v>
      </c>
      <c r="Q391" s="184">
        <v>3100</v>
      </c>
      <c r="R391" s="13">
        <v>8658685.2699999996</v>
      </c>
      <c r="S391" s="184">
        <v>0</v>
      </c>
      <c r="T391" s="13">
        <v>0</v>
      </c>
      <c r="U391" s="16"/>
      <c r="V391" s="125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  <c r="AJ391" s="116"/>
      <c r="AK391" s="116"/>
      <c r="AL391" s="116"/>
      <c r="AM391" s="116"/>
    </row>
    <row r="392" spans="1:39" s="115" customFormat="1" ht="24.75" hidden="1" customHeight="1" x14ac:dyDescent="0.25">
      <c r="A392" s="60">
        <v>351</v>
      </c>
      <c r="B392" s="14" t="s">
        <v>351</v>
      </c>
      <c r="C392" s="26">
        <f t="shared" si="34"/>
        <v>7005682.0499999998</v>
      </c>
      <c r="D392" s="13">
        <v>350284.1</v>
      </c>
      <c r="E392" s="13">
        <v>1117256.93</v>
      </c>
      <c r="F392" s="13">
        <v>5538141.0199999996</v>
      </c>
      <c r="G392" s="13">
        <v>0</v>
      </c>
      <c r="H392" s="13">
        <v>0</v>
      </c>
      <c r="I392" s="13">
        <v>0</v>
      </c>
      <c r="J392" s="13">
        <v>0</v>
      </c>
      <c r="K392" s="172">
        <v>0</v>
      </c>
      <c r="L392" s="13">
        <v>0</v>
      </c>
      <c r="M392" s="184">
        <v>0</v>
      </c>
      <c r="N392" s="61">
        <v>0</v>
      </c>
      <c r="O392" s="184">
        <v>0</v>
      </c>
      <c r="P392" s="61">
        <v>0</v>
      </c>
      <c r="Q392" s="184">
        <v>0</v>
      </c>
      <c r="R392" s="61">
        <v>0</v>
      </c>
      <c r="S392" s="184">
        <v>0</v>
      </c>
      <c r="T392" s="61">
        <v>0</v>
      </c>
      <c r="U392" s="16"/>
      <c r="V392" s="125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116"/>
      <c r="AJ392" s="116"/>
      <c r="AK392" s="116"/>
      <c r="AL392" s="116"/>
      <c r="AM392" s="116"/>
    </row>
    <row r="393" spans="1:39" s="115" customFormat="1" ht="24.75" hidden="1" customHeight="1" x14ac:dyDescent="0.25">
      <c r="A393" s="60">
        <v>352</v>
      </c>
      <c r="B393" s="14" t="s">
        <v>352</v>
      </c>
      <c r="C393" s="26">
        <f t="shared" si="34"/>
        <v>6744308.21</v>
      </c>
      <c r="D393" s="13">
        <v>337215.41</v>
      </c>
      <c r="E393" s="13">
        <v>1075573.3799999999</v>
      </c>
      <c r="F393" s="13">
        <v>5331519.42</v>
      </c>
      <c r="G393" s="13">
        <v>0</v>
      </c>
      <c r="H393" s="13">
        <v>0</v>
      </c>
      <c r="I393" s="13">
        <v>0</v>
      </c>
      <c r="J393" s="13">
        <v>0</v>
      </c>
      <c r="K393" s="172">
        <v>0</v>
      </c>
      <c r="L393" s="13">
        <v>0</v>
      </c>
      <c r="M393" s="184">
        <v>0</v>
      </c>
      <c r="N393" s="61">
        <v>0</v>
      </c>
      <c r="O393" s="184">
        <v>0</v>
      </c>
      <c r="P393" s="61">
        <v>0</v>
      </c>
      <c r="Q393" s="184">
        <v>0</v>
      </c>
      <c r="R393" s="61">
        <v>0</v>
      </c>
      <c r="S393" s="184">
        <v>0</v>
      </c>
      <c r="T393" s="61">
        <v>0</v>
      </c>
      <c r="U393" s="16"/>
      <c r="V393" s="125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  <c r="AJ393" s="116"/>
      <c r="AK393" s="116"/>
      <c r="AL393" s="116"/>
      <c r="AM393" s="116"/>
    </row>
    <row r="394" spans="1:39" s="115" customFormat="1" ht="24.75" hidden="1" customHeight="1" x14ac:dyDescent="0.25">
      <c r="A394" s="60">
        <v>353</v>
      </c>
      <c r="B394" s="14" t="s">
        <v>353</v>
      </c>
      <c r="C394" s="26">
        <f t="shared" si="34"/>
        <v>12225927.359999999</v>
      </c>
      <c r="D394" s="13">
        <v>611296.37</v>
      </c>
      <c r="E394" s="13">
        <v>0</v>
      </c>
      <c r="F394" s="13">
        <v>5262372.78</v>
      </c>
      <c r="G394" s="13">
        <v>3234759.98</v>
      </c>
      <c r="H394" s="13">
        <v>1797194.77</v>
      </c>
      <c r="I394" s="13">
        <v>1320303.46</v>
      </c>
      <c r="J394" s="13">
        <v>0</v>
      </c>
      <c r="K394" s="172">
        <v>0</v>
      </c>
      <c r="L394" s="13">
        <v>0</v>
      </c>
      <c r="M394" s="184">
        <v>0</v>
      </c>
      <c r="N394" s="61">
        <v>0</v>
      </c>
      <c r="O394" s="184">
        <v>0</v>
      </c>
      <c r="P394" s="61">
        <v>0</v>
      </c>
      <c r="Q394" s="184">
        <v>0</v>
      </c>
      <c r="R394" s="61">
        <v>0</v>
      </c>
      <c r="S394" s="184">
        <v>0</v>
      </c>
      <c r="T394" s="61">
        <v>0</v>
      </c>
      <c r="U394" s="16"/>
      <c r="V394" s="125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6"/>
      <c r="AI394" s="116"/>
      <c r="AJ394" s="116"/>
      <c r="AK394" s="116"/>
      <c r="AL394" s="116"/>
      <c r="AM394" s="116"/>
    </row>
    <row r="395" spans="1:39" s="115" customFormat="1" ht="24.75" hidden="1" customHeight="1" x14ac:dyDescent="0.25">
      <c r="A395" s="60">
        <v>354</v>
      </c>
      <c r="B395" s="14" t="s">
        <v>354</v>
      </c>
      <c r="C395" s="26">
        <f t="shared" si="34"/>
        <v>9185311.2300000004</v>
      </c>
      <c r="D395" s="13">
        <v>459265.56</v>
      </c>
      <c r="E395" s="13">
        <v>0</v>
      </c>
      <c r="F395" s="13">
        <v>1650326.3</v>
      </c>
      <c r="G395" s="13">
        <v>1012425.86</v>
      </c>
      <c r="H395" s="13">
        <v>563666.56999999995</v>
      </c>
      <c r="I395" s="13">
        <v>411936</v>
      </c>
      <c r="J395" s="13">
        <v>0</v>
      </c>
      <c r="K395" s="15">
        <v>0</v>
      </c>
      <c r="L395" s="13">
        <v>0</v>
      </c>
      <c r="M395" s="184">
        <v>648.5</v>
      </c>
      <c r="N395" s="13">
        <v>3156374.01</v>
      </c>
      <c r="O395" s="184">
        <v>0</v>
      </c>
      <c r="P395" s="13">
        <v>0</v>
      </c>
      <c r="Q395" s="184">
        <v>738.7</v>
      </c>
      <c r="R395" s="13">
        <v>1931316.93</v>
      </c>
      <c r="S395" s="184">
        <v>0</v>
      </c>
      <c r="T395" s="13">
        <v>0</v>
      </c>
      <c r="U395" s="21"/>
      <c r="V395" s="125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6"/>
      <c r="AI395" s="116"/>
      <c r="AJ395" s="116"/>
      <c r="AK395" s="116"/>
      <c r="AL395" s="116"/>
      <c r="AM395" s="116"/>
    </row>
    <row r="396" spans="1:39" s="115" customFormat="1" ht="24.75" hidden="1" customHeight="1" x14ac:dyDescent="0.25">
      <c r="A396" s="60">
        <v>355</v>
      </c>
      <c r="B396" s="14" t="s">
        <v>355</v>
      </c>
      <c r="C396" s="26">
        <f t="shared" si="34"/>
        <v>13811957.460000001</v>
      </c>
      <c r="D396" s="13">
        <v>690597.87</v>
      </c>
      <c r="E396" s="13">
        <v>1834998.26</v>
      </c>
      <c r="F396" s="13">
        <v>0</v>
      </c>
      <c r="G396" s="13">
        <v>5747706.5499999998</v>
      </c>
      <c r="H396" s="13">
        <v>3200026.97</v>
      </c>
      <c r="I396" s="13">
        <v>2338627.81</v>
      </c>
      <c r="J396" s="13">
        <v>0</v>
      </c>
      <c r="K396" s="172">
        <v>0</v>
      </c>
      <c r="L396" s="13">
        <v>0</v>
      </c>
      <c r="M396" s="184">
        <v>0</v>
      </c>
      <c r="N396" s="61">
        <v>0</v>
      </c>
      <c r="O396" s="184">
        <v>0</v>
      </c>
      <c r="P396" s="61">
        <v>0</v>
      </c>
      <c r="Q396" s="184">
        <v>0</v>
      </c>
      <c r="R396" s="61">
        <v>0</v>
      </c>
      <c r="S396" s="184">
        <v>0</v>
      </c>
      <c r="T396" s="61">
        <v>0</v>
      </c>
      <c r="U396" s="16"/>
      <c r="V396" s="125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6"/>
      <c r="AI396" s="116"/>
      <c r="AJ396" s="116"/>
      <c r="AK396" s="116"/>
      <c r="AL396" s="116"/>
      <c r="AM396" s="116"/>
    </row>
    <row r="397" spans="1:39" s="115" customFormat="1" ht="24.75" hidden="1" customHeight="1" x14ac:dyDescent="0.25">
      <c r="A397" s="60">
        <v>356</v>
      </c>
      <c r="B397" s="14" t="s">
        <v>356</v>
      </c>
      <c r="C397" s="26">
        <f t="shared" si="34"/>
        <v>36904689.009999998</v>
      </c>
      <c r="D397" s="13">
        <v>1845234.45</v>
      </c>
      <c r="E397" s="13">
        <v>2010263.49</v>
      </c>
      <c r="F397" s="13">
        <v>10264044.060000001</v>
      </c>
      <c r="G397" s="13">
        <v>6296684.2300000004</v>
      </c>
      <c r="H397" s="13">
        <v>3505669.46</v>
      </c>
      <c r="I397" s="13">
        <v>2561995.94</v>
      </c>
      <c r="J397" s="13">
        <v>0</v>
      </c>
      <c r="K397" s="172">
        <v>0</v>
      </c>
      <c r="L397" s="13">
        <v>0</v>
      </c>
      <c r="M397" s="184">
        <v>0</v>
      </c>
      <c r="N397" s="61">
        <v>0</v>
      </c>
      <c r="O397" s="184">
        <v>0</v>
      </c>
      <c r="P397" s="61">
        <v>0</v>
      </c>
      <c r="Q397" s="184">
        <v>3985.8</v>
      </c>
      <c r="R397" s="61">
        <v>10420797.380000001</v>
      </c>
      <c r="S397" s="184">
        <v>0</v>
      </c>
      <c r="T397" s="61">
        <v>0</v>
      </c>
      <c r="U397" s="21"/>
      <c r="V397" s="125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6"/>
      <c r="AI397" s="116"/>
      <c r="AJ397" s="116"/>
      <c r="AK397" s="116"/>
      <c r="AL397" s="116"/>
      <c r="AM397" s="116"/>
    </row>
    <row r="398" spans="1:39" s="115" customFormat="1" ht="24.75" hidden="1" customHeight="1" x14ac:dyDescent="0.25">
      <c r="A398" s="60">
        <v>357</v>
      </c>
      <c r="B398" s="14" t="s">
        <v>357</v>
      </c>
      <c r="C398" s="26">
        <f t="shared" si="34"/>
        <v>35429313.600000001</v>
      </c>
      <c r="D398" s="13">
        <v>1771465.68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72">
        <v>0</v>
      </c>
      <c r="L398" s="13">
        <v>0</v>
      </c>
      <c r="M398" s="184">
        <v>2408.5</v>
      </c>
      <c r="N398" s="61">
        <v>9380238.0314999986</v>
      </c>
      <c r="O398" s="184">
        <v>0</v>
      </c>
      <c r="P398" s="61">
        <v>0</v>
      </c>
      <c r="Q398" s="184">
        <v>7100.4</v>
      </c>
      <c r="R398" s="61">
        <v>24277609.888500001</v>
      </c>
      <c r="S398" s="184">
        <v>0</v>
      </c>
      <c r="T398" s="61">
        <v>0</v>
      </c>
      <c r="U398" s="24"/>
      <c r="V398" s="125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6"/>
      <c r="AI398" s="116"/>
      <c r="AJ398" s="116"/>
      <c r="AK398" s="116"/>
      <c r="AL398" s="116"/>
      <c r="AM398" s="116"/>
    </row>
    <row r="399" spans="1:39" s="115" customFormat="1" ht="24.75" hidden="1" customHeight="1" x14ac:dyDescent="0.25">
      <c r="A399" s="60">
        <v>358</v>
      </c>
      <c r="B399" s="14" t="s">
        <v>358</v>
      </c>
      <c r="C399" s="26">
        <f t="shared" si="34"/>
        <v>15099332.91</v>
      </c>
      <c r="D399" s="13">
        <v>754966.65</v>
      </c>
      <c r="E399" s="13">
        <v>865532.27</v>
      </c>
      <c r="F399" s="13">
        <v>4290364.7300000004</v>
      </c>
      <c r="G399" s="13">
        <v>2637270.42</v>
      </c>
      <c r="H399" s="13">
        <v>1465236.57</v>
      </c>
      <c r="I399" s="13">
        <v>1076431.42</v>
      </c>
      <c r="J399" s="13">
        <v>0</v>
      </c>
      <c r="K399" s="15">
        <v>0</v>
      </c>
      <c r="L399" s="13">
        <v>0</v>
      </c>
      <c r="M399" s="184">
        <v>1029.5</v>
      </c>
      <c r="N399" s="13">
        <v>4009530.85</v>
      </c>
      <c r="O399" s="184">
        <v>0</v>
      </c>
      <c r="P399" s="13">
        <v>0</v>
      </c>
      <c r="Q399" s="184">
        <v>0</v>
      </c>
      <c r="R399" s="13">
        <v>0</v>
      </c>
      <c r="S399" s="184">
        <v>0</v>
      </c>
      <c r="T399" s="13">
        <v>0</v>
      </c>
      <c r="U399" s="16"/>
      <c r="V399" s="125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6"/>
      <c r="AI399" s="116"/>
      <c r="AJ399" s="116"/>
      <c r="AK399" s="116"/>
      <c r="AL399" s="116"/>
      <c r="AM399" s="116"/>
    </row>
    <row r="400" spans="1:39" s="115" customFormat="1" ht="24.75" hidden="1" customHeight="1" x14ac:dyDescent="0.25">
      <c r="A400" s="60">
        <v>359</v>
      </c>
      <c r="B400" s="14" t="s">
        <v>359</v>
      </c>
      <c r="C400" s="26">
        <f t="shared" si="34"/>
        <v>16361257.050000001</v>
      </c>
      <c r="D400" s="13">
        <v>818062.85</v>
      </c>
      <c r="E400" s="13">
        <v>964334.68</v>
      </c>
      <c r="F400" s="13">
        <v>4780119.3099999996</v>
      </c>
      <c r="G400" s="13">
        <v>2938320.65</v>
      </c>
      <c r="H400" s="13">
        <v>1632496.55</v>
      </c>
      <c r="I400" s="13">
        <v>1199308.43</v>
      </c>
      <c r="J400" s="13">
        <v>0</v>
      </c>
      <c r="K400" s="15">
        <v>0</v>
      </c>
      <c r="L400" s="13">
        <v>0</v>
      </c>
      <c r="M400" s="184">
        <v>1034.4000000000001</v>
      </c>
      <c r="N400" s="13">
        <v>4028614.58</v>
      </c>
      <c r="O400" s="184">
        <v>0</v>
      </c>
      <c r="P400" s="13">
        <v>0</v>
      </c>
      <c r="Q400" s="184">
        <v>0</v>
      </c>
      <c r="R400" s="13">
        <v>0</v>
      </c>
      <c r="S400" s="184">
        <v>0</v>
      </c>
      <c r="T400" s="13">
        <v>0</v>
      </c>
      <c r="U400" s="16"/>
      <c r="V400" s="125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6"/>
      <c r="AI400" s="116"/>
      <c r="AJ400" s="116"/>
      <c r="AK400" s="116"/>
      <c r="AL400" s="116"/>
      <c r="AM400" s="116"/>
    </row>
    <row r="401" spans="1:39" s="115" customFormat="1" ht="24.75" hidden="1" customHeight="1" x14ac:dyDescent="0.25">
      <c r="A401" s="60">
        <v>360</v>
      </c>
      <c r="B401" s="14" t="s">
        <v>360</v>
      </c>
      <c r="C401" s="26">
        <f t="shared" ref="C401:C431" si="35">ROUND(SUM(D401+E401+F401+G401+H401+I401+J401+L401+N401+P401+R401+T401),2)</f>
        <v>8054933.3799999999</v>
      </c>
      <c r="D401" s="13">
        <v>402746.67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5">
        <v>0</v>
      </c>
      <c r="L401" s="13">
        <v>0</v>
      </c>
      <c r="M401" s="184">
        <v>1964.8</v>
      </c>
      <c r="N401" s="13">
        <v>7652186.71</v>
      </c>
      <c r="O401" s="184">
        <v>0</v>
      </c>
      <c r="P401" s="13">
        <v>0</v>
      </c>
      <c r="Q401" s="184">
        <v>0</v>
      </c>
      <c r="R401" s="13">
        <v>0</v>
      </c>
      <c r="S401" s="184">
        <v>0</v>
      </c>
      <c r="T401" s="13">
        <v>0</v>
      </c>
      <c r="U401" s="16"/>
      <c r="V401" s="125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6"/>
      <c r="AI401" s="116"/>
      <c r="AJ401" s="116"/>
      <c r="AK401" s="116"/>
      <c r="AL401" s="116"/>
      <c r="AM401" s="116"/>
    </row>
    <row r="402" spans="1:39" s="115" customFormat="1" ht="24.75" hidden="1" customHeight="1" x14ac:dyDescent="0.25">
      <c r="A402" s="60">
        <v>361</v>
      </c>
      <c r="B402" s="14" t="s">
        <v>361</v>
      </c>
      <c r="C402" s="26">
        <f t="shared" si="35"/>
        <v>23558039.32</v>
      </c>
      <c r="D402" s="13">
        <v>1177901.97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5">
        <v>0</v>
      </c>
      <c r="L402" s="13">
        <v>0</v>
      </c>
      <c r="M402" s="184">
        <v>1503.9</v>
      </c>
      <c r="N402" s="13">
        <v>5857147.5899999999</v>
      </c>
      <c r="O402" s="184">
        <v>0</v>
      </c>
      <c r="P402" s="13">
        <v>0</v>
      </c>
      <c r="Q402" s="184">
        <v>4634.3</v>
      </c>
      <c r="R402" s="208">
        <v>16522989.76</v>
      </c>
      <c r="S402" s="184">
        <v>0</v>
      </c>
      <c r="T402" s="13">
        <v>0</v>
      </c>
      <c r="U402" s="207"/>
      <c r="V402" s="125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6"/>
      <c r="AI402" s="116"/>
      <c r="AJ402" s="116"/>
      <c r="AK402" s="116"/>
      <c r="AL402" s="116"/>
      <c r="AM402" s="116"/>
    </row>
    <row r="403" spans="1:39" s="115" customFormat="1" ht="24.75" hidden="1" customHeight="1" x14ac:dyDescent="0.25">
      <c r="A403" s="60">
        <v>362</v>
      </c>
      <c r="B403" s="14" t="s">
        <v>362</v>
      </c>
      <c r="C403" s="26">
        <f t="shared" si="35"/>
        <v>10186269.310000001</v>
      </c>
      <c r="D403" s="13">
        <v>509313.47</v>
      </c>
      <c r="E403" s="13">
        <v>1385682.55</v>
      </c>
      <c r="F403" s="13">
        <v>0</v>
      </c>
      <c r="G403" s="13">
        <v>4222164.4800000004</v>
      </c>
      <c r="H403" s="13">
        <v>2345785.15</v>
      </c>
      <c r="I403" s="13">
        <v>1723323.66</v>
      </c>
      <c r="J403" s="13">
        <v>0</v>
      </c>
      <c r="K403" s="172">
        <v>0</v>
      </c>
      <c r="L403" s="13">
        <v>0</v>
      </c>
      <c r="M403" s="184">
        <v>0</v>
      </c>
      <c r="N403" s="61">
        <v>0</v>
      </c>
      <c r="O403" s="184">
        <v>0</v>
      </c>
      <c r="P403" s="61">
        <v>0</v>
      </c>
      <c r="Q403" s="184">
        <v>0</v>
      </c>
      <c r="R403" s="61">
        <v>0</v>
      </c>
      <c r="S403" s="184">
        <v>0</v>
      </c>
      <c r="T403" s="61">
        <v>0</v>
      </c>
      <c r="U403" s="16"/>
      <c r="V403" s="125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6"/>
      <c r="AI403" s="116"/>
      <c r="AJ403" s="116"/>
      <c r="AK403" s="116"/>
      <c r="AL403" s="116"/>
      <c r="AM403" s="116"/>
    </row>
    <row r="404" spans="1:39" s="115" customFormat="1" ht="24.75" hidden="1" customHeight="1" x14ac:dyDescent="0.25">
      <c r="A404" s="60">
        <v>363</v>
      </c>
      <c r="B404" s="14" t="s">
        <v>363</v>
      </c>
      <c r="C404" s="26">
        <f t="shared" si="35"/>
        <v>10093479.75</v>
      </c>
      <c r="D404" s="13">
        <v>504673.99</v>
      </c>
      <c r="E404" s="13">
        <v>0</v>
      </c>
      <c r="F404" s="13">
        <v>4344509.13</v>
      </c>
      <c r="G404" s="13">
        <v>2670552.7799999998</v>
      </c>
      <c r="H404" s="13">
        <v>1483727.86</v>
      </c>
      <c r="I404" s="13">
        <v>1090015.99</v>
      </c>
      <c r="J404" s="13">
        <v>0</v>
      </c>
      <c r="K404" s="172">
        <v>0</v>
      </c>
      <c r="L404" s="13">
        <v>0</v>
      </c>
      <c r="M404" s="184">
        <v>0</v>
      </c>
      <c r="N404" s="61">
        <v>0</v>
      </c>
      <c r="O404" s="184">
        <v>0</v>
      </c>
      <c r="P404" s="61">
        <v>0</v>
      </c>
      <c r="Q404" s="184">
        <v>0</v>
      </c>
      <c r="R404" s="61">
        <v>0</v>
      </c>
      <c r="S404" s="184">
        <v>0</v>
      </c>
      <c r="T404" s="61">
        <v>0</v>
      </c>
      <c r="U404" s="16"/>
      <c r="V404" s="12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6"/>
      <c r="AI404" s="116"/>
      <c r="AJ404" s="116"/>
      <c r="AK404" s="116"/>
      <c r="AL404" s="116"/>
      <c r="AM404" s="116"/>
    </row>
    <row r="405" spans="1:39" s="115" customFormat="1" ht="24.75" hidden="1" customHeight="1" x14ac:dyDescent="0.25">
      <c r="A405" s="60">
        <v>364</v>
      </c>
      <c r="B405" s="14" t="s">
        <v>366</v>
      </c>
      <c r="C405" s="26">
        <f t="shared" si="35"/>
        <v>13399377.42</v>
      </c>
      <c r="D405" s="13">
        <v>669968.87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5">
        <v>0</v>
      </c>
      <c r="L405" s="13">
        <v>0</v>
      </c>
      <c r="M405" s="184">
        <v>855.5</v>
      </c>
      <c r="N405" s="13">
        <v>3331863.66</v>
      </c>
      <c r="O405" s="184">
        <v>0</v>
      </c>
      <c r="P405" s="13">
        <v>0</v>
      </c>
      <c r="Q405" s="184">
        <v>3033.3</v>
      </c>
      <c r="R405" s="13">
        <v>9397544.8900000006</v>
      </c>
      <c r="S405" s="184">
        <v>0</v>
      </c>
      <c r="T405" s="13">
        <v>0</v>
      </c>
      <c r="U405" s="16"/>
      <c r="V405" s="125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6"/>
      <c r="AJ405" s="116"/>
      <c r="AK405" s="116"/>
      <c r="AL405" s="116"/>
      <c r="AM405" s="116"/>
    </row>
    <row r="406" spans="1:39" s="115" customFormat="1" ht="24.75" hidden="1" customHeight="1" x14ac:dyDescent="0.25">
      <c r="A406" s="60">
        <v>365</v>
      </c>
      <c r="B406" s="14" t="s">
        <v>367</v>
      </c>
      <c r="C406" s="26">
        <f t="shared" si="35"/>
        <v>23045676.609999999</v>
      </c>
      <c r="D406" s="13">
        <v>1152283.83</v>
      </c>
      <c r="E406" s="13">
        <v>1298105.8</v>
      </c>
      <c r="F406" s="13">
        <v>6434592.4000000004</v>
      </c>
      <c r="G406" s="13">
        <v>3955318.79</v>
      </c>
      <c r="H406" s="13">
        <v>2197528.81</v>
      </c>
      <c r="I406" s="13">
        <v>1614407.6</v>
      </c>
      <c r="J406" s="13">
        <v>0</v>
      </c>
      <c r="K406" s="15">
        <v>0</v>
      </c>
      <c r="L406" s="13">
        <v>0</v>
      </c>
      <c r="M406" s="184">
        <v>1641.6</v>
      </c>
      <c r="N406" s="13">
        <v>6393439.3799999999</v>
      </c>
      <c r="O406" s="184">
        <v>0</v>
      </c>
      <c r="P406" s="13">
        <v>0</v>
      </c>
      <c r="Q406" s="184">
        <v>0</v>
      </c>
      <c r="R406" s="13">
        <v>0</v>
      </c>
      <c r="S406" s="184">
        <v>0</v>
      </c>
      <c r="T406" s="13">
        <v>0</v>
      </c>
      <c r="U406" s="16"/>
      <c r="V406" s="125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6"/>
      <c r="AJ406" s="116"/>
      <c r="AK406" s="116"/>
      <c r="AL406" s="116"/>
      <c r="AM406" s="116"/>
    </row>
    <row r="407" spans="1:39" s="115" customFormat="1" ht="24.75" hidden="1" customHeight="1" x14ac:dyDescent="0.25">
      <c r="A407" s="60">
        <v>366</v>
      </c>
      <c r="B407" s="14" t="s">
        <v>368</v>
      </c>
      <c r="C407" s="26">
        <f t="shared" si="35"/>
        <v>6638519.96</v>
      </c>
      <c r="D407" s="13">
        <v>331926</v>
      </c>
      <c r="E407" s="13">
        <v>1032882.35</v>
      </c>
      <c r="F407" s="13">
        <v>5273711.6100000003</v>
      </c>
      <c r="G407" s="13">
        <v>0</v>
      </c>
      <c r="H407" s="13">
        <v>0</v>
      </c>
      <c r="I407" s="13">
        <v>0</v>
      </c>
      <c r="J407" s="13">
        <v>0</v>
      </c>
      <c r="K407" s="172">
        <v>0</v>
      </c>
      <c r="L407" s="13">
        <v>0</v>
      </c>
      <c r="M407" s="184">
        <v>0</v>
      </c>
      <c r="N407" s="61">
        <v>0</v>
      </c>
      <c r="O407" s="184">
        <v>0</v>
      </c>
      <c r="P407" s="61">
        <v>0</v>
      </c>
      <c r="Q407" s="184">
        <v>0</v>
      </c>
      <c r="R407" s="61">
        <v>0</v>
      </c>
      <c r="S407" s="184">
        <v>0</v>
      </c>
      <c r="T407" s="61">
        <v>0</v>
      </c>
      <c r="U407" s="16"/>
      <c r="V407" s="125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6"/>
      <c r="AJ407" s="116"/>
      <c r="AK407" s="116"/>
      <c r="AL407" s="116"/>
      <c r="AM407" s="116"/>
    </row>
    <row r="408" spans="1:39" s="115" customFormat="1" ht="24.75" hidden="1" customHeight="1" x14ac:dyDescent="0.25">
      <c r="A408" s="60">
        <v>367</v>
      </c>
      <c r="B408" s="14" t="s">
        <v>369</v>
      </c>
      <c r="C408" s="26">
        <f t="shared" si="35"/>
        <v>20374409.699999999</v>
      </c>
      <c r="D408" s="13">
        <v>1018720.49</v>
      </c>
      <c r="E408" s="13">
        <v>1144576.46</v>
      </c>
      <c r="F408" s="13">
        <v>5844001.6799999997</v>
      </c>
      <c r="G408" s="13">
        <v>3585120.36</v>
      </c>
      <c r="H408" s="13">
        <v>1996010.36</v>
      </c>
      <c r="I408" s="13">
        <v>1458714.37</v>
      </c>
      <c r="J408" s="13">
        <v>0</v>
      </c>
      <c r="K408" s="172">
        <v>0</v>
      </c>
      <c r="L408" s="13">
        <v>0</v>
      </c>
      <c r="M408" s="184">
        <v>0</v>
      </c>
      <c r="N408" s="61">
        <v>0</v>
      </c>
      <c r="O408" s="184">
        <v>0</v>
      </c>
      <c r="P408" s="61">
        <v>0</v>
      </c>
      <c r="Q408" s="184">
        <v>2037.6</v>
      </c>
      <c r="R408" s="61">
        <v>5327265.9800000004</v>
      </c>
      <c r="S408" s="184">
        <v>0</v>
      </c>
      <c r="T408" s="61">
        <v>0</v>
      </c>
      <c r="U408" s="21"/>
      <c r="V408" s="125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6"/>
      <c r="AJ408" s="116"/>
      <c r="AK408" s="116"/>
      <c r="AL408" s="116"/>
      <c r="AM408" s="116"/>
    </row>
    <row r="409" spans="1:39" s="115" customFormat="1" ht="24.75" hidden="1" customHeight="1" x14ac:dyDescent="0.25">
      <c r="A409" s="60">
        <v>368</v>
      </c>
      <c r="B409" s="14" t="s">
        <v>370</v>
      </c>
      <c r="C409" s="26">
        <f t="shared" si="35"/>
        <v>19051524.780000001</v>
      </c>
      <c r="D409" s="13">
        <v>952576.24</v>
      </c>
      <c r="E409" s="13">
        <v>1042039.22</v>
      </c>
      <c r="F409" s="13">
        <v>5320464.97</v>
      </c>
      <c r="G409" s="13">
        <v>3263946.23</v>
      </c>
      <c r="H409" s="13">
        <v>1817197.15</v>
      </c>
      <c r="I409" s="13">
        <v>1328034.99</v>
      </c>
      <c r="J409" s="13">
        <v>0</v>
      </c>
      <c r="K409" s="172">
        <v>0</v>
      </c>
      <c r="L409" s="13">
        <v>0</v>
      </c>
      <c r="M409" s="184">
        <v>0</v>
      </c>
      <c r="N409" s="61">
        <v>0</v>
      </c>
      <c r="O409" s="184">
        <v>0</v>
      </c>
      <c r="P409" s="61">
        <v>0</v>
      </c>
      <c r="Q409" s="184">
        <v>2037.6</v>
      </c>
      <c r="R409" s="61">
        <v>5327265.9800000004</v>
      </c>
      <c r="S409" s="184">
        <v>0</v>
      </c>
      <c r="T409" s="61">
        <v>0</v>
      </c>
      <c r="U409" s="21"/>
      <c r="V409" s="125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6"/>
      <c r="AJ409" s="116"/>
      <c r="AK409" s="116"/>
      <c r="AL409" s="116"/>
      <c r="AM409" s="116"/>
    </row>
    <row r="410" spans="1:39" s="115" customFormat="1" ht="24.75" hidden="1" customHeight="1" x14ac:dyDescent="0.25">
      <c r="A410" s="60">
        <v>369</v>
      </c>
      <c r="B410" s="14" t="s">
        <v>371</v>
      </c>
      <c r="C410" s="26">
        <f t="shared" si="35"/>
        <v>18867094.309999999</v>
      </c>
      <c r="D410" s="13">
        <v>943354.72</v>
      </c>
      <c r="E410" s="13">
        <v>1027743.95</v>
      </c>
      <c r="F410" s="13">
        <v>5247475.92</v>
      </c>
      <c r="G410" s="13">
        <v>3219169.62</v>
      </c>
      <c r="H410" s="13">
        <v>1792267.84</v>
      </c>
      <c r="I410" s="13">
        <v>1309816.28</v>
      </c>
      <c r="J410" s="13">
        <v>0</v>
      </c>
      <c r="K410" s="172">
        <v>0</v>
      </c>
      <c r="L410" s="13">
        <v>0</v>
      </c>
      <c r="M410" s="184">
        <v>0</v>
      </c>
      <c r="N410" s="61">
        <v>0</v>
      </c>
      <c r="O410" s="184">
        <v>0</v>
      </c>
      <c r="P410" s="61">
        <v>0</v>
      </c>
      <c r="Q410" s="184">
        <v>2037.6</v>
      </c>
      <c r="R410" s="61">
        <v>5327265.9800000004</v>
      </c>
      <c r="S410" s="184">
        <v>0</v>
      </c>
      <c r="T410" s="61">
        <v>0</v>
      </c>
      <c r="U410" s="21"/>
      <c r="V410" s="125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6"/>
      <c r="AI410" s="116"/>
      <c r="AJ410" s="116"/>
      <c r="AK410" s="116"/>
      <c r="AL410" s="116"/>
      <c r="AM410" s="116"/>
    </row>
    <row r="411" spans="1:39" s="115" customFormat="1" ht="24.75" hidden="1" customHeight="1" x14ac:dyDescent="0.25">
      <c r="A411" s="60">
        <v>370</v>
      </c>
      <c r="B411" s="14" t="s">
        <v>372</v>
      </c>
      <c r="C411" s="26">
        <f t="shared" si="35"/>
        <v>9507900.6799999997</v>
      </c>
      <c r="D411" s="13">
        <v>475395.03</v>
      </c>
      <c r="E411" s="13">
        <v>736960.47</v>
      </c>
      <c r="F411" s="13">
        <v>3762787.68</v>
      </c>
      <c r="G411" s="13">
        <v>2308357.7799999998</v>
      </c>
      <c r="H411" s="13">
        <v>1285174.72</v>
      </c>
      <c r="I411" s="13">
        <v>939225</v>
      </c>
      <c r="J411" s="13">
        <v>0</v>
      </c>
      <c r="K411" s="172">
        <v>0</v>
      </c>
      <c r="L411" s="13">
        <v>0</v>
      </c>
      <c r="M411" s="184">
        <v>0</v>
      </c>
      <c r="N411" s="61">
        <v>0</v>
      </c>
      <c r="O411" s="184">
        <v>0</v>
      </c>
      <c r="P411" s="61">
        <v>0</v>
      </c>
      <c r="Q411" s="184">
        <v>0</v>
      </c>
      <c r="R411" s="61">
        <v>0</v>
      </c>
      <c r="S411" s="184">
        <v>0</v>
      </c>
      <c r="T411" s="61">
        <v>0</v>
      </c>
      <c r="U411" s="16"/>
      <c r="V411" s="125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6"/>
      <c r="AI411" s="116"/>
      <c r="AJ411" s="116"/>
      <c r="AK411" s="116"/>
      <c r="AL411" s="116"/>
      <c r="AM411" s="116"/>
    </row>
    <row r="412" spans="1:39" s="115" customFormat="1" ht="24.75" hidden="1" customHeight="1" x14ac:dyDescent="0.25">
      <c r="A412" s="60">
        <v>371</v>
      </c>
      <c r="B412" s="14" t="s">
        <v>373</v>
      </c>
      <c r="C412" s="26">
        <f t="shared" si="35"/>
        <v>13876001.23</v>
      </c>
      <c r="D412" s="13">
        <v>693800.06</v>
      </c>
      <c r="E412" s="13">
        <v>1053011.98</v>
      </c>
      <c r="F412" s="13">
        <v>5219684.62</v>
      </c>
      <c r="G412" s="13">
        <v>0</v>
      </c>
      <c r="H412" s="13">
        <v>0</v>
      </c>
      <c r="I412" s="13">
        <v>0</v>
      </c>
      <c r="J412" s="13">
        <v>0</v>
      </c>
      <c r="K412" s="172">
        <v>0</v>
      </c>
      <c r="L412" s="13">
        <v>0</v>
      </c>
      <c r="M412" s="184">
        <v>0</v>
      </c>
      <c r="N412" s="61">
        <v>0</v>
      </c>
      <c r="O412" s="184">
        <v>876.7</v>
      </c>
      <c r="P412" s="61">
        <v>2318866.04</v>
      </c>
      <c r="Q412" s="184">
        <v>3298.6</v>
      </c>
      <c r="R412" s="61">
        <v>4590638.53</v>
      </c>
      <c r="S412" s="184">
        <v>0</v>
      </c>
      <c r="T412" s="61">
        <v>0</v>
      </c>
      <c r="U412" s="21"/>
      <c r="V412" s="125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6"/>
      <c r="AI412" s="116"/>
      <c r="AJ412" s="116"/>
      <c r="AK412" s="116"/>
      <c r="AL412" s="116"/>
      <c r="AM412" s="116"/>
    </row>
    <row r="413" spans="1:39" s="115" customFormat="1" ht="24.75" hidden="1" customHeight="1" x14ac:dyDescent="0.25">
      <c r="A413" s="60">
        <v>372</v>
      </c>
      <c r="B413" s="14" t="s">
        <v>374</v>
      </c>
      <c r="C413" s="26">
        <f t="shared" si="35"/>
        <v>17901225.969999999</v>
      </c>
      <c r="D413" s="13">
        <v>895061.3</v>
      </c>
      <c r="E413" s="13">
        <v>0</v>
      </c>
      <c r="F413" s="13">
        <v>6402855.6900000004</v>
      </c>
      <c r="G413" s="13">
        <v>3927960.57</v>
      </c>
      <c r="H413" s="13">
        <v>2186886.14</v>
      </c>
      <c r="I413" s="13">
        <v>1598209.26</v>
      </c>
      <c r="J413" s="13">
        <v>0</v>
      </c>
      <c r="K413" s="172">
        <v>0</v>
      </c>
      <c r="L413" s="13">
        <v>0</v>
      </c>
      <c r="M413" s="184">
        <v>0</v>
      </c>
      <c r="N413" s="61">
        <v>0</v>
      </c>
      <c r="O413" s="184">
        <v>861</v>
      </c>
      <c r="P413" s="61">
        <v>2890253.01</v>
      </c>
      <c r="Q413" s="184">
        <v>0</v>
      </c>
      <c r="R413" s="61">
        <v>0</v>
      </c>
      <c r="S413" s="184">
        <v>0</v>
      </c>
      <c r="T413" s="61">
        <v>0</v>
      </c>
      <c r="U413" s="16"/>
      <c r="V413" s="125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6"/>
      <c r="AI413" s="116"/>
      <c r="AJ413" s="116"/>
      <c r="AK413" s="116"/>
      <c r="AL413" s="116"/>
      <c r="AM413" s="116"/>
    </row>
    <row r="414" spans="1:39" s="115" customFormat="1" ht="24.75" hidden="1" customHeight="1" x14ac:dyDescent="0.25">
      <c r="A414" s="60">
        <v>373</v>
      </c>
      <c r="B414" s="14" t="s">
        <v>375</v>
      </c>
      <c r="C414" s="26">
        <f t="shared" si="35"/>
        <v>13904655.189999999</v>
      </c>
      <c r="D414" s="13">
        <v>695232.76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5">
        <v>0</v>
      </c>
      <c r="L414" s="13">
        <v>0</v>
      </c>
      <c r="M414" s="184">
        <v>0</v>
      </c>
      <c r="N414" s="13">
        <v>0</v>
      </c>
      <c r="O414" s="184">
        <v>0</v>
      </c>
      <c r="P414" s="13">
        <v>0</v>
      </c>
      <c r="Q414" s="184">
        <v>5304.8</v>
      </c>
      <c r="R414" s="13">
        <v>13209422.43</v>
      </c>
      <c r="S414" s="184">
        <v>0</v>
      </c>
      <c r="T414" s="13">
        <v>0</v>
      </c>
      <c r="U414" s="21"/>
      <c r="V414" s="125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6"/>
      <c r="AI414" s="116"/>
      <c r="AJ414" s="116"/>
      <c r="AK414" s="116"/>
      <c r="AL414" s="116"/>
      <c r="AM414" s="116"/>
    </row>
    <row r="415" spans="1:39" s="115" customFormat="1" ht="24.75" hidden="1" customHeight="1" x14ac:dyDescent="0.25">
      <c r="A415" s="60">
        <v>374</v>
      </c>
      <c r="B415" s="14" t="s">
        <v>131</v>
      </c>
      <c r="C415" s="26">
        <f t="shared" si="35"/>
        <v>1092794.18</v>
      </c>
      <c r="D415" s="13">
        <v>54639.71</v>
      </c>
      <c r="E415" s="13">
        <v>1038154.47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72">
        <v>0</v>
      </c>
      <c r="L415" s="13">
        <v>0</v>
      </c>
      <c r="M415" s="184">
        <v>0</v>
      </c>
      <c r="N415" s="61">
        <v>0</v>
      </c>
      <c r="O415" s="184">
        <v>0</v>
      </c>
      <c r="P415" s="61">
        <v>0</v>
      </c>
      <c r="Q415" s="184">
        <v>0</v>
      </c>
      <c r="R415" s="61">
        <v>0</v>
      </c>
      <c r="S415" s="184">
        <v>0</v>
      </c>
      <c r="T415" s="61">
        <v>0</v>
      </c>
      <c r="U415" s="16"/>
      <c r="V415" s="125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6"/>
      <c r="AI415" s="116"/>
      <c r="AJ415" s="116"/>
      <c r="AK415" s="116"/>
      <c r="AL415" s="116"/>
      <c r="AM415" s="116"/>
    </row>
    <row r="416" spans="1:39" s="115" customFormat="1" ht="24.75" hidden="1" customHeight="1" x14ac:dyDescent="0.25">
      <c r="A416" s="60">
        <v>375</v>
      </c>
      <c r="B416" s="14" t="s">
        <v>436</v>
      </c>
      <c r="C416" s="26">
        <f t="shared" si="35"/>
        <v>20880845.460000001</v>
      </c>
      <c r="D416" s="13">
        <v>1044042.27</v>
      </c>
      <c r="E416" s="13">
        <v>1402631.11</v>
      </c>
      <c r="F416" s="13">
        <v>0</v>
      </c>
      <c r="G416" s="13">
        <v>0</v>
      </c>
      <c r="H416" s="13">
        <v>0</v>
      </c>
      <c r="I416" s="13">
        <v>1744401.97</v>
      </c>
      <c r="J416" s="13">
        <v>0</v>
      </c>
      <c r="K416" s="172">
        <v>0</v>
      </c>
      <c r="L416" s="13">
        <v>0</v>
      </c>
      <c r="M416" s="184">
        <v>0</v>
      </c>
      <c r="N416" s="61">
        <v>0</v>
      </c>
      <c r="O416" s="184">
        <v>0</v>
      </c>
      <c r="P416" s="61">
        <v>0</v>
      </c>
      <c r="Q416" s="184">
        <v>2877.9</v>
      </c>
      <c r="R416" s="61">
        <v>16689770.109999999</v>
      </c>
      <c r="S416" s="184">
        <v>0</v>
      </c>
      <c r="T416" s="61">
        <v>0</v>
      </c>
      <c r="U416" s="16"/>
      <c r="V416" s="125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6"/>
      <c r="AI416" s="116"/>
      <c r="AJ416" s="116"/>
      <c r="AK416" s="116"/>
      <c r="AL416" s="116"/>
      <c r="AM416" s="116"/>
    </row>
    <row r="417" spans="1:39" s="115" customFormat="1" ht="24.75" hidden="1" customHeight="1" x14ac:dyDescent="0.25">
      <c r="A417" s="60">
        <v>376</v>
      </c>
      <c r="B417" s="14" t="s">
        <v>377</v>
      </c>
      <c r="C417" s="26">
        <f t="shared" si="35"/>
        <v>15581678.52</v>
      </c>
      <c r="D417" s="13">
        <v>779083.93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5">
        <v>0</v>
      </c>
      <c r="L417" s="13">
        <v>0</v>
      </c>
      <c r="M417" s="184">
        <v>1331.2</v>
      </c>
      <c r="N417" s="13">
        <v>5184543.43</v>
      </c>
      <c r="O417" s="184">
        <v>0</v>
      </c>
      <c r="P417" s="13">
        <v>0</v>
      </c>
      <c r="Q417" s="184">
        <v>2316.3000000000002</v>
      </c>
      <c r="R417" s="13">
        <v>9618051.1600000001</v>
      </c>
      <c r="S417" s="184">
        <v>0</v>
      </c>
      <c r="T417" s="13">
        <v>0</v>
      </c>
      <c r="U417" s="44"/>
      <c r="V417" s="125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6"/>
      <c r="AI417" s="116"/>
      <c r="AJ417" s="116"/>
      <c r="AK417" s="116"/>
      <c r="AL417" s="116"/>
      <c r="AM417" s="116"/>
    </row>
    <row r="418" spans="1:39" s="115" customFormat="1" ht="24.75" hidden="1" customHeight="1" x14ac:dyDescent="0.25">
      <c r="A418" s="60">
        <v>377</v>
      </c>
      <c r="B418" s="14" t="s">
        <v>378</v>
      </c>
      <c r="C418" s="26">
        <f t="shared" si="35"/>
        <v>16922335.359999999</v>
      </c>
      <c r="D418" s="13">
        <v>846116.77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5">
        <v>0</v>
      </c>
      <c r="L418" s="13">
        <v>0</v>
      </c>
      <c r="M418" s="184">
        <v>1370.3</v>
      </c>
      <c r="N418" s="13">
        <v>3513547.64</v>
      </c>
      <c r="O418" s="184">
        <v>0</v>
      </c>
      <c r="P418" s="13">
        <v>0</v>
      </c>
      <c r="Q418" s="184">
        <v>2877.9</v>
      </c>
      <c r="R418" s="13">
        <v>12562670.949999999</v>
      </c>
      <c r="S418" s="184">
        <v>0</v>
      </c>
      <c r="T418" s="13">
        <v>0</v>
      </c>
      <c r="U418" s="16"/>
      <c r="V418" s="125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6"/>
      <c r="AI418" s="116"/>
      <c r="AJ418" s="116"/>
      <c r="AK418" s="116"/>
      <c r="AL418" s="116"/>
      <c r="AM418" s="116"/>
    </row>
    <row r="419" spans="1:39" s="115" customFormat="1" ht="24.75" hidden="1" customHeight="1" x14ac:dyDescent="0.25">
      <c r="A419" s="60">
        <v>378</v>
      </c>
      <c r="B419" s="14" t="s">
        <v>379</v>
      </c>
      <c r="C419" s="26">
        <f t="shared" si="35"/>
        <v>5606640.3099999996</v>
      </c>
      <c r="D419" s="13">
        <v>280332.02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5">
        <v>0</v>
      </c>
      <c r="L419" s="13">
        <v>0</v>
      </c>
      <c r="M419" s="184">
        <v>1367.6</v>
      </c>
      <c r="N419" s="13">
        <v>5326308.29</v>
      </c>
      <c r="O419" s="184">
        <v>0</v>
      </c>
      <c r="P419" s="13">
        <v>0</v>
      </c>
      <c r="Q419" s="184">
        <v>0</v>
      </c>
      <c r="R419" s="13">
        <v>0</v>
      </c>
      <c r="S419" s="184">
        <v>0</v>
      </c>
      <c r="T419" s="13">
        <v>0</v>
      </c>
      <c r="U419" s="16"/>
      <c r="V419" s="125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6"/>
      <c r="AI419" s="116"/>
      <c r="AJ419" s="116"/>
      <c r="AK419" s="116"/>
      <c r="AL419" s="116"/>
      <c r="AM419" s="116"/>
    </row>
    <row r="420" spans="1:39" s="115" customFormat="1" ht="24.75" hidden="1" customHeight="1" x14ac:dyDescent="0.25">
      <c r="A420" s="60">
        <v>379</v>
      </c>
      <c r="B420" s="14" t="s">
        <v>380</v>
      </c>
      <c r="C420" s="26">
        <f t="shared" si="35"/>
        <v>18571682.41</v>
      </c>
      <c r="D420" s="13">
        <v>928584.12</v>
      </c>
      <c r="E420" s="13">
        <v>0</v>
      </c>
      <c r="F420" s="13">
        <v>0</v>
      </c>
      <c r="G420" s="13">
        <v>3865531.87</v>
      </c>
      <c r="H420" s="13">
        <v>2147644.25</v>
      </c>
      <c r="I420" s="13">
        <v>1577760.07</v>
      </c>
      <c r="J420" s="13">
        <v>0</v>
      </c>
      <c r="K420" s="15">
        <v>0</v>
      </c>
      <c r="L420" s="13">
        <v>0</v>
      </c>
      <c r="M420" s="184">
        <v>1288.9000000000001</v>
      </c>
      <c r="N420" s="13">
        <v>5019800.21</v>
      </c>
      <c r="O420" s="184">
        <v>0</v>
      </c>
      <c r="P420" s="13">
        <v>0</v>
      </c>
      <c r="Q420" s="184">
        <v>3616</v>
      </c>
      <c r="R420" s="13">
        <v>5032361.8899999997</v>
      </c>
      <c r="S420" s="184">
        <v>0</v>
      </c>
      <c r="T420" s="13">
        <v>0</v>
      </c>
      <c r="U420" s="21"/>
      <c r="V420" s="125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6"/>
      <c r="AI420" s="116"/>
      <c r="AJ420" s="116"/>
      <c r="AK420" s="116"/>
      <c r="AL420" s="116"/>
      <c r="AM420" s="116"/>
    </row>
    <row r="421" spans="1:39" s="115" customFormat="1" ht="24.75" hidden="1" customHeight="1" x14ac:dyDescent="0.25">
      <c r="A421" s="60">
        <v>380</v>
      </c>
      <c r="B421" s="14" t="s">
        <v>381</v>
      </c>
      <c r="C421" s="26">
        <f t="shared" si="35"/>
        <v>7597568.0199999996</v>
      </c>
      <c r="D421" s="13">
        <v>379878.40000000002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5">
        <v>0</v>
      </c>
      <c r="L421" s="13">
        <v>0</v>
      </c>
      <c r="M421" s="184">
        <v>857.2</v>
      </c>
      <c r="N421" s="13">
        <v>3338484.55</v>
      </c>
      <c r="O421" s="184">
        <v>0</v>
      </c>
      <c r="P421" s="13">
        <v>0</v>
      </c>
      <c r="Q421" s="184">
        <v>2787.4</v>
      </c>
      <c r="R421" s="13">
        <v>3879205.07</v>
      </c>
      <c r="S421" s="184">
        <v>0</v>
      </c>
      <c r="T421" s="13">
        <v>0</v>
      </c>
      <c r="U421" s="21"/>
      <c r="V421" s="125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6"/>
      <c r="AJ421" s="116"/>
      <c r="AK421" s="116"/>
      <c r="AL421" s="116"/>
      <c r="AM421" s="116"/>
    </row>
    <row r="422" spans="1:39" s="115" customFormat="1" ht="24.75" hidden="1" customHeight="1" x14ac:dyDescent="0.25">
      <c r="A422" s="60">
        <v>381</v>
      </c>
      <c r="B422" s="14" t="s">
        <v>382</v>
      </c>
      <c r="C422" s="26">
        <f t="shared" si="35"/>
        <v>5953725.8499999996</v>
      </c>
      <c r="D422" s="13">
        <v>297686.28999999998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5">
        <v>0</v>
      </c>
      <c r="L422" s="13">
        <v>0</v>
      </c>
      <c r="M422" s="184">
        <v>779.4</v>
      </c>
      <c r="N422" s="13">
        <v>3035481.64</v>
      </c>
      <c r="O422" s="184">
        <v>0</v>
      </c>
      <c r="P422" s="13">
        <v>0</v>
      </c>
      <c r="Q422" s="184">
        <v>1883</v>
      </c>
      <c r="R422" s="13">
        <v>2620557.9189999998</v>
      </c>
      <c r="S422" s="184">
        <v>0</v>
      </c>
      <c r="T422" s="13">
        <v>0</v>
      </c>
      <c r="U422" s="21"/>
      <c r="V422" s="125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  <c r="AJ422" s="116"/>
      <c r="AK422" s="116"/>
      <c r="AL422" s="116"/>
      <c r="AM422" s="116"/>
    </row>
    <row r="423" spans="1:39" s="115" customFormat="1" ht="24.75" hidden="1" customHeight="1" x14ac:dyDescent="0.25">
      <c r="A423" s="60">
        <v>382</v>
      </c>
      <c r="B423" s="14" t="s">
        <v>383</v>
      </c>
      <c r="C423" s="26">
        <f t="shared" si="35"/>
        <v>12330992.65</v>
      </c>
      <c r="D423" s="13">
        <v>616549.63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72">
        <v>0</v>
      </c>
      <c r="L423" s="13">
        <v>0</v>
      </c>
      <c r="M423" s="184">
        <v>0</v>
      </c>
      <c r="N423" s="61">
        <v>0</v>
      </c>
      <c r="O423" s="184">
        <v>0</v>
      </c>
      <c r="P423" s="61">
        <v>0</v>
      </c>
      <c r="Q423" s="184">
        <v>4237.3</v>
      </c>
      <c r="R423" s="61">
        <v>11714443.02</v>
      </c>
      <c r="S423" s="184">
        <v>0</v>
      </c>
      <c r="T423" s="61">
        <v>0</v>
      </c>
      <c r="U423" s="44"/>
      <c r="V423" s="125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6"/>
      <c r="AJ423" s="116"/>
      <c r="AK423" s="116"/>
      <c r="AL423" s="116"/>
      <c r="AM423" s="116"/>
    </row>
    <row r="424" spans="1:39" s="115" customFormat="1" ht="24.75" hidden="1" customHeight="1" x14ac:dyDescent="0.25">
      <c r="A424" s="60">
        <v>383</v>
      </c>
      <c r="B424" s="14" t="s">
        <v>302</v>
      </c>
      <c r="C424" s="26">
        <f t="shared" si="35"/>
        <v>14746177.720000001</v>
      </c>
      <c r="D424" s="13">
        <v>737308.89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72">
        <v>0</v>
      </c>
      <c r="L424" s="13">
        <v>0</v>
      </c>
      <c r="M424" s="184">
        <v>0</v>
      </c>
      <c r="N424" s="61">
        <v>0</v>
      </c>
      <c r="O424" s="184">
        <v>0</v>
      </c>
      <c r="P424" s="61">
        <v>0</v>
      </c>
      <c r="Q424" s="184">
        <v>3209.2</v>
      </c>
      <c r="R424" s="61">
        <v>14008868.83</v>
      </c>
      <c r="S424" s="184">
        <v>0</v>
      </c>
      <c r="T424" s="61">
        <v>0</v>
      </c>
      <c r="U424" s="16"/>
      <c r="V424" s="125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6"/>
      <c r="AI424" s="116"/>
      <c r="AJ424" s="116"/>
      <c r="AK424" s="116"/>
      <c r="AL424" s="116"/>
      <c r="AM424" s="116"/>
    </row>
    <row r="425" spans="1:39" s="115" customFormat="1" ht="24.75" hidden="1" customHeight="1" x14ac:dyDescent="0.25">
      <c r="A425" s="60">
        <v>384</v>
      </c>
      <c r="B425" s="14" t="s">
        <v>384</v>
      </c>
      <c r="C425" s="26">
        <f t="shared" si="35"/>
        <v>12010048.73</v>
      </c>
      <c r="D425" s="13">
        <v>600502.43999999994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72">
        <v>0</v>
      </c>
      <c r="L425" s="13">
        <v>0</v>
      </c>
      <c r="M425" s="184">
        <v>0</v>
      </c>
      <c r="N425" s="61">
        <v>0</v>
      </c>
      <c r="O425" s="184">
        <v>0</v>
      </c>
      <c r="P425" s="61">
        <v>0</v>
      </c>
      <c r="Q425" s="184">
        <v>3937.9</v>
      </c>
      <c r="R425" s="61">
        <v>11409546.289999999</v>
      </c>
      <c r="S425" s="184">
        <v>0</v>
      </c>
      <c r="T425" s="61">
        <v>0</v>
      </c>
      <c r="U425" s="44"/>
      <c r="V425" s="125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6"/>
      <c r="AI425" s="116"/>
      <c r="AJ425" s="116"/>
      <c r="AK425" s="116"/>
      <c r="AL425" s="116"/>
      <c r="AM425" s="116"/>
    </row>
    <row r="426" spans="1:39" s="115" customFormat="1" ht="24.75" hidden="1" customHeight="1" x14ac:dyDescent="0.25">
      <c r="A426" s="60">
        <v>385</v>
      </c>
      <c r="B426" s="14" t="s">
        <v>385</v>
      </c>
      <c r="C426" s="26">
        <f t="shared" si="35"/>
        <v>10458342.23</v>
      </c>
      <c r="D426" s="13">
        <v>522917.11</v>
      </c>
      <c r="E426" s="13">
        <v>0</v>
      </c>
      <c r="F426" s="13">
        <v>9935425.1199999992</v>
      </c>
      <c r="G426" s="13">
        <v>0</v>
      </c>
      <c r="H426" s="13">
        <v>0</v>
      </c>
      <c r="I426" s="13">
        <v>0</v>
      </c>
      <c r="J426" s="13">
        <v>0</v>
      </c>
      <c r="K426" s="172">
        <v>0</v>
      </c>
      <c r="L426" s="13">
        <v>0</v>
      </c>
      <c r="M426" s="184">
        <v>0</v>
      </c>
      <c r="N426" s="61">
        <v>0</v>
      </c>
      <c r="O426" s="184">
        <v>0</v>
      </c>
      <c r="P426" s="61">
        <v>0</v>
      </c>
      <c r="Q426" s="184">
        <v>0</v>
      </c>
      <c r="R426" s="61">
        <v>0</v>
      </c>
      <c r="S426" s="184">
        <v>0</v>
      </c>
      <c r="T426" s="61">
        <v>0</v>
      </c>
      <c r="U426" s="16"/>
      <c r="V426" s="125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6"/>
      <c r="AI426" s="116"/>
      <c r="AJ426" s="116"/>
      <c r="AK426" s="116"/>
      <c r="AL426" s="116"/>
      <c r="AM426" s="116"/>
    </row>
    <row r="427" spans="1:39" s="115" customFormat="1" ht="24.75" hidden="1" customHeight="1" x14ac:dyDescent="0.25">
      <c r="A427" s="60">
        <v>386</v>
      </c>
      <c r="B427" s="14" t="s">
        <v>386</v>
      </c>
      <c r="C427" s="26">
        <f t="shared" si="35"/>
        <v>8314908.9900000002</v>
      </c>
      <c r="D427" s="13">
        <v>415745.45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72">
        <v>0</v>
      </c>
      <c r="L427" s="13">
        <v>0</v>
      </c>
      <c r="M427" s="184">
        <v>0</v>
      </c>
      <c r="N427" s="61">
        <v>0</v>
      </c>
      <c r="O427" s="184">
        <v>0</v>
      </c>
      <c r="P427" s="61">
        <v>0</v>
      </c>
      <c r="Q427" s="184">
        <v>2302.6</v>
      </c>
      <c r="R427" s="61">
        <v>7899163.54</v>
      </c>
      <c r="S427" s="184">
        <v>0</v>
      </c>
      <c r="T427" s="61">
        <v>0</v>
      </c>
      <c r="U427" s="16"/>
      <c r="V427" s="125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6"/>
      <c r="AI427" s="116"/>
      <c r="AJ427" s="116"/>
      <c r="AK427" s="116"/>
      <c r="AL427" s="116"/>
      <c r="AM427" s="116"/>
    </row>
    <row r="428" spans="1:39" s="115" customFormat="1" ht="24.75" hidden="1" customHeight="1" x14ac:dyDescent="0.25">
      <c r="A428" s="60">
        <v>387</v>
      </c>
      <c r="B428" s="14" t="s">
        <v>387</v>
      </c>
      <c r="C428" s="26">
        <f t="shared" si="35"/>
        <v>32887586.649999999</v>
      </c>
      <c r="D428" s="13">
        <v>1117597.47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5">
        <v>0</v>
      </c>
      <c r="L428" s="13">
        <v>0</v>
      </c>
      <c r="M428" s="184">
        <v>2284</v>
      </c>
      <c r="N428" s="13">
        <v>8895355.4800000004</v>
      </c>
      <c r="O428" s="184">
        <v>0</v>
      </c>
      <c r="P428" s="13">
        <v>0</v>
      </c>
      <c r="Q428" s="184">
        <v>5240</v>
      </c>
      <c r="R428" s="13">
        <v>22874633.699999999</v>
      </c>
      <c r="S428" s="184">
        <v>0</v>
      </c>
      <c r="T428" s="13">
        <v>0</v>
      </c>
      <c r="U428" s="21"/>
      <c r="V428" s="125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6"/>
      <c r="AI428" s="116"/>
      <c r="AJ428" s="116"/>
      <c r="AK428" s="116"/>
      <c r="AL428" s="116"/>
      <c r="AM428" s="116"/>
    </row>
    <row r="429" spans="1:39" s="115" customFormat="1" ht="24.75" hidden="1" customHeight="1" x14ac:dyDescent="0.25">
      <c r="A429" s="60">
        <v>388</v>
      </c>
      <c r="B429" s="14" t="s">
        <v>388</v>
      </c>
      <c r="C429" s="26">
        <f t="shared" si="35"/>
        <v>6800106.3799999999</v>
      </c>
      <c r="D429" s="13">
        <v>340005.32</v>
      </c>
      <c r="E429" s="13">
        <v>380731.31</v>
      </c>
      <c r="F429" s="13">
        <v>2250694.31</v>
      </c>
      <c r="G429" s="13">
        <v>931760.4</v>
      </c>
      <c r="H429" s="13">
        <v>471123.65</v>
      </c>
      <c r="I429" s="13">
        <v>441419.91</v>
      </c>
      <c r="J429" s="13">
        <v>0</v>
      </c>
      <c r="K429" s="15">
        <v>0</v>
      </c>
      <c r="L429" s="13">
        <v>0</v>
      </c>
      <c r="M429" s="184">
        <v>381.2</v>
      </c>
      <c r="N429" s="13">
        <v>1984371.48</v>
      </c>
      <c r="O429" s="184">
        <v>0</v>
      </c>
      <c r="P429" s="13">
        <v>0</v>
      </c>
      <c r="Q429" s="184">
        <v>0</v>
      </c>
      <c r="R429" s="13">
        <v>0</v>
      </c>
      <c r="S429" s="184">
        <v>0</v>
      </c>
      <c r="T429" s="13">
        <v>0</v>
      </c>
      <c r="U429" s="16"/>
      <c r="V429" s="125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6"/>
      <c r="AI429" s="116"/>
      <c r="AJ429" s="116"/>
      <c r="AK429" s="116"/>
      <c r="AL429" s="116"/>
      <c r="AM429" s="116"/>
    </row>
    <row r="430" spans="1:39" s="115" customFormat="1" ht="24.75" hidden="1" customHeight="1" x14ac:dyDescent="0.25">
      <c r="A430" s="60">
        <v>389</v>
      </c>
      <c r="B430" s="14" t="s">
        <v>79</v>
      </c>
      <c r="C430" s="26">
        <f t="shared" si="35"/>
        <v>197723.57</v>
      </c>
      <c r="D430" s="13">
        <v>9886.18</v>
      </c>
      <c r="E430" s="13">
        <v>187837.39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72">
        <v>0</v>
      </c>
      <c r="L430" s="13">
        <v>0</v>
      </c>
      <c r="M430" s="184">
        <v>0</v>
      </c>
      <c r="N430" s="61">
        <v>0</v>
      </c>
      <c r="O430" s="184">
        <v>0</v>
      </c>
      <c r="P430" s="61">
        <v>0</v>
      </c>
      <c r="Q430" s="184">
        <v>0</v>
      </c>
      <c r="R430" s="61">
        <v>0</v>
      </c>
      <c r="S430" s="184">
        <v>0</v>
      </c>
      <c r="T430" s="61">
        <v>0</v>
      </c>
      <c r="U430" s="16"/>
      <c r="V430" s="125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6"/>
      <c r="AI430" s="116"/>
      <c r="AJ430" s="116"/>
      <c r="AK430" s="116"/>
      <c r="AL430" s="116"/>
      <c r="AM430" s="116"/>
    </row>
    <row r="431" spans="1:39" s="115" customFormat="1" ht="24.75" hidden="1" customHeight="1" x14ac:dyDescent="0.25">
      <c r="A431" s="60">
        <v>390</v>
      </c>
      <c r="B431" s="14" t="s">
        <v>132</v>
      </c>
      <c r="C431" s="26">
        <f t="shared" si="35"/>
        <v>1638888.48</v>
      </c>
      <c r="D431" s="13">
        <v>81944.42</v>
      </c>
      <c r="E431" s="13">
        <v>222945.14</v>
      </c>
      <c r="F431" s="13">
        <v>0</v>
      </c>
      <c r="G431" s="13">
        <v>679312.17</v>
      </c>
      <c r="H431" s="13">
        <v>377417.89</v>
      </c>
      <c r="I431" s="13">
        <v>277268.86</v>
      </c>
      <c r="J431" s="13">
        <v>0</v>
      </c>
      <c r="K431" s="172">
        <v>0</v>
      </c>
      <c r="L431" s="13">
        <v>0</v>
      </c>
      <c r="M431" s="184">
        <v>0</v>
      </c>
      <c r="N431" s="61">
        <v>0</v>
      </c>
      <c r="O431" s="184">
        <v>0</v>
      </c>
      <c r="P431" s="61">
        <v>0</v>
      </c>
      <c r="Q431" s="184">
        <v>0</v>
      </c>
      <c r="R431" s="61">
        <v>0</v>
      </c>
      <c r="S431" s="184">
        <v>0</v>
      </c>
      <c r="T431" s="61">
        <v>0</v>
      </c>
      <c r="U431" s="16"/>
      <c r="V431" s="125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6"/>
      <c r="AI431" s="116"/>
      <c r="AJ431" s="116"/>
      <c r="AK431" s="116"/>
      <c r="AL431" s="116"/>
      <c r="AM431" s="116"/>
    </row>
    <row r="432" spans="1:39" s="115" customFormat="1" ht="24.75" hidden="1" customHeight="1" x14ac:dyDescent="0.25">
      <c r="A432" s="60">
        <v>391</v>
      </c>
      <c r="B432" s="14" t="s">
        <v>389</v>
      </c>
      <c r="C432" s="26">
        <f t="shared" ref="C432:C440" si="36">ROUND(SUM(D432+E432+F432+G432+H432+I432+J432+L432+N432+P432+R432+T432),2)</f>
        <v>19171245.710000001</v>
      </c>
      <c r="D432" s="13">
        <v>958562.29</v>
      </c>
      <c r="E432" s="13">
        <v>1084570.43</v>
      </c>
      <c r="F432" s="13">
        <v>5376116.96</v>
      </c>
      <c r="G432" s="13">
        <v>3304678.07</v>
      </c>
      <c r="H432" s="13">
        <v>1836040.44</v>
      </c>
      <c r="I432" s="13">
        <v>1348841.31</v>
      </c>
      <c r="J432" s="13">
        <v>0</v>
      </c>
      <c r="K432" s="15">
        <v>0</v>
      </c>
      <c r="L432" s="13">
        <v>0</v>
      </c>
      <c r="M432" s="184">
        <v>1351.2</v>
      </c>
      <c r="N432" s="13">
        <v>5262436.21</v>
      </c>
      <c r="O432" s="184">
        <v>0</v>
      </c>
      <c r="P432" s="13">
        <v>0</v>
      </c>
      <c r="Q432" s="184">
        <v>0</v>
      </c>
      <c r="R432" s="13">
        <v>0</v>
      </c>
      <c r="S432" s="184">
        <v>0</v>
      </c>
      <c r="T432" s="13">
        <v>0</v>
      </c>
      <c r="U432" s="16"/>
      <c r="V432" s="125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6"/>
      <c r="AI432" s="116"/>
      <c r="AJ432" s="116"/>
      <c r="AK432" s="116"/>
      <c r="AL432" s="116"/>
      <c r="AM432" s="116"/>
    </row>
    <row r="433" spans="1:39" s="115" customFormat="1" ht="24.75" hidden="1" customHeight="1" x14ac:dyDescent="0.25">
      <c r="A433" s="60">
        <v>392</v>
      </c>
      <c r="B433" s="14" t="s">
        <v>504</v>
      </c>
      <c r="C433" s="26">
        <f t="shared" si="36"/>
        <v>11723568.25</v>
      </c>
      <c r="D433" s="13">
        <v>586178.41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5">
        <v>0</v>
      </c>
      <c r="L433" s="13">
        <v>0</v>
      </c>
      <c r="M433" s="184">
        <v>1799.1</v>
      </c>
      <c r="N433" s="13">
        <v>7006845.0199999996</v>
      </c>
      <c r="O433" s="184">
        <v>0</v>
      </c>
      <c r="P433" s="13">
        <v>0</v>
      </c>
      <c r="Q433" s="184">
        <v>2968</v>
      </c>
      <c r="R433" s="13">
        <v>4130544.82</v>
      </c>
      <c r="S433" s="184">
        <v>0</v>
      </c>
      <c r="T433" s="13">
        <v>0</v>
      </c>
      <c r="U433" s="21"/>
      <c r="V433" s="125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6"/>
      <c r="AI433" s="116"/>
      <c r="AJ433" s="116"/>
      <c r="AK433" s="116"/>
      <c r="AL433" s="116"/>
      <c r="AM433" s="116"/>
    </row>
    <row r="434" spans="1:39" s="115" customFormat="1" ht="24.75" hidden="1" customHeight="1" x14ac:dyDescent="0.25">
      <c r="A434" s="60">
        <v>393</v>
      </c>
      <c r="B434" s="14" t="s">
        <v>390</v>
      </c>
      <c r="C434" s="26">
        <f t="shared" si="36"/>
        <v>33019114.57</v>
      </c>
      <c r="D434" s="13">
        <v>1650955.73</v>
      </c>
      <c r="E434" s="13">
        <v>2434815.0699999998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5">
        <v>0</v>
      </c>
      <c r="L434" s="13">
        <v>0</v>
      </c>
      <c r="M434" s="184">
        <v>2351.5</v>
      </c>
      <c r="N434" s="13">
        <v>9158243.6099999994</v>
      </c>
      <c r="O434" s="184">
        <v>0</v>
      </c>
      <c r="P434" s="13">
        <v>0</v>
      </c>
      <c r="Q434" s="184">
        <v>5537.1</v>
      </c>
      <c r="R434" s="13">
        <v>19775100.16</v>
      </c>
      <c r="S434" s="184">
        <v>0</v>
      </c>
      <c r="T434" s="13">
        <v>0</v>
      </c>
      <c r="U434" s="44"/>
      <c r="V434" s="125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6"/>
      <c r="AI434" s="116"/>
      <c r="AJ434" s="116"/>
      <c r="AK434" s="116"/>
      <c r="AL434" s="116"/>
      <c r="AM434" s="116"/>
    </row>
    <row r="435" spans="1:39" s="115" customFormat="1" ht="24.75" hidden="1" customHeight="1" x14ac:dyDescent="0.25">
      <c r="A435" s="60">
        <v>394</v>
      </c>
      <c r="B435" s="14" t="s">
        <v>391</v>
      </c>
      <c r="C435" s="26">
        <f t="shared" si="36"/>
        <v>45251052.490000002</v>
      </c>
      <c r="D435" s="13">
        <v>2262552.62</v>
      </c>
      <c r="E435" s="13">
        <v>1815174.53</v>
      </c>
      <c r="F435" s="13">
        <v>8997655.0399999991</v>
      </c>
      <c r="G435" s="13">
        <v>5530823.3600000003</v>
      </c>
      <c r="H435" s="13">
        <v>3072860.71</v>
      </c>
      <c r="I435" s="13">
        <v>2257467.42</v>
      </c>
      <c r="J435" s="13">
        <v>0</v>
      </c>
      <c r="K435" s="15">
        <v>0</v>
      </c>
      <c r="L435" s="13">
        <v>0</v>
      </c>
      <c r="M435" s="184">
        <v>1977</v>
      </c>
      <c r="N435" s="13">
        <v>7699701.2999999998</v>
      </c>
      <c r="O435" s="184">
        <v>1479.7</v>
      </c>
      <c r="P435" s="13">
        <v>3997244.69</v>
      </c>
      <c r="Q435" s="184">
        <v>6910.7</v>
      </c>
      <c r="R435" s="13">
        <v>9617572.8200000003</v>
      </c>
      <c r="S435" s="184">
        <v>0</v>
      </c>
      <c r="T435" s="13">
        <v>0</v>
      </c>
      <c r="U435" s="21"/>
      <c r="V435" s="125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6"/>
      <c r="AI435" s="116"/>
      <c r="AJ435" s="116"/>
      <c r="AK435" s="116"/>
      <c r="AL435" s="116"/>
      <c r="AM435" s="116"/>
    </row>
    <row r="436" spans="1:39" s="115" customFormat="1" ht="24.75" hidden="1" customHeight="1" x14ac:dyDescent="0.25">
      <c r="A436" s="60">
        <v>395</v>
      </c>
      <c r="B436" s="14" t="s">
        <v>392</v>
      </c>
      <c r="C436" s="26">
        <f t="shared" si="36"/>
        <v>21133329.739999998</v>
      </c>
      <c r="D436" s="13">
        <v>941902.57</v>
      </c>
      <c r="E436" s="13">
        <v>0</v>
      </c>
      <c r="F436" s="13">
        <v>9148359.25</v>
      </c>
      <c r="G436" s="13">
        <v>5623460.6600000001</v>
      </c>
      <c r="H436" s="13">
        <v>3124328.9</v>
      </c>
      <c r="I436" s="13">
        <v>2295278.36</v>
      </c>
      <c r="J436" s="13">
        <v>0</v>
      </c>
      <c r="K436" s="172">
        <v>0</v>
      </c>
      <c r="L436" s="13">
        <v>0</v>
      </c>
      <c r="M436" s="184">
        <v>0</v>
      </c>
      <c r="N436" s="61">
        <v>0</v>
      </c>
      <c r="O436" s="184">
        <v>0</v>
      </c>
      <c r="P436" s="61">
        <v>0</v>
      </c>
      <c r="Q436" s="184">
        <v>0</v>
      </c>
      <c r="R436" s="61">
        <v>0</v>
      </c>
      <c r="S436" s="184">
        <v>0</v>
      </c>
      <c r="T436" s="61">
        <v>0</v>
      </c>
      <c r="U436" s="16"/>
      <c r="V436" s="125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6"/>
      <c r="AI436" s="116"/>
      <c r="AJ436" s="116"/>
      <c r="AK436" s="116"/>
      <c r="AL436" s="116"/>
      <c r="AM436" s="116"/>
    </row>
    <row r="437" spans="1:39" s="115" customFormat="1" ht="24.75" hidden="1" customHeight="1" x14ac:dyDescent="0.25">
      <c r="A437" s="60">
        <v>396</v>
      </c>
      <c r="B437" s="14" t="s">
        <v>393</v>
      </c>
      <c r="C437" s="26">
        <f t="shared" si="36"/>
        <v>12685686.85</v>
      </c>
      <c r="D437" s="13">
        <v>634284.34</v>
      </c>
      <c r="E437" s="13">
        <v>0</v>
      </c>
      <c r="F437" s="13">
        <v>5460265.8200000003</v>
      </c>
      <c r="G437" s="13">
        <v>3356404.05</v>
      </c>
      <c r="H437" s="13">
        <v>1864778.79</v>
      </c>
      <c r="I437" s="13">
        <v>1369953.85</v>
      </c>
      <c r="J437" s="13">
        <v>0</v>
      </c>
      <c r="K437" s="172">
        <v>0</v>
      </c>
      <c r="L437" s="13">
        <v>0</v>
      </c>
      <c r="M437" s="184">
        <v>0</v>
      </c>
      <c r="N437" s="61">
        <v>0</v>
      </c>
      <c r="O437" s="184">
        <v>0</v>
      </c>
      <c r="P437" s="61">
        <v>0</v>
      </c>
      <c r="Q437" s="184">
        <v>0</v>
      </c>
      <c r="R437" s="61">
        <v>0</v>
      </c>
      <c r="S437" s="184">
        <v>0</v>
      </c>
      <c r="T437" s="61">
        <v>0</v>
      </c>
      <c r="U437" s="16"/>
      <c r="V437" s="125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6"/>
      <c r="AI437" s="116"/>
      <c r="AJ437" s="116"/>
      <c r="AK437" s="116"/>
      <c r="AL437" s="116"/>
      <c r="AM437" s="116"/>
    </row>
    <row r="438" spans="1:39" s="115" customFormat="1" ht="24.75" hidden="1" customHeight="1" x14ac:dyDescent="0.25">
      <c r="A438" s="60">
        <v>397</v>
      </c>
      <c r="B438" s="14" t="s">
        <v>80</v>
      </c>
      <c r="C438" s="26">
        <f t="shared" si="36"/>
        <v>8244015.6500000004</v>
      </c>
      <c r="D438" s="13">
        <v>341837.69</v>
      </c>
      <c r="E438" s="13">
        <v>1131544.9099999999</v>
      </c>
      <c r="F438" s="13">
        <v>0</v>
      </c>
      <c r="G438" s="13">
        <v>3447808.97</v>
      </c>
      <c r="H438" s="13">
        <v>1915562.29</v>
      </c>
      <c r="I438" s="13">
        <v>1407261.79</v>
      </c>
      <c r="J438" s="13">
        <v>0</v>
      </c>
      <c r="K438" s="172">
        <v>0</v>
      </c>
      <c r="L438" s="13">
        <v>0</v>
      </c>
      <c r="M438" s="184">
        <v>0</v>
      </c>
      <c r="N438" s="61">
        <v>0</v>
      </c>
      <c r="O438" s="184">
        <v>0</v>
      </c>
      <c r="P438" s="61">
        <v>0</v>
      </c>
      <c r="Q438" s="184">
        <v>0</v>
      </c>
      <c r="R438" s="61">
        <v>0</v>
      </c>
      <c r="S438" s="184">
        <v>0</v>
      </c>
      <c r="T438" s="61">
        <v>0</v>
      </c>
      <c r="U438" s="16"/>
      <c r="V438" s="125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6"/>
      <c r="AI438" s="116"/>
      <c r="AJ438" s="116"/>
      <c r="AK438" s="116"/>
      <c r="AL438" s="116"/>
      <c r="AM438" s="116"/>
    </row>
    <row r="439" spans="1:39" s="115" customFormat="1" ht="24.75" hidden="1" customHeight="1" x14ac:dyDescent="0.25">
      <c r="A439" s="60">
        <v>398</v>
      </c>
      <c r="B439" s="14" t="s">
        <v>81</v>
      </c>
      <c r="C439" s="26">
        <f t="shared" si="36"/>
        <v>14254975.43</v>
      </c>
      <c r="D439" s="13">
        <v>712748.77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72">
        <v>0</v>
      </c>
      <c r="L439" s="13">
        <v>0</v>
      </c>
      <c r="M439" s="184">
        <v>0</v>
      </c>
      <c r="N439" s="61">
        <v>0</v>
      </c>
      <c r="O439" s="184">
        <v>0</v>
      </c>
      <c r="P439" s="61">
        <v>0</v>
      </c>
      <c r="Q439" s="184">
        <v>3102.3</v>
      </c>
      <c r="R439" s="61">
        <v>13542226.66</v>
      </c>
      <c r="S439" s="184">
        <v>0</v>
      </c>
      <c r="T439" s="61">
        <v>0</v>
      </c>
      <c r="U439" s="16"/>
      <c r="V439" s="125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6"/>
      <c r="AI439" s="116"/>
      <c r="AJ439" s="116"/>
      <c r="AK439" s="116"/>
      <c r="AL439" s="116"/>
      <c r="AM439" s="116"/>
    </row>
    <row r="440" spans="1:39" s="73" customFormat="1" ht="24.75" hidden="1" customHeight="1" x14ac:dyDescent="0.25">
      <c r="A440" s="214" t="s">
        <v>134</v>
      </c>
      <c r="B440" s="215"/>
      <c r="C440" s="98">
        <f t="shared" si="36"/>
        <v>910724908.71000004</v>
      </c>
      <c r="D440" s="48">
        <f t="shared" ref="D440:T440" si="37">ROUND(SUM(D372:D439),2)</f>
        <v>44780909.990000002</v>
      </c>
      <c r="E440" s="48">
        <f t="shared" si="37"/>
        <v>40720665.130000003</v>
      </c>
      <c r="F440" s="48">
        <f t="shared" si="37"/>
        <v>164579907.19999999</v>
      </c>
      <c r="G440" s="48">
        <f t="shared" si="37"/>
        <v>96143492.450000003</v>
      </c>
      <c r="H440" s="48">
        <f t="shared" si="37"/>
        <v>53261289.340000004</v>
      </c>
      <c r="I440" s="48">
        <f t="shared" si="37"/>
        <v>41644288.240000002</v>
      </c>
      <c r="J440" s="48">
        <f t="shared" si="37"/>
        <v>0</v>
      </c>
      <c r="K440" s="48">
        <f t="shared" si="37"/>
        <v>0</v>
      </c>
      <c r="L440" s="48">
        <f t="shared" si="37"/>
        <v>0</v>
      </c>
      <c r="M440" s="48">
        <f t="shared" si="37"/>
        <v>38489.300000000003</v>
      </c>
      <c r="N440" s="48">
        <f t="shared" si="37"/>
        <v>149559845.25999999</v>
      </c>
      <c r="O440" s="48">
        <f t="shared" si="37"/>
        <v>4869</v>
      </c>
      <c r="P440" s="48">
        <f t="shared" si="37"/>
        <v>13549386.439999999</v>
      </c>
      <c r="Q440" s="48">
        <f t="shared" si="37"/>
        <v>109430</v>
      </c>
      <c r="R440" s="48">
        <f t="shared" si="37"/>
        <v>305513789.72000003</v>
      </c>
      <c r="S440" s="48">
        <f t="shared" si="37"/>
        <v>584.83000000000004</v>
      </c>
      <c r="T440" s="48">
        <f t="shared" si="37"/>
        <v>971334.94</v>
      </c>
      <c r="U440" s="12"/>
      <c r="V440" s="29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</row>
    <row r="441" spans="1:39" s="104" customFormat="1" ht="24.75" hidden="1" customHeight="1" x14ac:dyDescent="0.25">
      <c r="A441" s="219" t="s">
        <v>62</v>
      </c>
      <c r="B441" s="220"/>
      <c r="C441" s="221"/>
      <c r="D441" s="13"/>
      <c r="E441" s="13"/>
      <c r="F441" s="13"/>
      <c r="G441" s="13"/>
      <c r="H441" s="13"/>
      <c r="I441" s="13"/>
      <c r="J441" s="13"/>
      <c r="K441" s="58"/>
      <c r="L441" s="13"/>
      <c r="M441" s="82"/>
      <c r="N441" s="13"/>
      <c r="O441" s="82"/>
      <c r="P441" s="13"/>
      <c r="Q441" s="82"/>
      <c r="R441" s="13"/>
      <c r="S441" s="82"/>
      <c r="T441" s="13"/>
      <c r="U441" s="102"/>
      <c r="V441" s="103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</row>
    <row r="442" spans="1:39" s="115" customFormat="1" ht="24.75" hidden="1" customHeight="1" x14ac:dyDescent="0.25">
      <c r="A442" s="60">
        <v>399</v>
      </c>
      <c r="B442" s="14" t="s">
        <v>1314</v>
      </c>
      <c r="C442" s="26">
        <f>ROUND(SUM(D442+E442+F442+G442+H442+I442+J442+L442+N442+P442+R442+T442),2)</f>
        <v>518584.6</v>
      </c>
      <c r="D442" s="13">
        <v>25929.23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72">
        <v>0</v>
      </c>
      <c r="L442" s="13">
        <v>0</v>
      </c>
      <c r="M442" s="184">
        <v>0</v>
      </c>
      <c r="N442" s="61">
        <v>0</v>
      </c>
      <c r="O442" s="184">
        <v>0</v>
      </c>
      <c r="P442" s="61">
        <v>0</v>
      </c>
      <c r="Q442" s="184">
        <v>0</v>
      </c>
      <c r="R442" s="61">
        <v>0</v>
      </c>
      <c r="S442" s="184">
        <v>113</v>
      </c>
      <c r="T442" s="61">
        <v>492655.37</v>
      </c>
      <c r="U442" s="24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6"/>
      <c r="AI442" s="116"/>
      <c r="AJ442" s="116"/>
      <c r="AK442" s="116"/>
      <c r="AL442" s="116"/>
      <c r="AM442" s="116"/>
    </row>
    <row r="443" spans="1:39" s="115" customFormat="1" ht="24.75" hidden="1" customHeight="1" x14ac:dyDescent="0.25">
      <c r="A443" s="60">
        <v>400</v>
      </c>
      <c r="B443" s="14" t="s">
        <v>1315</v>
      </c>
      <c r="C443" s="26">
        <f>ROUND(SUM(D443+E443+F443+G443+H443+I443+J443+L443+N443+P443+R443+T443),2)</f>
        <v>554742.26</v>
      </c>
      <c r="D443" s="13">
        <v>27737.11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72">
        <v>0</v>
      </c>
      <c r="L443" s="13">
        <v>0</v>
      </c>
      <c r="M443" s="184">
        <v>0</v>
      </c>
      <c r="N443" s="61">
        <v>0</v>
      </c>
      <c r="O443" s="184">
        <v>0</v>
      </c>
      <c r="P443" s="61">
        <v>0</v>
      </c>
      <c r="Q443" s="184">
        <v>0</v>
      </c>
      <c r="R443" s="61">
        <v>0</v>
      </c>
      <c r="S443" s="184">
        <v>98</v>
      </c>
      <c r="T443" s="61">
        <v>527005.15</v>
      </c>
      <c r="U443" s="24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6"/>
      <c r="AI443" s="116"/>
      <c r="AJ443" s="116"/>
      <c r="AK443" s="116"/>
      <c r="AL443" s="116"/>
      <c r="AM443" s="116"/>
    </row>
    <row r="444" spans="1:39" s="115" customFormat="1" ht="24.75" hidden="1" customHeight="1" x14ac:dyDescent="0.25">
      <c r="A444" s="60">
        <v>401</v>
      </c>
      <c r="B444" s="14" t="s">
        <v>1316</v>
      </c>
      <c r="C444" s="26">
        <f>ROUND(SUM(D444+E444+F444+G444+H444+I444+J444+L444+N444+P444+R444+T444),2)</f>
        <v>548249.31999999995</v>
      </c>
      <c r="D444" s="13">
        <v>27412.47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72">
        <v>0</v>
      </c>
      <c r="L444" s="13">
        <v>0</v>
      </c>
      <c r="M444" s="184">
        <v>0</v>
      </c>
      <c r="N444" s="61">
        <v>0</v>
      </c>
      <c r="O444" s="184">
        <v>0</v>
      </c>
      <c r="P444" s="61">
        <v>0</v>
      </c>
      <c r="Q444" s="184">
        <v>0</v>
      </c>
      <c r="R444" s="61">
        <v>0</v>
      </c>
      <c r="S444" s="184">
        <v>68</v>
      </c>
      <c r="T444" s="61">
        <v>520836.85</v>
      </c>
      <c r="U444" s="24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6"/>
      <c r="AJ444" s="116"/>
      <c r="AK444" s="116"/>
      <c r="AL444" s="116"/>
      <c r="AM444" s="116"/>
    </row>
    <row r="445" spans="1:39" s="115" customFormat="1" ht="24.75" hidden="1" customHeight="1" x14ac:dyDescent="0.25">
      <c r="A445" s="60">
        <v>402</v>
      </c>
      <c r="B445" s="14" t="s">
        <v>1081</v>
      </c>
      <c r="C445" s="26">
        <f t="shared" ref="C445:C463" si="38">ROUND(SUM(D445+E445+F445+G445+H445+I445+J445+L445+N445+P445+R445+T445),2)</f>
        <v>25822363.530000001</v>
      </c>
      <c r="D445" s="13">
        <v>1291118.18</v>
      </c>
      <c r="E445" s="13">
        <v>0</v>
      </c>
      <c r="F445" s="13">
        <v>0</v>
      </c>
      <c r="G445" s="13">
        <v>3277538.48</v>
      </c>
      <c r="H445" s="13">
        <v>1827070.59</v>
      </c>
      <c r="I445" s="13">
        <v>1355484.04</v>
      </c>
      <c r="J445" s="13">
        <v>0</v>
      </c>
      <c r="K445" s="15">
        <v>0</v>
      </c>
      <c r="L445" s="13">
        <v>0</v>
      </c>
      <c r="M445" s="184">
        <v>2670</v>
      </c>
      <c r="N445" s="13">
        <v>13461915.719999999</v>
      </c>
      <c r="O445" s="184">
        <v>1075</v>
      </c>
      <c r="P445" s="13">
        <v>2459492.92</v>
      </c>
      <c r="Q445" s="184">
        <v>800</v>
      </c>
      <c r="R445" s="13">
        <v>2149743.6</v>
      </c>
      <c r="S445" s="184">
        <v>0</v>
      </c>
      <c r="T445" s="13">
        <v>0</v>
      </c>
      <c r="U445" s="24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6"/>
      <c r="AI445" s="116"/>
      <c r="AJ445" s="116"/>
      <c r="AK445" s="116"/>
      <c r="AL445" s="116"/>
      <c r="AM445" s="116"/>
    </row>
    <row r="446" spans="1:39" s="115" customFormat="1" ht="24.75" hidden="1" customHeight="1" x14ac:dyDescent="0.25">
      <c r="A446" s="60">
        <v>403</v>
      </c>
      <c r="B446" s="14" t="s">
        <v>1082</v>
      </c>
      <c r="C446" s="26">
        <f t="shared" si="38"/>
        <v>2559699</v>
      </c>
      <c r="D446" s="13">
        <v>141237.45000000001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72">
        <v>0</v>
      </c>
      <c r="L446" s="13">
        <v>0</v>
      </c>
      <c r="M446" s="184">
        <v>0</v>
      </c>
      <c r="N446" s="61">
        <v>0</v>
      </c>
      <c r="O446" s="184">
        <v>0</v>
      </c>
      <c r="P446" s="61">
        <v>0</v>
      </c>
      <c r="Q446" s="184">
        <v>900</v>
      </c>
      <c r="R446" s="61">
        <v>2418461.5499999998</v>
      </c>
      <c r="S446" s="184">
        <v>0</v>
      </c>
      <c r="T446" s="61">
        <v>0</v>
      </c>
      <c r="U446" s="24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6"/>
      <c r="AI446" s="116"/>
      <c r="AJ446" s="116"/>
      <c r="AK446" s="116"/>
      <c r="AL446" s="116"/>
      <c r="AM446" s="116"/>
    </row>
    <row r="447" spans="1:39" s="115" customFormat="1" ht="24.75" hidden="1" customHeight="1" x14ac:dyDescent="0.25">
      <c r="A447" s="60">
        <v>404</v>
      </c>
      <c r="B447" s="14" t="s">
        <v>1083</v>
      </c>
      <c r="C447" s="26">
        <f t="shared" si="38"/>
        <v>2686980.93</v>
      </c>
      <c r="D447" s="13">
        <v>134349.04999999999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230908.79</v>
      </c>
      <c r="K447" s="172">
        <v>0</v>
      </c>
      <c r="L447" s="13">
        <v>0</v>
      </c>
      <c r="M447" s="184">
        <v>0</v>
      </c>
      <c r="N447" s="61">
        <v>0</v>
      </c>
      <c r="O447" s="184">
        <v>0</v>
      </c>
      <c r="P447" s="61">
        <v>0</v>
      </c>
      <c r="Q447" s="184">
        <v>432</v>
      </c>
      <c r="R447" s="61">
        <v>2321723.09</v>
      </c>
      <c r="S447" s="184">
        <v>0</v>
      </c>
      <c r="T447" s="61">
        <v>0</v>
      </c>
      <c r="U447" s="24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6"/>
      <c r="AI447" s="116"/>
      <c r="AJ447" s="116"/>
      <c r="AK447" s="116"/>
      <c r="AL447" s="116"/>
      <c r="AM447" s="116"/>
    </row>
    <row r="448" spans="1:39" s="115" customFormat="1" ht="24.75" hidden="1" customHeight="1" x14ac:dyDescent="0.25">
      <c r="A448" s="60">
        <v>405</v>
      </c>
      <c r="B448" s="14" t="s">
        <v>1084</v>
      </c>
      <c r="C448" s="26">
        <f t="shared" si="38"/>
        <v>4801291.78</v>
      </c>
      <c r="D448" s="13">
        <v>240064.59</v>
      </c>
      <c r="E448" s="13">
        <v>259945.71</v>
      </c>
      <c r="F448" s="13">
        <v>1314008.08</v>
      </c>
      <c r="G448" s="13">
        <v>0</v>
      </c>
      <c r="H448" s="13">
        <v>0</v>
      </c>
      <c r="I448" s="13">
        <v>330183.67</v>
      </c>
      <c r="J448" s="13">
        <v>0</v>
      </c>
      <c r="K448" s="15">
        <v>0</v>
      </c>
      <c r="L448" s="13">
        <v>0</v>
      </c>
      <c r="M448" s="184">
        <v>527</v>
      </c>
      <c r="N448" s="13">
        <v>2657089.73</v>
      </c>
      <c r="O448" s="184">
        <v>0</v>
      </c>
      <c r="P448" s="13">
        <v>0</v>
      </c>
      <c r="Q448" s="184">
        <v>0</v>
      </c>
      <c r="R448" s="13">
        <v>0</v>
      </c>
      <c r="S448" s="184">
        <v>0</v>
      </c>
      <c r="T448" s="13">
        <v>0</v>
      </c>
      <c r="U448" s="24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6"/>
      <c r="AJ448" s="116"/>
      <c r="AK448" s="116"/>
      <c r="AL448" s="116"/>
      <c r="AM448" s="116"/>
    </row>
    <row r="449" spans="1:39" s="115" customFormat="1" ht="24.75" hidden="1" customHeight="1" x14ac:dyDescent="0.25">
      <c r="A449" s="60">
        <v>406</v>
      </c>
      <c r="B449" s="14" t="s">
        <v>1085</v>
      </c>
      <c r="C449" s="26">
        <f t="shared" si="38"/>
        <v>2075538.96</v>
      </c>
      <c r="D449" s="13">
        <v>103776.95</v>
      </c>
      <c r="E449" s="13">
        <v>0</v>
      </c>
      <c r="F449" s="13">
        <v>897245.36</v>
      </c>
      <c r="G449" s="13">
        <v>545157.73</v>
      </c>
      <c r="H449" s="13">
        <v>303899.3</v>
      </c>
      <c r="I449" s="13">
        <v>225459.62</v>
      </c>
      <c r="J449" s="13">
        <v>0</v>
      </c>
      <c r="K449" s="172">
        <v>0</v>
      </c>
      <c r="L449" s="13">
        <v>0</v>
      </c>
      <c r="M449" s="184">
        <v>0</v>
      </c>
      <c r="N449" s="61">
        <v>0</v>
      </c>
      <c r="O449" s="184">
        <v>0</v>
      </c>
      <c r="P449" s="61">
        <v>0</v>
      </c>
      <c r="Q449" s="184">
        <v>0</v>
      </c>
      <c r="R449" s="61">
        <v>0</v>
      </c>
      <c r="S449" s="184">
        <v>0</v>
      </c>
      <c r="T449" s="61">
        <v>0</v>
      </c>
      <c r="U449" s="24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6"/>
      <c r="AI449" s="116"/>
      <c r="AJ449" s="116"/>
      <c r="AK449" s="116"/>
      <c r="AL449" s="116"/>
      <c r="AM449" s="116"/>
    </row>
    <row r="450" spans="1:39" s="115" customFormat="1" ht="24.75" hidden="1" customHeight="1" x14ac:dyDescent="0.25">
      <c r="A450" s="60">
        <v>407</v>
      </c>
      <c r="B450" s="14" t="s">
        <v>1086</v>
      </c>
      <c r="C450" s="26">
        <f t="shared" si="38"/>
        <v>6466202.46</v>
      </c>
      <c r="D450" s="13">
        <v>323310.12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72">
        <v>0</v>
      </c>
      <c r="L450" s="13">
        <v>0</v>
      </c>
      <c r="M450" s="184">
        <v>0</v>
      </c>
      <c r="N450" s="61">
        <v>0</v>
      </c>
      <c r="O450" s="184">
        <v>0</v>
      </c>
      <c r="P450" s="61">
        <v>0</v>
      </c>
      <c r="Q450" s="184">
        <v>1143</v>
      </c>
      <c r="R450" s="61">
        <v>6142892.3399999999</v>
      </c>
      <c r="S450" s="184">
        <v>0</v>
      </c>
      <c r="T450" s="61">
        <v>0</v>
      </c>
      <c r="U450" s="24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6"/>
      <c r="AI450" s="116"/>
      <c r="AJ450" s="116"/>
      <c r="AK450" s="116"/>
      <c r="AL450" s="116"/>
      <c r="AM450" s="116"/>
    </row>
    <row r="451" spans="1:39" s="115" customFormat="1" ht="24.75" hidden="1" customHeight="1" x14ac:dyDescent="0.25">
      <c r="A451" s="60">
        <v>408</v>
      </c>
      <c r="B451" s="14" t="s">
        <v>1087</v>
      </c>
      <c r="C451" s="26">
        <f t="shared" si="38"/>
        <v>9095097.0700000003</v>
      </c>
      <c r="D451" s="13">
        <v>454754.85</v>
      </c>
      <c r="E451" s="13">
        <v>0</v>
      </c>
      <c r="F451" s="13">
        <v>4439384.05</v>
      </c>
      <c r="G451" s="13">
        <v>0</v>
      </c>
      <c r="H451" s="13">
        <v>0</v>
      </c>
      <c r="I451" s="13">
        <v>0</v>
      </c>
      <c r="J451" s="13">
        <v>0</v>
      </c>
      <c r="K451" s="15">
        <v>0</v>
      </c>
      <c r="L451" s="13">
        <v>0</v>
      </c>
      <c r="M451" s="184">
        <v>864</v>
      </c>
      <c r="N451" s="13">
        <v>4200958.17</v>
      </c>
      <c r="O451" s="184">
        <v>0</v>
      </c>
      <c r="P451" s="13">
        <v>0</v>
      </c>
      <c r="Q451" s="184">
        <v>0</v>
      </c>
      <c r="R451" s="13">
        <v>0</v>
      </c>
      <c r="S451" s="184">
        <v>0</v>
      </c>
      <c r="T451" s="13">
        <v>0</v>
      </c>
      <c r="U451" s="24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6"/>
      <c r="AI451" s="116"/>
      <c r="AJ451" s="116"/>
      <c r="AK451" s="116"/>
      <c r="AL451" s="116"/>
      <c r="AM451" s="116"/>
    </row>
    <row r="452" spans="1:39" s="115" customFormat="1" ht="24.75" hidden="1" customHeight="1" x14ac:dyDescent="0.25">
      <c r="A452" s="60">
        <v>409</v>
      </c>
      <c r="B452" s="14" t="s">
        <v>1088</v>
      </c>
      <c r="C452" s="26">
        <f t="shared" si="38"/>
        <v>1443580.16</v>
      </c>
      <c r="D452" s="13">
        <v>72179.009999999995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5">
        <v>0</v>
      </c>
      <c r="L452" s="13">
        <v>0</v>
      </c>
      <c r="M452" s="184">
        <v>272</v>
      </c>
      <c r="N452" s="13">
        <v>1371401.15</v>
      </c>
      <c r="O452" s="184">
        <v>0</v>
      </c>
      <c r="P452" s="13">
        <v>0</v>
      </c>
      <c r="Q452" s="184">
        <v>0</v>
      </c>
      <c r="R452" s="13">
        <v>0</v>
      </c>
      <c r="S452" s="184">
        <v>0</v>
      </c>
      <c r="T452" s="13">
        <v>0</v>
      </c>
      <c r="U452" s="24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6"/>
      <c r="AI452" s="116"/>
      <c r="AJ452" s="116"/>
      <c r="AK452" s="116"/>
      <c r="AL452" s="116"/>
      <c r="AM452" s="116"/>
    </row>
    <row r="453" spans="1:39" s="115" customFormat="1" ht="24.75" hidden="1" customHeight="1" x14ac:dyDescent="0.25">
      <c r="A453" s="60">
        <v>410</v>
      </c>
      <c r="B453" s="14" t="s">
        <v>1089</v>
      </c>
      <c r="C453" s="26">
        <f t="shared" si="38"/>
        <v>6492488.4500000002</v>
      </c>
      <c r="D453" s="13">
        <v>324624.42</v>
      </c>
      <c r="E453" s="13">
        <v>663611.06999999995</v>
      </c>
      <c r="F453" s="13">
        <v>3354509.36</v>
      </c>
      <c r="G453" s="13">
        <v>0</v>
      </c>
      <c r="H453" s="13">
        <v>0</v>
      </c>
      <c r="I453" s="13">
        <v>0</v>
      </c>
      <c r="J453" s="13">
        <v>0</v>
      </c>
      <c r="K453" s="172">
        <v>0</v>
      </c>
      <c r="L453" s="13">
        <v>0</v>
      </c>
      <c r="M453" s="184">
        <v>0</v>
      </c>
      <c r="N453" s="61">
        <v>0</v>
      </c>
      <c r="O453" s="184">
        <v>0</v>
      </c>
      <c r="P453" s="61">
        <v>0</v>
      </c>
      <c r="Q453" s="184">
        <v>800</v>
      </c>
      <c r="R453" s="61">
        <v>2149743.6</v>
      </c>
      <c r="S453" s="184">
        <v>0</v>
      </c>
      <c r="T453" s="61">
        <v>0</v>
      </c>
      <c r="U453" s="24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6"/>
      <c r="AI453" s="116"/>
      <c r="AJ453" s="116"/>
      <c r="AK453" s="116"/>
      <c r="AL453" s="116"/>
      <c r="AM453" s="116"/>
    </row>
    <row r="454" spans="1:39" s="115" customFormat="1" ht="24.75" hidden="1" customHeight="1" x14ac:dyDescent="0.25">
      <c r="A454" s="60">
        <v>411</v>
      </c>
      <c r="B454" s="14" t="s">
        <v>1322</v>
      </c>
      <c r="C454" s="26">
        <f t="shared" si="38"/>
        <v>358922.23999999999</v>
      </c>
      <c r="D454" s="13">
        <v>17946.27</v>
      </c>
      <c r="E454" s="13">
        <v>108666.52</v>
      </c>
      <c r="F454" s="13">
        <v>0</v>
      </c>
      <c r="G454" s="13">
        <v>0</v>
      </c>
      <c r="H454" s="13">
        <v>0</v>
      </c>
      <c r="I454" s="13">
        <v>232309.45</v>
      </c>
      <c r="J454" s="13">
        <v>0</v>
      </c>
      <c r="K454" s="172">
        <v>0</v>
      </c>
      <c r="L454" s="13">
        <v>0</v>
      </c>
      <c r="M454" s="184">
        <v>0</v>
      </c>
      <c r="N454" s="61">
        <v>0</v>
      </c>
      <c r="O454" s="184">
        <v>0</v>
      </c>
      <c r="P454" s="61">
        <v>0</v>
      </c>
      <c r="Q454" s="184">
        <v>0</v>
      </c>
      <c r="R454" s="61">
        <v>0</v>
      </c>
      <c r="S454" s="184">
        <v>0</v>
      </c>
      <c r="T454" s="61">
        <v>0</v>
      </c>
      <c r="U454" s="24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6"/>
      <c r="AI454" s="116"/>
      <c r="AJ454" s="116"/>
      <c r="AK454" s="116"/>
      <c r="AL454" s="116"/>
      <c r="AM454" s="116"/>
    </row>
    <row r="455" spans="1:39" s="115" customFormat="1" ht="24.75" hidden="1" customHeight="1" x14ac:dyDescent="0.25">
      <c r="A455" s="60">
        <v>412</v>
      </c>
      <c r="B455" s="14" t="s">
        <v>1323</v>
      </c>
      <c r="C455" s="26">
        <f t="shared" si="38"/>
        <v>358922.23999999999</v>
      </c>
      <c r="D455" s="13">
        <v>17946.27</v>
      </c>
      <c r="E455" s="13">
        <v>108666.52</v>
      </c>
      <c r="F455" s="13">
        <v>0</v>
      </c>
      <c r="G455" s="13">
        <v>0</v>
      </c>
      <c r="H455" s="13">
        <v>0</v>
      </c>
      <c r="I455" s="13">
        <v>232309.45</v>
      </c>
      <c r="J455" s="13">
        <v>0</v>
      </c>
      <c r="K455" s="172">
        <v>0</v>
      </c>
      <c r="L455" s="13">
        <v>0</v>
      </c>
      <c r="M455" s="184">
        <v>0</v>
      </c>
      <c r="N455" s="61">
        <v>0</v>
      </c>
      <c r="O455" s="184">
        <v>0</v>
      </c>
      <c r="P455" s="61">
        <v>0</v>
      </c>
      <c r="Q455" s="184">
        <v>0</v>
      </c>
      <c r="R455" s="61">
        <v>0</v>
      </c>
      <c r="S455" s="184">
        <v>0</v>
      </c>
      <c r="T455" s="61">
        <v>0</v>
      </c>
      <c r="U455" s="24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6"/>
      <c r="AI455" s="116"/>
      <c r="AJ455" s="116"/>
      <c r="AK455" s="116"/>
      <c r="AL455" s="116"/>
      <c r="AM455" s="116"/>
    </row>
    <row r="456" spans="1:39" s="115" customFormat="1" ht="24.75" hidden="1" customHeight="1" x14ac:dyDescent="0.25">
      <c r="A456" s="60">
        <v>413</v>
      </c>
      <c r="B456" s="14" t="s">
        <v>1090</v>
      </c>
      <c r="C456" s="26">
        <f t="shared" si="38"/>
        <v>2269767.21</v>
      </c>
      <c r="D456" s="13">
        <v>113488.36</v>
      </c>
      <c r="E456" s="13">
        <v>0</v>
      </c>
      <c r="F456" s="13">
        <v>1248910.43</v>
      </c>
      <c r="G456" s="13">
        <v>346474.81</v>
      </c>
      <c r="H456" s="13">
        <v>247067.66</v>
      </c>
      <c r="I456" s="13">
        <v>313825.95</v>
      </c>
      <c r="J456" s="13">
        <v>0</v>
      </c>
      <c r="K456" s="172">
        <v>0</v>
      </c>
      <c r="L456" s="13">
        <v>0</v>
      </c>
      <c r="M456" s="184">
        <v>0</v>
      </c>
      <c r="N456" s="61">
        <v>0</v>
      </c>
      <c r="O456" s="184">
        <v>0</v>
      </c>
      <c r="P456" s="61">
        <v>0</v>
      </c>
      <c r="Q456" s="184">
        <v>0</v>
      </c>
      <c r="R456" s="61">
        <v>0</v>
      </c>
      <c r="S456" s="184">
        <v>0</v>
      </c>
      <c r="T456" s="61">
        <v>0</v>
      </c>
      <c r="U456" s="24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6"/>
      <c r="AI456" s="116"/>
      <c r="AJ456" s="116"/>
      <c r="AK456" s="116"/>
      <c r="AL456" s="116"/>
      <c r="AM456" s="116"/>
    </row>
    <row r="457" spans="1:39" s="115" customFormat="1" ht="24.75" hidden="1" customHeight="1" x14ac:dyDescent="0.25">
      <c r="A457" s="60">
        <v>414</v>
      </c>
      <c r="B457" s="14" t="s">
        <v>1091</v>
      </c>
      <c r="C457" s="26">
        <f t="shared" si="38"/>
        <v>2914518.82</v>
      </c>
      <c r="D457" s="13">
        <v>145725.94</v>
      </c>
      <c r="E457" s="13">
        <v>0</v>
      </c>
      <c r="F457" s="13">
        <v>1259932.26</v>
      </c>
      <c r="G457" s="13">
        <v>765522.83</v>
      </c>
      <c r="H457" s="13">
        <v>426742.28</v>
      </c>
      <c r="I457" s="13">
        <v>316595.51</v>
      </c>
      <c r="J457" s="13">
        <v>0</v>
      </c>
      <c r="K457" s="172">
        <v>0</v>
      </c>
      <c r="L457" s="13">
        <v>0</v>
      </c>
      <c r="M457" s="184">
        <v>0</v>
      </c>
      <c r="N457" s="61">
        <v>0</v>
      </c>
      <c r="O457" s="184">
        <v>0</v>
      </c>
      <c r="P457" s="61">
        <v>0</v>
      </c>
      <c r="Q457" s="184">
        <v>0</v>
      </c>
      <c r="R457" s="61">
        <v>0</v>
      </c>
      <c r="S457" s="184">
        <v>0</v>
      </c>
      <c r="T457" s="61">
        <v>0</v>
      </c>
      <c r="U457" s="24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6"/>
      <c r="AI457" s="116"/>
      <c r="AJ457" s="116"/>
      <c r="AK457" s="116"/>
      <c r="AL457" s="116"/>
      <c r="AM457" s="116"/>
    </row>
    <row r="458" spans="1:39" s="115" customFormat="1" ht="24.75" hidden="1" customHeight="1" x14ac:dyDescent="0.25">
      <c r="A458" s="60">
        <v>415</v>
      </c>
      <c r="B458" s="14" t="s">
        <v>1274</v>
      </c>
      <c r="C458" s="26">
        <f t="shared" si="38"/>
        <v>2371071.71</v>
      </c>
      <c r="D458" s="13">
        <v>118553.59</v>
      </c>
      <c r="E458" s="13">
        <v>249248.0705</v>
      </c>
      <c r="F458" s="13">
        <v>1259932.2560000001</v>
      </c>
      <c r="G458" s="13">
        <v>0</v>
      </c>
      <c r="H458" s="13">
        <v>426742.28</v>
      </c>
      <c r="I458" s="13">
        <v>316595.5085</v>
      </c>
      <c r="J458" s="13">
        <v>0</v>
      </c>
      <c r="K458" s="172">
        <v>0</v>
      </c>
      <c r="L458" s="13">
        <v>0</v>
      </c>
      <c r="M458" s="184">
        <v>0</v>
      </c>
      <c r="N458" s="61">
        <v>0</v>
      </c>
      <c r="O458" s="184">
        <v>0</v>
      </c>
      <c r="P458" s="61">
        <v>0</v>
      </c>
      <c r="Q458" s="184">
        <v>0</v>
      </c>
      <c r="R458" s="61">
        <v>0</v>
      </c>
      <c r="S458" s="184">
        <v>0</v>
      </c>
      <c r="T458" s="61">
        <v>0</v>
      </c>
      <c r="U458" s="24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6"/>
      <c r="AI458" s="116"/>
      <c r="AJ458" s="116"/>
      <c r="AK458" s="116"/>
      <c r="AL458" s="116"/>
      <c r="AM458" s="116"/>
    </row>
    <row r="459" spans="1:39" s="115" customFormat="1" ht="24.75" hidden="1" customHeight="1" x14ac:dyDescent="0.25">
      <c r="A459" s="60">
        <v>416</v>
      </c>
      <c r="B459" s="14" t="s">
        <v>1092</v>
      </c>
      <c r="C459" s="26">
        <f t="shared" si="38"/>
        <v>4203365.76</v>
      </c>
      <c r="D459" s="13">
        <v>210168.29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5">
        <v>0</v>
      </c>
      <c r="L459" s="13">
        <v>0</v>
      </c>
      <c r="M459" s="184">
        <v>792</v>
      </c>
      <c r="N459" s="13">
        <v>3993197.47</v>
      </c>
      <c r="O459" s="184">
        <v>0</v>
      </c>
      <c r="P459" s="13">
        <v>0</v>
      </c>
      <c r="Q459" s="184">
        <v>0</v>
      </c>
      <c r="R459" s="13">
        <v>0</v>
      </c>
      <c r="S459" s="184">
        <v>0</v>
      </c>
      <c r="T459" s="13">
        <v>0</v>
      </c>
      <c r="U459" s="24"/>
      <c r="V459" s="116"/>
      <c r="W459" s="127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6"/>
      <c r="AI459" s="116"/>
      <c r="AJ459" s="116"/>
      <c r="AK459" s="116"/>
      <c r="AL459" s="116"/>
      <c r="AM459" s="116"/>
    </row>
    <row r="460" spans="1:39" s="115" customFormat="1" ht="24.75" hidden="1" customHeight="1" x14ac:dyDescent="0.25">
      <c r="A460" s="60">
        <v>417</v>
      </c>
      <c r="B460" s="14" t="s">
        <v>1093</v>
      </c>
      <c r="C460" s="26">
        <f t="shared" si="38"/>
        <v>2544912</v>
      </c>
      <c r="D460" s="13">
        <v>127245.6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5">
        <v>0</v>
      </c>
      <c r="L460" s="13">
        <v>0</v>
      </c>
      <c r="M460" s="184">
        <v>742</v>
      </c>
      <c r="N460" s="13">
        <v>2417666.4</v>
      </c>
      <c r="O460" s="184">
        <v>0</v>
      </c>
      <c r="P460" s="13">
        <v>0</v>
      </c>
      <c r="Q460" s="184">
        <v>0</v>
      </c>
      <c r="R460" s="13">
        <v>0</v>
      </c>
      <c r="S460" s="184">
        <v>0</v>
      </c>
      <c r="T460" s="13">
        <v>0</v>
      </c>
      <c r="U460" s="24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6"/>
      <c r="AI460" s="116"/>
      <c r="AJ460" s="116"/>
      <c r="AK460" s="116"/>
      <c r="AL460" s="116"/>
      <c r="AM460" s="116"/>
    </row>
    <row r="461" spans="1:39" s="115" customFormat="1" ht="24.75" hidden="1" customHeight="1" x14ac:dyDescent="0.25">
      <c r="A461" s="60">
        <v>418</v>
      </c>
      <c r="B461" s="14" t="s">
        <v>1094</v>
      </c>
      <c r="C461" s="26">
        <f t="shared" si="38"/>
        <v>1668744</v>
      </c>
      <c r="D461" s="13">
        <v>83437.2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5">
        <v>0</v>
      </c>
      <c r="L461" s="13">
        <v>0</v>
      </c>
      <c r="M461" s="184">
        <v>444</v>
      </c>
      <c r="N461" s="13">
        <v>1585306.8</v>
      </c>
      <c r="O461" s="184">
        <v>0</v>
      </c>
      <c r="P461" s="13">
        <v>0</v>
      </c>
      <c r="Q461" s="184">
        <v>0</v>
      </c>
      <c r="R461" s="13">
        <v>0</v>
      </c>
      <c r="S461" s="184">
        <v>0</v>
      </c>
      <c r="T461" s="13">
        <v>0</v>
      </c>
      <c r="U461" s="24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6"/>
      <c r="AI461" s="116"/>
      <c r="AJ461" s="116"/>
      <c r="AK461" s="116"/>
      <c r="AL461" s="116"/>
      <c r="AM461" s="116"/>
    </row>
    <row r="462" spans="1:39" s="115" customFormat="1" ht="24.75" hidden="1" customHeight="1" x14ac:dyDescent="0.25">
      <c r="A462" s="60">
        <v>419</v>
      </c>
      <c r="B462" s="14" t="s">
        <v>1217</v>
      </c>
      <c r="C462" s="26">
        <f t="shared" si="38"/>
        <v>945010.32</v>
      </c>
      <c r="D462" s="13">
        <v>47250.52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72">
        <v>0</v>
      </c>
      <c r="L462" s="13">
        <v>0</v>
      </c>
      <c r="M462" s="184">
        <v>0</v>
      </c>
      <c r="N462" s="61">
        <v>0</v>
      </c>
      <c r="O462" s="184">
        <v>0</v>
      </c>
      <c r="P462" s="61">
        <v>0</v>
      </c>
      <c r="Q462" s="184">
        <v>334.09</v>
      </c>
      <c r="R462" s="61">
        <v>897759.8</v>
      </c>
      <c r="S462" s="184">
        <v>0</v>
      </c>
      <c r="T462" s="61">
        <v>0</v>
      </c>
      <c r="U462" s="24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6"/>
      <c r="AI462" s="116"/>
      <c r="AJ462" s="116"/>
      <c r="AK462" s="116"/>
      <c r="AL462" s="116"/>
      <c r="AM462" s="116"/>
    </row>
    <row r="463" spans="1:39" s="73" customFormat="1" ht="24.75" hidden="1" customHeight="1" x14ac:dyDescent="0.25">
      <c r="A463" s="214" t="s">
        <v>63</v>
      </c>
      <c r="B463" s="215"/>
      <c r="C463" s="98">
        <f t="shared" si="38"/>
        <v>80700052.819999993</v>
      </c>
      <c r="D463" s="48">
        <f>ROUND(SUM(D442:D462),2)</f>
        <v>4048255.47</v>
      </c>
      <c r="E463" s="48">
        <f t="shared" ref="E463:T463" si="39">ROUND(SUM(E442:E462),2)</f>
        <v>1390137.89</v>
      </c>
      <c r="F463" s="48">
        <f t="shared" si="39"/>
        <v>13773921.800000001</v>
      </c>
      <c r="G463" s="48">
        <f t="shared" si="39"/>
        <v>4934693.8499999996</v>
      </c>
      <c r="H463" s="48">
        <f t="shared" si="39"/>
        <v>3231522.11</v>
      </c>
      <c r="I463" s="48">
        <f t="shared" si="39"/>
        <v>3322763.2</v>
      </c>
      <c r="J463" s="48">
        <f t="shared" si="39"/>
        <v>230908.79</v>
      </c>
      <c r="K463" s="48">
        <f t="shared" si="39"/>
        <v>0</v>
      </c>
      <c r="L463" s="48">
        <f t="shared" si="39"/>
        <v>0</v>
      </c>
      <c r="M463" s="48">
        <f t="shared" si="39"/>
        <v>6311</v>
      </c>
      <c r="N463" s="48">
        <f t="shared" si="39"/>
        <v>29687535.440000001</v>
      </c>
      <c r="O463" s="48">
        <f t="shared" si="39"/>
        <v>1075</v>
      </c>
      <c r="P463" s="48">
        <f t="shared" si="39"/>
        <v>2459492.92</v>
      </c>
      <c r="Q463" s="48">
        <f t="shared" si="39"/>
        <v>4409.09</v>
      </c>
      <c r="R463" s="48">
        <f t="shared" si="39"/>
        <v>16080323.98</v>
      </c>
      <c r="S463" s="48">
        <f t="shared" si="39"/>
        <v>279</v>
      </c>
      <c r="T463" s="48">
        <f t="shared" si="39"/>
        <v>1540497.37</v>
      </c>
      <c r="U463" s="12"/>
      <c r="V463" s="29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</row>
    <row r="464" spans="1:39" s="104" customFormat="1" ht="24.75" hidden="1" customHeight="1" x14ac:dyDescent="0.25">
      <c r="A464" s="219" t="s">
        <v>64</v>
      </c>
      <c r="B464" s="220"/>
      <c r="C464" s="221"/>
      <c r="D464" s="13"/>
      <c r="E464" s="13"/>
      <c r="F464" s="13"/>
      <c r="G464" s="13"/>
      <c r="H464" s="13"/>
      <c r="I464" s="13"/>
      <c r="J464" s="13"/>
      <c r="K464" s="58"/>
      <c r="L464" s="13"/>
      <c r="M464" s="82"/>
      <c r="N464" s="13"/>
      <c r="O464" s="82"/>
      <c r="P464" s="13"/>
      <c r="Q464" s="82"/>
      <c r="R464" s="13"/>
      <c r="S464" s="82"/>
      <c r="T464" s="13"/>
      <c r="U464" s="102"/>
      <c r="V464" s="103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</row>
    <row r="465" spans="1:39" s="104" customFormat="1" ht="24.75" hidden="1" customHeight="1" x14ac:dyDescent="0.25">
      <c r="A465" s="45">
        <v>420</v>
      </c>
      <c r="B465" s="167" t="s">
        <v>1260</v>
      </c>
      <c r="C465" s="26">
        <f t="shared" ref="C465:C506" si="40">ROUND(SUM(D465+E465+F465+G465+H465+I465+J465+L465+N465+P465+R465+T465),2)</f>
        <v>1014963</v>
      </c>
      <c r="D465" s="36">
        <v>50748.15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72">
        <v>0</v>
      </c>
      <c r="L465" s="13">
        <v>0</v>
      </c>
      <c r="M465" s="184">
        <v>0</v>
      </c>
      <c r="N465" s="61">
        <v>0</v>
      </c>
      <c r="O465" s="85">
        <v>736</v>
      </c>
      <c r="P465" s="153">
        <v>964214.85</v>
      </c>
      <c r="Q465" s="184">
        <v>0</v>
      </c>
      <c r="R465" s="61">
        <v>0</v>
      </c>
      <c r="S465" s="184">
        <v>0</v>
      </c>
      <c r="T465" s="61">
        <v>0</v>
      </c>
      <c r="U465" s="102"/>
      <c r="V465" s="103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</row>
    <row r="466" spans="1:39" s="104" customFormat="1" ht="24.75" hidden="1" customHeight="1" x14ac:dyDescent="0.25">
      <c r="A466" s="45">
        <v>421</v>
      </c>
      <c r="B466" s="167" t="s">
        <v>1219</v>
      </c>
      <c r="C466" s="26">
        <f t="shared" si="40"/>
        <v>2203158.65</v>
      </c>
      <c r="D466" s="13">
        <v>110157.93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72">
        <v>0</v>
      </c>
      <c r="L466" s="13">
        <v>0</v>
      </c>
      <c r="M466" s="184">
        <v>0</v>
      </c>
      <c r="N466" s="61">
        <v>0</v>
      </c>
      <c r="O466" s="184">
        <v>0</v>
      </c>
      <c r="P466" s="61">
        <v>0</v>
      </c>
      <c r="Q466" s="52">
        <v>479.5</v>
      </c>
      <c r="R466" s="61">
        <v>2093000.72</v>
      </c>
      <c r="S466" s="184">
        <v>0</v>
      </c>
      <c r="T466" s="61">
        <v>0</v>
      </c>
      <c r="U466" s="102"/>
      <c r="V466" s="103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</row>
    <row r="467" spans="1:39" s="104" customFormat="1" ht="34.5" hidden="1" customHeight="1" x14ac:dyDescent="0.25">
      <c r="A467" s="45">
        <v>422</v>
      </c>
      <c r="B467" s="167" t="s">
        <v>1220</v>
      </c>
      <c r="C467" s="26">
        <f t="shared" si="40"/>
        <v>1885825.2</v>
      </c>
      <c r="D467" s="13">
        <v>94291.26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72">
        <v>0</v>
      </c>
      <c r="L467" s="13">
        <v>0</v>
      </c>
      <c r="M467" s="184">
        <v>0</v>
      </c>
      <c r="N467" s="61">
        <v>0</v>
      </c>
      <c r="O467" s="184">
        <v>0</v>
      </c>
      <c r="P467" s="61">
        <v>0</v>
      </c>
      <c r="Q467" s="184">
        <v>500</v>
      </c>
      <c r="R467" s="61">
        <v>1791533.94</v>
      </c>
      <c r="S467" s="184">
        <v>0</v>
      </c>
      <c r="T467" s="61">
        <v>0</v>
      </c>
      <c r="U467" s="102"/>
      <c r="V467" s="103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</row>
    <row r="468" spans="1:39" s="104" customFormat="1" ht="24.75" hidden="1" customHeight="1" x14ac:dyDescent="0.25">
      <c r="A468" s="45">
        <v>423</v>
      </c>
      <c r="B468" s="167" t="s">
        <v>1221</v>
      </c>
      <c r="C468" s="26">
        <f t="shared" si="40"/>
        <v>2610638</v>
      </c>
      <c r="D468" s="13">
        <v>130531.9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5">
        <v>0</v>
      </c>
      <c r="L468" s="13">
        <v>0</v>
      </c>
      <c r="M468" s="52">
        <v>796</v>
      </c>
      <c r="N468" s="13">
        <v>2480106.1</v>
      </c>
      <c r="O468" s="184">
        <v>0</v>
      </c>
      <c r="P468" s="13">
        <v>0</v>
      </c>
      <c r="Q468" s="184">
        <v>0</v>
      </c>
      <c r="R468" s="13">
        <v>0</v>
      </c>
      <c r="S468" s="184">
        <v>0</v>
      </c>
      <c r="T468" s="13">
        <v>0</v>
      </c>
      <c r="U468" s="102"/>
      <c r="V468" s="103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</row>
    <row r="469" spans="1:39" s="115" customFormat="1" ht="24.75" hidden="1" customHeight="1" x14ac:dyDescent="0.25">
      <c r="A469" s="45">
        <v>424</v>
      </c>
      <c r="B469" s="14" t="s">
        <v>523</v>
      </c>
      <c r="C469" s="26">
        <f t="shared" si="40"/>
        <v>4252535.83</v>
      </c>
      <c r="D469" s="13">
        <v>212626.79</v>
      </c>
      <c r="E469" s="13">
        <v>0</v>
      </c>
      <c r="F469" s="13">
        <v>0</v>
      </c>
      <c r="G469" s="13">
        <v>2580011.7400000002</v>
      </c>
      <c r="H469" s="13">
        <v>1459897.3</v>
      </c>
      <c r="I469" s="13">
        <v>0</v>
      </c>
      <c r="J469" s="13">
        <v>0</v>
      </c>
      <c r="K469" s="172">
        <v>0</v>
      </c>
      <c r="L469" s="13">
        <v>0</v>
      </c>
      <c r="M469" s="184">
        <v>0</v>
      </c>
      <c r="N469" s="61">
        <v>0</v>
      </c>
      <c r="O469" s="184">
        <v>0</v>
      </c>
      <c r="P469" s="61">
        <v>0</v>
      </c>
      <c r="Q469" s="184">
        <v>0</v>
      </c>
      <c r="R469" s="61">
        <v>0</v>
      </c>
      <c r="S469" s="184">
        <v>0</v>
      </c>
      <c r="T469" s="61">
        <v>0</v>
      </c>
      <c r="U469" s="16"/>
      <c r="V469" s="125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6"/>
      <c r="AI469" s="116"/>
      <c r="AJ469" s="116"/>
      <c r="AK469" s="116"/>
      <c r="AL469" s="116"/>
      <c r="AM469" s="116"/>
    </row>
    <row r="470" spans="1:39" s="199" customFormat="1" ht="24.75" hidden="1" customHeight="1" x14ac:dyDescent="0.25">
      <c r="A470" s="45">
        <v>425</v>
      </c>
      <c r="B470" s="14" t="s">
        <v>568</v>
      </c>
      <c r="C470" s="26">
        <f t="shared" si="40"/>
        <v>8818398.5199999996</v>
      </c>
      <c r="D470" s="13">
        <v>440919.93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5">
        <v>0</v>
      </c>
      <c r="L470" s="13">
        <v>0</v>
      </c>
      <c r="M470" s="184">
        <v>1030.2</v>
      </c>
      <c r="N470" s="13">
        <v>4012257.09</v>
      </c>
      <c r="O470" s="184">
        <v>0</v>
      </c>
      <c r="P470" s="13">
        <v>0</v>
      </c>
      <c r="Q470" s="184">
        <v>1000</v>
      </c>
      <c r="R470" s="13">
        <v>4365221.5</v>
      </c>
      <c r="S470" s="184">
        <v>0</v>
      </c>
      <c r="T470" s="13">
        <v>0</v>
      </c>
      <c r="U470" s="16"/>
      <c r="V470" s="125"/>
      <c r="W470" s="116"/>
      <c r="X470" s="116"/>
      <c r="Y470" s="116"/>
      <c r="Z470" s="116"/>
      <c r="AA470" s="116"/>
      <c r="AB470" s="198"/>
      <c r="AC470" s="198"/>
      <c r="AD470" s="198"/>
      <c r="AE470" s="198"/>
      <c r="AF470" s="198"/>
      <c r="AG470" s="198"/>
      <c r="AH470" s="198"/>
      <c r="AI470" s="198"/>
      <c r="AJ470" s="198"/>
      <c r="AK470" s="198"/>
      <c r="AL470" s="198"/>
      <c r="AM470" s="198"/>
    </row>
    <row r="471" spans="1:39" s="115" customFormat="1" ht="24.75" hidden="1" customHeight="1" x14ac:dyDescent="0.25">
      <c r="A471" s="45">
        <v>426</v>
      </c>
      <c r="B471" s="14" t="s">
        <v>524</v>
      </c>
      <c r="C471" s="26">
        <f t="shared" si="40"/>
        <v>23844145.960000001</v>
      </c>
      <c r="D471" s="13">
        <v>1192207.3</v>
      </c>
      <c r="E471" s="13">
        <v>1406840.73</v>
      </c>
      <c r="F471" s="13">
        <v>6973581.5700000003</v>
      </c>
      <c r="G471" s="13">
        <v>4286633.32</v>
      </c>
      <c r="H471" s="13">
        <v>2381603.29</v>
      </c>
      <c r="I471" s="13">
        <v>1749637.33</v>
      </c>
      <c r="J471" s="13">
        <v>0</v>
      </c>
      <c r="K471" s="15">
        <v>0</v>
      </c>
      <c r="L471" s="13">
        <v>0</v>
      </c>
      <c r="M471" s="184">
        <v>1503</v>
      </c>
      <c r="N471" s="13">
        <v>5853642.4199999999</v>
      </c>
      <c r="O471" s="184">
        <v>0</v>
      </c>
      <c r="P471" s="13">
        <v>0</v>
      </c>
      <c r="Q471" s="184">
        <v>0</v>
      </c>
      <c r="R471" s="13">
        <v>0</v>
      </c>
      <c r="S471" s="184">
        <v>0</v>
      </c>
      <c r="T471" s="13">
        <v>0</v>
      </c>
      <c r="U471" s="16"/>
      <c r="V471" s="125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6"/>
      <c r="AI471" s="116"/>
      <c r="AJ471" s="116"/>
      <c r="AK471" s="116"/>
      <c r="AL471" s="116"/>
      <c r="AM471" s="116"/>
    </row>
    <row r="472" spans="1:39" s="199" customFormat="1" ht="24.75" hidden="1" customHeight="1" x14ac:dyDescent="0.25">
      <c r="A472" s="45">
        <v>427</v>
      </c>
      <c r="B472" s="14" t="s">
        <v>1334</v>
      </c>
      <c r="C472" s="26">
        <f t="shared" si="40"/>
        <v>7338729.7599999998</v>
      </c>
      <c r="D472" s="13">
        <v>366936.49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5">
        <v>0</v>
      </c>
      <c r="L472" s="13">
        <v>0</v>
      </c>
      <c r="M472" s="184">
        <v>1790.1</v>
      </c>
      <c r="N472" s="13">
        <v>6971793.2699999996</v>
      </c>
      <c r="O472" s="184">
        <v>0</v>
      </c>
      <c r="P472" s="13">
        <v>0</v>
      </c>
      <c r="Q472" s="184">
        <v>0</v>
      </c>
      <c r="R472" s="13">
        <v>0</v>
      </c>
      <c r="S472" s="184">
        <v>0</v>
      </c>
      <c r="T472" s="13">
        <v>0</v>
      </c>
      <c r="U472" s="16"/>
      <c r="V472" s="125"/>
      <c r="W472" s="116"/>
      <c r="X472" s="116"/>
      <c r="Y472" s="116"/>
      <c r="Z472" s="116"/>
      <c r="AA472" s="116"/>
      <c r="AB472" s="198"/>
      <c r="AC472" s="198"/>
      <c r="AD472" s="198"/>
      <c r="AE472" s="198"/>
      <c r="AF472" s="198"/>
      <c r="AG472" s="198"/>
      <c r="AH472" s="198"/>
      <c r="AI472" s="198"/>
      <c r="AJ472" s="198"/>
      <c r="AK472" s="198"/>
      <c r="AL472" s="198"/>
      <c r="AM472" s="198"/>
    </row>
    <row r="473" spans="1:39" s="115" customFormat="1" ht="24.75" hidden="1" customHeight="1" x14ac:dyDescent="0.25">
      <c r="A473" s="45">
        <v>428</v>
      </c>
      <c r="B473" s="14" t="s">
        <v>525</v>
      </c>
      <c r="C473" s="26">
        <f t="shared" si="40"/>
        <v>2222811.0299999998</v>
      </c>
      <c r="D473" s="13">
        <v>111140.55</v>
      </c>
      <c r="E473" s="13">
        <v>0</v>
      </c>
      <c r="F473" s="13">
        <v>1164412.19</v>
      </c>
      <c r="G473" s="13">
        <v>485934.27</v>
      </c>
      <c r="H473" s="13">
        <v>196099.43</v>
      </c>
      <c r="I473" s="13">
        <v>265224.59000000003</v>
      </c>
      <c r="J473" s="13">
        <v>0</v>
      </c>
      <c r="K473" s="172">
        <v>0</v>
      </c>
      <c r="L473" s="13">
        <v>0</v>
      </c>
      <c r="M473" s="184">
        <v>0</v>
      </c>
      <c r="N473" s="61">
        <v>0</v>
      </c>
      <c r="O473" s="184">
        <v>0</v>
      </c>
      <c r="P473" s="61">
        <v>0</v>
      </c>
      <c r="Q473" s="184">
        <v>0</v>
      </c>
      <c r="R473" s="61">
        <v>0</v>
      </c>
      <c r="S473" s="184">
        <v>0</v>
      </c>
      <c r="T473" s="61">
        <v>0</v>
      </c>
      <c r="U473" s="16"/>
      <c r="V473" s="125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6"/>
      <c r="AI473" s="116"/>
      <c r="AJ473" s="116"/>
      <c r="AK473" s="116"/>
      <c r="AL473" s="116"/>
      <c r="AM473" s="116"/>
    </row>
    <row r="474" spans="1:39" s="115" customFormat="1" ht="24.75" hidden="1" customHeight="1" x14ac:dyDescent="0.25">
      <c r="A474" s="45">
        <v>429</v>
      </c>
      <c r="B474" s="14" t="s">
        <v>526</v>
      </c>
      <c r="C474" s="26">
        <f t="shared" si="40"/>
        <v>2235705.13</v>
      </c>
      <c r="D474" s="13">
        <v>111785.26</v>
      </c>
      <c r="E474" s="13">
        <v>0</v>
      </c>
      <c r="F474" s="13">
        <v>1171166.72</v>
      </c>
      <c r="G474" s="13">
        <v>488753.08</v>
      </c>
      <c r="H474" s="13">
        <v>197236.96</v>
      </c>
      <c r="I474" s="13">
        <v>266763.11</v>
      </c>
      <c r="J474" s="13">
        <v>0</v>
      </c>
      <c r="K474" s="172">
        <v>0</v>
      </c>
      <c r="L474" s="13">
        <v>0</v>
      </c>
      <c r="M474" s="184">
        <v>0</v>
      </c>
      <c r="N474" s="61">
        <v>0</v>
      </c>
      <c r="O474" s="184">
        <v>0</v>
      </c>
      <c r="P474" s="61">
        <v>0</v>
      </c>
      <c r="Q474" s="184">
        <v>0</v>
      </c>
      <c r="R474" s="61">
        <v>0</v>
      </c>
      <c r="S474" s="184">
        <v>0</v>
      </c>
      <c r="T474" s="61">
        <v>0</v>
      </c>
      <c r="U474" s="16"/>
      <c r="V474" s="125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6"/>
      <c r="AI474" s="116"/>
      <c r="AJ474" s="116"/>
      <c r="AK474" s="116"/>
      <c r="AL474" s="116"/>
      <c r="AM474" s="116"/>
    </row>
    <row r="475" spans="1:39" s="115" customFormat="1" ht="24.75" hidden="1" customHeight="1" x14ac:dyDescent="0.25">
      <c r="A475" s="45">
        <v>430</v>
      </c>
      <c r="B475" s="14" t="s">
        <v>527</v>
      </c>
      <c r="C475" s="26">
        <f t="shared" si="40"/>
        <v>2183473.11</v>
      </c>
      <c r="D475" s="13">
        <v>109173.66</v>
      </c>
      <c r="E475" s="13">
        <v>0</v>
      </c>
      <c r="F475" s="13">
        <v>1143805.1499999999</v>
      </c>
      <c r="G475" s="13">
        <v>477334.51</v>
      </c>
      <c r="H475" s="13">
        <v>192628.98</v>
      </c>
      <c r="I475" s="13">
        <v>260530.81</v>
      </c>
      <c r="J475" s="13">
        <v>0</v>
      </c>
      <c r="K475" s="172">
        <v>0</v>
      </c>
      <c r="L475" s="13">
        <v>0</v>
      </c>
      <c r="M475" s="184">
        <v>0</v>
      </c>
      <c r="N475" s="61">
        <v>0</v>
      </c>
      <c r="O475" s="184">
        <v>0</v>
      </c>
      <c r="P475" s="61">
        <v>0</v>
      </c>
      <c r="Q475" s="184">
        <v>0</v>
      </c>
      <c r="R475" s="61">
        <v>0</v>
      </c>
      <c r="S475" s="184">
        <v>0</v>
      </c>
      <c r="T475" s="61">
        <v>0</v>
      </c>
      <c r="U475" s="16"/>
      <c r="V475" s="125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6"/>
      <c r="AI475" s="116"/>
      <c r="AJ475" s="116"/>
      <c r="AK475" s="116"/>
      <c r="AL475" s="116"/>
      <c r="AM475" s="116"/>
    </row>
    <row r="476" spans="1:39" s="115" customFormat="1" ht="24.75" hidden="1" customHeight="1" x14ac:dyDescent="0.25">
      <c r="A476" s="45">
        <v>431</v>
      </c>
      <c r="B476" s="14" t="s">
        <v>528</v>
      </c>
      <c r="C476" s="26">
        <f t="shared" si="40"/>
        <v>2240076</v>
      </c>
      <c r="D476" s="13">
        <v>112003.8</v>
      </c>
      <c r="E476" s="13">
        <v>0</v>
      </c>
      <c r="F476" s="13">
        <v>1173456.3899999999</v>
      </c>
      <c r="G476" s="13">
        <v>489708.61</v>
      </c>
      <c r="H476" s="13">
        <v>197622.56</v>
      </c>
      <c r="I476" s="13">
        <v>267284.64</v>
      </c>
      <c r="J476" s="13">
        <v>0</v>
      </c>
      <c r="K476" s="172">
        <v>0</v>
      </c>
      <c r="L476" s="13">
        <v>0</v>
      </c>
      <c r="M476" s="184">
        <v>0</v>
      </c>
      <c r="N476" s="61">
        <v>0</v>
      </c>
      <c r="O476" s="184">
        <v>0</v>
      </c>
      <c r="P476" s="61">
        <v>0</v>
      </c>
      <c r="Q476" s="184">
        <v>0</v>
      </c>
      <c r="R476" s="61">
        <v>0</v>
      </c>
      <c r="S476" s="184">
        <v>0</v>
      </c>
      <c r="T476" s="61">
        <v>0</v>
      </c>
      <c r="U476" s="16"/>
      <c r="V476" s="125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6"/>
      <c r="AI476" s="116"/>
      <c r="AJ476" s="116"/>
      <c r="AK476" s="116"/>
      <c r="AL476" s="116"/>
      <c r="AM476" s="116"/>
    </row>
    <row r="477" spans="1:39" s="115" customFormat="1" ht="24.75" hidden="1" customHeight="1" x14ac:dyDescent="0.25">
      <c r="A477" s="45">
        <v>432</v>
      </c>
      <c r="B477" s="14" t="s">
        <v>529</v>
      </c>
      <c r="C477" s="26">
        <f t="shared" si="40"/>
        <v>2212102.38</v>
      </c>
      <c r="D477" s="13">
        <v>110605.12</v>
      </c>
      <c r="E477" s="13">
        <v>0</v>
      </c>
      <c r="F477" s="13">
        <v>1158802.5</v>
      </c>
      <c r="G477" s="13">
        <v>483593.23</v>
      </c>
      <c r="H477" s="13">
        <v>195154.69</v>
      </c>
      <c r="I477" s="13">
        <v>263946.84000000003</v>
      </c>
      <c r="J477" s="13">
        <v>0</v>
      </c>
      <c r="K477" s="172">
        <v>0</v>
      </c>
      <c r="L477" s="13">
        <v>0</v>
      </c>
      <c r="M477" s="184">
        <v>0</v>
      </c>
      <c r="N477" s="61">
        <v>0</v>
      </c>
      <c r="O477" s="184">
        <v>0</v>
      </c>
      <c r="P477" s="61">
        <v>0</v>
      </c>
      <c r="Q477" s="184">
        <v>0</v>
      </c>
      <c r="R477" s="61">
        <v>0</v>
      </c>
      <c r="S477" s="184">
        <v>0</v>
      </c>
      <c r="T477" s="61">
        <v>0</v>
      </c>
      <c r="U477" s="16"/>
      <c r="V477" s="125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6"/>
      <c r="AI477" s="116"/>
      <c r="AJ477" s="116"/>
      <c r="AK477" s="116"/>
      <c r="AL477" s="116"/>
      <c r="AM477" s="116"/>
    </row>
    <row r="478" spans="1:39" s="115" customFormat="1" ht="24.75" hidden="1" customHeight="1" x14ac:dyDescent="0.25">
      <c r="A478" s="45">
        <v>433</v>
      </c>
      <c r="B478" s="14" t="s">
        <v>530</v>
      </c>
      <c r="C478" s="26">
        <f t="shared" si="40"/>
        <v>2212758.02</v>
      </c>
      <c r="D478" s="13">
        <v>110637.9</v>
      </c>
      <c r="E478" s="13">
        <v>0</v>
      </c>
      <c r="F478" s="13">
        <v>1159145.95</v>
      </c>
      <c r="G478" s="13">
        <v>483736.56</v>
      </c>
      <c r="H478" s="13">
        <v>195212.54</v>
      </c>
      <c r="I478" s="13">
        <v>264025.07</v>
      </c>
      <c r="J478" s="13">
        <v>0</v>
      </c>
      <c r="K478" s="172">
        <v>0</v>
      </c>
      <c r="L478" s="13">
        <v>0</v>
      </c>
      <c r="M478" s="184">
        <v>0</v>
      </c>
      <c r="N478" s="61">
        <v>0</v>
      </c>
      <c r="O478" s="184">
        <v>0</v>
      </c>
      <c r="P478" s="61">
        <v>0</v>
      </c>
      <c r="Q478" s="184">
        <v>0</v>
      </c>
      <c r="R478" s="61">
        <v>0</v>
      </c>
      <c r="S478" s="184">
        <v>0</v>
      </c>
      <c r="T478" s="61">
        <v>0</v>
      </c>
      <c r="U478" s="16"/>
      <c r="V478" s="125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6"/>
      <c r="AI478" s="116"/>
      <c r="AJ478" s="116"/>
      <c r="AK478" s="116"/>
      <c r="AL478" s="116"/>
      <c r="AM478" s="116"/>
    </row>
    <row r="479" spans="1:39" s="115" customFormat="1" ht="24.75" hidden="1" customHeight="1" x14ac:dyDescent="0.25">
      <c r="A479" s="45">
        <v>434</v>
      </c>
      <c r="B479" s="14" t="s">
        <v>531</v>
      </c>
      <c r="C479" s="26">
        <f t="shared" si="40"/>
        <v>2229148.7999999998</v>
      </c>
      <c r="D479" s="13">
        <v>111457.44</v>
      </c>
      <c r="E479" s="13">
        <v>0</v>
      </c>
      <c r="F479" s="13">
        <v>1167732.21</v>
      </c>
      <c r="G479" s="13">
        <v>487319.79</v>
      </c>
      <c r="H479" s="13">
        <v>196658.55</v>
      </c>
      <c r="I479" s="13">
        <v>265980.81</v>
      </c>
      <c r="J479" s="13">
        <v>0</v>
      </c>
      <c r="K479" s="172">
        <v>0</v>
      </c>
      <c r="L479" s="13">
        <v>0</v>
      </c>
      <c r="M479" s="184">
        <v>0</v>
      </c>
      <c r="N479" s="61">
        <v>0</v>
      </c>
      <c r="O479" s="184">
        <v>0</v>
      </c>
      <c r="P479" s="61">
        <v>0</v>
      </c>
      <c r="Q479" s="184">
        <v>0</v>
      </c>
      <c r="R479" s="61">
        <v>0</v>
      </c>
      <c r="S479" s="184">
        <v>0</v>
      </c>
      <c r="T479" s="61">
        <v>0</v>
      </c>
      <c r="U479" s="16"/>
      <c r="V479" s="125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6"/>
      <c r="AI479" s="116"/>
      <c r="AJ479" s="116"/>
      <c r="AK479" s="116"/>
      <c r="AL479" s="116"/>
      <c r="AM479" s="116"/>
    </row>
    <row r="480" spans="1:39" s="115" customFormat="1" ht="24.75" hidden="1" customHeight="1" x14ac:dyDescent="0.25">
      <c r="A480" s="45">
        <v>435</v>
      </c>
      <c r="B480" s="14" t="s">
        <v>516</v>
      </c>
      <c r="C480" s="26">
        <f t="shared" si="40"/>
        <v>353850.66</v>
      </c>
      <c r="D480" s="13">
        <v>17692.53</v>
      </c>
      <c r="E480" s="13">
        <v>0</v>
      </c>
      <c r="F480" s="13">
        <v>0</v>
      </c>
      <c r="G480" s="13">
        <v>0</v>
      </c>
      <c r="H480" s="13">
        <v>0</v>
      </c>
      <c r="I480" s="13">
        <v>336158.13</v>
      </c>
      <c r="J480" s="13">
        <v>0</v>
      </c>
      <c r="K480" s="172">
        <v>0</v>
      </c>
      <c r="L480" s="13">
        <v>0</v>
      </c>
      <c r="M480" s="184">
        <v>0</v>
      </c>
      <c r="N480" s="61">
        <v>0</v>
      </c>
      <c r="O480" s="184">
        <v>0</v>
      </c>
      <c r="P480" s="61">
        <v>0</v>
      </c>
      <c r="Q480" s="184">
        <v>0</v>
      </c>
      <c r="R480" s="61">
        <v>0</v>
      </c>
      <c r="S480" s="184">
        <v>0</v>
      </c>
      <c r="T480" s="61">
        <v>0</v>
      </c>
      <c r="U480" s="16"/>
      <c r="V480" s="125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6"/>
      <c r="AI480" s="116"/>
      <c r="AJ480" s="116"/>
      <c r="AK480" s="116"/>
      <c r="AL480" s="116"/>
      <c r="AM480" s="116"/>
    </row>
    <row r="481" spans="1:39" s="115" customFormat="1" ht="24.75" hidden="1" customHeight="1" x14ac:dyDescent="0.25">
      <c r="A481" s="45">
        <v>436</v>
      </c>
      <c r="B481" s="14" t="s">
        <v>1268</v>
      </c>
      <c r="C481" s="26">
        <f t="shared" si="40"/>
        <v>3005831.11</v>
      </c>
      <c r="D481" s="13">
        <v>150291.56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72">
        <v>0</v>
      </c>
      <c r="L481" s="13">
        <v>0</v>
      </c>
      <c r="M481" s="184">
        <v>0</v>
      </c>
      <c r="N481" s="61">
        <v>0</v>
      </c>
      <c r="O481" s="184">
        <v>0</v>
      </c>
      <c r="P481" s="61">
        <v>0</v>
      </c>
      <c r="Q481" s="184">
        <v>586.29999999999995</v>
      </c>
      <c r="R481" s="61">
        <v>2855539.55</v>
      </c>
      <c r="S481" s="184">
        <v>0</v>
      </c>
      <c r="T481" s="61">
        <v>0</v>
      </c>
      <c r="U481" s="16"/>
      <c r="V481" s="125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6"/>
      <c r="AI481" s="116"/>
      <c r="AJ481" s="116"/>
      <c r="AK481" s="116"/>
      <c r="AL481" s="116"/>
      <c r="AM481" s="116"/>
    </row>
    <row r="482" spans="1:39" s="115" customFormat="1" ht="24.75" hidden="1" customHeight="1" x14ac:dyDescent="0.25">
      <c r="A482" s="45">
        <v>437</v>
      </c>
      <c r="B482" s="14" t="s">
        <v>1263</v>
      </c>
      <c r="C482" s="26">
        <f t="shared" si="40"/>
        <v>1952545.61</v>
      </c>
      <c r="D482" s="13">
        <v>96765.75</v>
      </c>
      <c r="E482" s="13">
        <v>173469.51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5">
        <v>0</v>
      </c>
      <c r="L482" s="13">
        <v>0</v>
      </c>
      <c r="M482" s="184">
        <v>628.70000000000005</v>
      </c>
      <c r="N482" s="13">
        <v>1682310.35</v>
      </c>
      <c r="O482" s="184">
        <v>0</v>
      </c>
      <c r="P482" s="13">
        <v>0</v>
      </c>
      <c r="Q482" s="184">
        <v>0</v>
      </c>
      <c r="R482" s="13">
        <v>0</v>
      </c>
      <c r="S482" s="184">
        <v>0</v>
      </c>
      <c r="T482" s="13">
        <v>0</v>
      </c>
      <c r="U482" s="16"/>
      <c r="V482" s="125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6"/>
      <c r="AI482" s="116"/>
      <c r="AJ482" s="116"/>
      <c r="AK482" s="116"/>
      <c r="AL482" s="116"/>
      <c r="AM482" s="116"/>
    </row>
    <row r="483" spans="1:39" s="115" customFormat="1" ht="24.75" hidden="1" customHeight="1" x14ac:dyDescent="0.25">
      <c r="A483" s="45">
        <v>438</v>
      </c>
      <c r="B483" s="14" t="s">
        <v>1264</v>
      </c>
      <c r="C483" s="26">
        <f t="shared" si="40"/>
        <v>2408008.52</v>
      </c>
      <c r="D483" s="13">
        <v>120400.43</v>
      </c>
      <c r="E483" s="13">
        <v>0</v>
      </c>
      <c r="F483" s="13">
        <v>1227864.29</v>
      </c>
      <c r="G483" s="13">
        <v>753258.04</v>
      </c>
      <c r="H483" s="13">
        <v>0</v>
      </c>
      <c r="I483" s="13">
        <v>306485.76000000001</v>
      </c>
      <c r="J483" s="13">
        <v>0</v>
      </c>
      <c r="K483" s="172">
        <v>0</v>
      </c>
      <c r="L483" s="13">
        <v>0</v>
      </c>
      <c r="M483" s="184">
        <v>0</v>
      </c>
      <c r="N483" s="61">
        <v>0</v>
      </c>
      <c r="O483" s="184">
        <v>0</v>
      </c>
      <c r="P483" s="61">
        <v>0</v>
      </c>
      <c r="Q483" s="184">
        <v>0</v>
      </c>
      <c r="R483" s="61">
        <v>0</v>
      </c>
      <c r="S483" s="184">
        <v>0</v>
      </c>
      <c r="T483" s="61">
        <v>0</v>
      </c>
      <c r="U483" s="16"/>
      <c r="V483" s="125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6"/>
      <c r="AI483" s="116"/>
      <c r="AJ483" s="116"/>
      <c r="AK483" s="116"/>
      <c r="AL483" s="116"/>
      <c r="AM483" s="116"/>
    </row>
    <row r="484" spans="1:39" s="115" customFormat="1" ht="24.75" hidden="1" customHeight="1" x14ac:dyDescent="0.25">
      <c r="A484" s="45">
        <v>439</v>
      </c>
      <c r="B484" s="14" t="s">
        <v>1257</v>
      </c>
      <c r="C484" s="26">
        <f t="shared" si="40"/>
        <v>2100138.2000000002</v>
      </c>
      <c r="D484" s="13">
        <v>105006.91</v>
      </c>
      <c r="E484" s="13">
        <v>206959.83</v>
      </c>
      <c r="F484" s="13">
        <v>1127662.97</v>
      </c>
      <c r="G484" s="13">
        <v>470598.03</v>
      </c>
      <c r="H484" s="13">
        <v>189910.46</v>
      </c>
      <c r="I484" s="13">
        <v>0</v>
      </c>
      <c r="J484" s="13">
        <v>0</v>
      </c>
      <c r="K484" s="172">
        <v>0</v>
      </c>
      <c r="L484" s="13">
        <v>0</v>
      </c>
      <c r="M484" s="184">
        <v>0</v>
      </c>
      <c r="N484" s="61">
        <v>0</v>
      </c>
      <c r="O484" s="184">
        <v>0</v>
      </c>
      <c r="P484" s="61">
        <v>0</v>
      </c>
      <c r="Q484" s="184">
        <v>0</v>
      </c>
      <c r="R484" s="61">
        <v>0</v>
      </c>
      <c r="S484" s="184">
        <v>0</v>
      </c>
      <c r="T484" s="61">
        <v>0</v>
      </c>
      <c r="U484" s="16"/>
      <c r="V484" s="125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6"/>
      <c r="AI484" s="116"/>
      <c r="AJ484" s="116"/>
      <c r="AK484" s="116"/>
      <c r="AL484" s="116"/>
      <c r="AM484" s="116"/>
    </row>
    <row r="485" spans="1:39" s="115" customFormat="1" ht="24.75" hidden="1" customHeight="1" x14ac:dyDescent="0.25">
      <c r="A485" s="45">
        <v>440</v>
      </c>
      <c r="B485" s="14" t="s">
        <v>1256</v>
      </c>
      <c r="C485" s="26">
        <f t="shared" si="40"/>
        <v>1390407.3</v>
      </c>
      <c r="D485" s="13">
        <v>62630.12</v>
      </c>
      <c r="E485" s="13">
        <v>292552.03000000003</v>
      </c>
      <c r="F485" s="13">
        <v>843171.35</v>
      </c>
      <c r="G485" s="13">
        <v>0</v>
      </c>
      <c r="H485" s="13">
        <v>0</v>
      </c>
      <c r="I485" s="13">
        <v>192053.8</v>
      </c>
      <c r="J485" s="13">
        <v>0</v>
      </c>
      <c r="K485" s="172">
        <v>0</v>
      </c>
      <c r="L485" s="13">
        <v>0</v>
      </c>
      <c r="M485" s="184">
        <v>0</v>
      </c>
      <c r="N485" s="61">
        <v>0</v>
      </c>
      <c r="O485" s="184">
        <v>0</v>
      </c>
      <c r="P485" s="61">
        <v>0</v>
      </c>
      <c r="Q485" s="184">
        <v>0</v>
      </c>
      <c r="R485" s="61">
        <v>0</v>
      </c>
      <c r="S485" s="184">
        <v>0</v>
      </c>
      <c r="T485" s="61">
        <v>0</v>
      </c>
      <c r="U485" s="16"/>
      <c r="V485" s="125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6"/>
      <c r="AI485" s="116"/>
      <c r="AJ485" s="116"/>
      <c r="AK485" s="116"/>
      <c r="AL485" s="116"/>
      <c r="AM485" s="116"/>
    </row>
    <row r="486" spans="1:39" s="115" customFormat="1" ht="24.75" hidden="1" customHeight="1" x14ac:dyDescent="0.25">
      <c r="A486" s="45">
        <v>441</v>
      </c>
      <c r="B486" s="14" t="s">
        <v>1261</v>
      </c>
      <c r="C486" s="26">
        <f t="shared" si="40"/>
        <v>1830851.74</v>
      </c>
      <c r="D486" s="13">
        <v>91546.38</v>
      </c>
      <c r="E486" s="13">
        <v>150649.95000000001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5">
        <v>0</v>
      </c>
      <c r="L486" s="13">
        <v>0</v>
      </c>
      <c r="M486" s="184">
        <v>593.70000000000005</v>
      </c>
      <c r="N486" s="13">
        <v>1588655.41</v>
      </c>
      <c r="O486" s="184">
        <v>0</v>
      </c>
      <c r="P486" s="13">
        <v>0</v>
      </c>
      <c r="Q486" s="184">
        <v>0</v>
      </c>
      <c r="R486" s="13">
        <v>0</v>
      </c>
      <c r="S486" s="184">
        <v>0</v>
      </c>
      <c r="T486" s="13">
        <v>0</v>
      </c>
      <c r="U486" s="16"/>
      <c r="V486" s="125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6"/>
      <c r="AI486" s="116"/>
      <c r="AJ486" s="116"/>
      <c r="AK486" s="116"/>
      <c r="AL486" s="116"/>
      <c r="AM486" s="116"/>
    </row>
    <row r="487" spans="1:39" s="115" customFormat="1" ht="24.75" hidden="1" customHeight="1" x14ac:dyDescent="0.25">
      <c r="A487" s="45">
        <v>442</v>
      </c>
      <c r="B487" s="14" t="s">
        <v>1262</v>
      </c>
      <c r="C487" s="26">
        <f t="shared" si="40"/>
        <v>1729729.33</v>
      </c>
      <c r="D487" s="13">
        <v>86486.47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5">
        <v>0</v>
      </c>
      <c r="L487" s="13">
        <v>0</v>
      </c>
      <c r="M487" s="184">
        <v>614.1</v>
      </c>
      <c r="N487" s="13">
        <v>1643242.86</v>
      </c>
      <c r="O487" s="184">
        <v>0</v>
      </c>
      <c r="P487" s="13">
        <v>0</v>
      </c>
      <c r="Q487" s="184">
        <v>0</v>
      </c>
      <c r="R487" s="13">
        <v>0</v>
      </c>
      <c r="S487" s="184">
        <v>0</v>
      </c>
      <c r="T487" s="13">
        <v>0</v>
      </c>
      <c r="U487" s="16"/>
      <c r="V487" s="125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6"/>
      <c r="AI487" s="116"/>
      <c r="AJ487" s="116"/>
      <c r="AK487" s="116"/>
      <c r="AL487" s="116"/>
      <c r="AM487" s="116"/>
    </row>
    <row r="488" spans="1:39" s="115" customFormat="1" ht="24.75" hidden="1" customHeight="1" x14ac:dyDescent="0.25">
      <c r="A488" s="45">
        <v>443</v>
      </c>
      <c r="B488" s="14" t="s">
        <v>1258</v>
      </c>
      <c r="C488" s="26">
        <f t="shared" si="40"/>
        <v>875738.9</v>
      </c>
      <c r="D488" s="13">
        <v>43786.94</v>
      </c>
      <c r="E488" s="13">
        <v>0</v>
      </c>
      <c r="F488" s="13">
        <v>831951.96</v>
      </c>
      <c r="G488" s="13">
        <v>0</v>
      </c>
      <c r="H488" s="13">
        <v>0</v>
      </c>
      <c r="I488" s="13">
        <v>0</v>
      </c>
      <c r="J488" s="13">
        <v>0</v>
      </c>
      <c r="K488" s="172">
        <v>0</v>
      </c>
      <c r="L488" s="13">
        <v>0</v>
      </c>
      <c r="M488" s="184">
        <v>0</v>
      </c>
      <c r="N488" s="61">
        <v>0</v>
      </c>
      <c r="O488" s="184">
        <v>0</v>
      </c>
      <c r="P488" s="61">
        <v>0</v>
      </c>
      <c r="Q488" s="184">
        <v>0</v>
      </c>
      <c r="R488" s="61">
        <v>0</v>
      </c>
      <c r="S488" s="184">
        <v>0</v>
      </c>
      <c r="T488" s="61">
        <v>0</v>
      </c>
      <c r="U488" s="16"/>
      <c r="V488" s="125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6"/>
      <c r="AI488" s="116"/>
      <c r="AJ488" s="116"/>
      <c r="AK488" s="116"/>
      <c r="AL488" s="116"/>
      <c r="AM488" s="116"/>
    </row>
    <row r="489" spans="1:39" s="115" customFormat="1" ht="24.75" hidden="1" customHeight="1" x14ac:dyDescent="0.25">
      <c r="A489" s="45">
        <v>444</v>
      </c>
      <c r="B489" s="14" t="s">
        <v>1267</v>
      </c>
      <c r="C489" s="26">
        <f t="shared" si="40"/>
        <v>3142423.04</v>
      </c>
      <c r="D489" s="13">
        <v>157084.62</v>
      </c>
      <c r="E489" s="13">
        <v>244244.31</v>
      </c>
      <c r="F489" s="13">
        <v>1243336.6299999999</v>
      </c>
      <c r="G489" s="13">
        <v>762749.86</v>
      </c>
      <c r="H489" s="13">
        <v>424659.83</v>
      </c>
      <c r="I489" s="13">
        <v>310347.78999999998</v>
      </c>
      <c r="J489" s="13">
        <v>0</v>
      </c>
      <c r="K489" s="172">
        <v>0</v>
      </c>
      <c r="L489" s="13">
        <v>0</v>
      </c>
      <c r="M489" s="184">
        <v>0</v>
      </c>
      <c r="N489" s="61">
        <v>0</v>
      </c>
      <c r="O489" s="184">
        <v>0</v>
      </c>
      <c r="P489" s="61">
        <v>0</v>
      </c>
      <c r="Q489" s="184">
        <v>0</v>
      </c>
      <c r="R489" s="61">
        <v>0</v>
      </c>
      <c r="S489" s="184">
        <v>0</v>
      </c>
      <c r="T489" s="61">
        <v>0</v>
      </c>
      <c r="U489" s="16"/>
      <c r="V489" s="125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6"/>
      <c r="AI489" s="116"/>
      <c r="AJ489" s="116"/>
      <c r="AK489" s="116"/>
      <c r="AL489" s="116"/>
      <c r="AM489" s="116"/>
    </row>
    <row r="490" spans="1:39" s="115" customFormat="1" ht="24.75" hidden="1" customHeight="1" x14ac:dyDescent="0.25">
      <c r="A490" s="45">
        <v>445</v>
      </c>
      <c r="B490" s="14" t="s">
        <v>1255</v>
      </c>
      <c r="C490" s="26">
        <f t="shared" si="40"/>
        <v>3024297.67</v>
      </c>
      <c r="D490" s="13">
        <v>151214.88</v>
      </c>
      <c r="E490" s="13">
        <v>0</v>
      </c>
      <c r="F490" s="13">
        <v>0</v>
      </c>
      <c r="G490" s="13">
        <v>747893.11</v>
      </c>
      <c r="H490" s="13">
        <v>416388.36</v>
      </c>
      <c r="I490" s="13">
        <v>0</v>
      </c>
      <c r="J490" s="13">
        <v>0</v>
      </c>
      <c r="K490" s="15">
        <v>0</v>
      </c>
      <c r="L490" s="13">
        <v>0</v>
      </c>
      <c r="M490" s="184">
        <v>638.6</v>
      </c>
      <c r="N490" s="13">
        <v>1708801.32</v>
      </c>
      <c r="O490" s="184">
        <v>0</v>
      </c>
      <c r="P490" s="13">
        <v>0</v>
      </c>
      <c r="Q490" s="184">
        <v>0</v>
      </c>
      <c r="R490" s="13">
        <v>0</v>
      </c>
      <c r="S490" s="184">
        <v>0</v>
      </c>
      <c r="T490" s="13">
        <v>0</v>
      </c>
      <c r="U490" s="16"/>
      <c r="V490" s="125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6"/>
      <c r="AI490" s="116"/>
      <c r="AJ490" s="116"/>
      <c r="AK490" s="116"/>
      <c r="AL490" s="116"/>
      <c r="AM490" s="116"/>
    </row>
    <row r="491" spans="1:39" s="115" customFormat="1" ht="24.75" hidden="1" customHeight="1" x14ac:dyDescent="0.25">
      <c r="A491" s="45">
        <v>446</v>
      </c>
      <c r="B491" s="14" t="s">
        <v>1259</v>
      </c>
      <c r="C491" s="26">
        <f t="shared" si="40"/>
        <v>3468788.5</v>
      </c>
      <c r="D491" s="13">
        <v>173439.43</v>
      </c>
      <c r="E491" s="13">
        <v>0</v>
      </c>
      <c r="F491" s="13">
        <v>0</v>
      </c>
      <c r="G491" s="13">
        <v>0</v>
      </c>
      <c r="H491" s="13">
        <v>0</v>
      </c>
      <c r="I491" s="13">
        <v>189107.14</v>
      </c>
      <c r="J491" s="13">
        <v>0</v>
      </c>
      <c r="K491" s="15">
        <v>0</v>
      </c>
      <c r="L491" s="13">
        <v>0</v>
      </c>
      <c r="M491" s="184">
        <v>638.20000000000005</v>
      </c>
      <c r="N491" s="13">
        <v>3106241.93</v>
      </c>
      <c r="O491" s="184">
        <v>0</v>
      </c>
      <c r="P491" s="13">
        <v>0</v>
      </c>
      <c r="Q491" s="184">
        <v>0</v>
      </c>
      <c r="R491" s="13">
        <v>0</v>
      </c>
      <c r="S491" s="184">
        <v>0</v>
      </c>
      <c r="T491" s="13">
        <v>0</v>
      </c>
      <c r="U491" s="16"/>
      <c r="V491" s="125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6"/>
      <c r="AI491" s="116"/>
      <c r="AJ491" s="116"/>
      <c r="AK491" s="116"/>
      <c r="AL491" s="116"/>
      <c r="AM491" s="116"/>
    </row>
    <row r="492" spans="1:39" s="115" customFormat="1" ht="24.75" hidden="1" customHeight="1" x14ac:dyDescent="0.25">
      <c r="A492" s="45">
        <v>447</v>
      </c>
      <c r="B492" s="14" t="s">
        <v>1265</v>
      </c>
      <c r="C492" s="26">
        <f t="shared" si="40"/>
        <v>1883818.38</v>
      </c>
      <c r="D492" s="13">
        <v>94190.92</v>
      </c>
      <c r="E492" s="13">
        <v>155482.51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5">
        <v>0</v>
      </c>
      <c r="L492" s="13">
        <v>0</v>
      </c>
      <c r="M492" s="184">
        <v>610.70000000000005</v>
      </c>
      <c r="N492" s="13">
        <v>1634144.95</v>
      </c>
      <c r="O492" s="184">
        <v>0</v>
      </c>
      <c r="P492" s="13">
        <v>0</v>
      </c>
      <c r="Q492" s="184">
        <v>0</v>
      </c>
      <c r="R492" s="13">
        <v>0</v>
      </c>
      <c r="S492" s="184">
        <v>0</v>
      </c>
      <c r="T492" s="13">
        <v>0</v>
      </c>
      <c r="U492" s="16"/>
      <c r="V492" s="125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6"/>
      <c r="AI492" s="116"/>
      <c r="AJ492" s="116"/>
      <c r="AK492" s="116"/>
      <c r="AL492" s="116"/>
      <c r="AM492" s="116"/>
    </row>
    <row r="493" spans="1:39" s="115" customFormat="1" ht="24.75" hidden="1" customHeight="1" x14ac:dyDescent="0.25">
      <c r="A493" s="45">
        <v>448</v>
      </c>
      <c r="B493" s="14" t="s">
        <v>1269</v>
      </c>
      <c r="C493" s="26">
        <f t="shared" si="40"/>
        <v>294448.63</v>
      </c>
      <c r="D493" s="13">
        <v>14157.64</v>
      </c>
      <c r="E493" s="13">
        <v>280290.99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72">
        <v>0</v>
      </c>
      <c r="L493" s="13">
        <v>0</v>
      </c>
      <c r="M493" s="184">
        <v>0</v>
      </c>
      <c r="N493" s="61">
        <v>0</v>
      </c>
      <c r="O493" s="184">
        <v>0</v>
      </c>
      <c r="P493" s="61">
        <v>0</v>
      </c>
      <c r="Q493" s="184">
        <v>0</v>
      </c>
      <c r="R493" s="61">
        <v>0</v>
      </c>
      <c r="S493" s="184">
        <v>0</v>
      </c>
      <c r="T493" s="61">
        <v>0</v>
      </c>
      <c r="U493" s="16"/>
      <c r="V493" s="125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6"/>
      <c r="AI493" s="116"/>
      <c r="AJ493" s="116"/>
      <c r="AK493" s="116"/>
      <c r="AL493" s="116"/>
      <c r="AM493" s="116"/>
    </row>
    <row r="494" spans="1:39" s="115" customFormat="1" ht="24.75" hidden="1" customHeight="1" x14ac:dyDescent="0.25">
      <c r="A494" s="45">
        <v>449</v>
      </c>
      <c r="B494" s="14" t="s">
        <v>1266</v>
      </c>
      <c r="C494" s="26">
        <f t="shared" si="40"/>
        <v>202985.36</v>
      </c>
      <c r="D494" s="13">
        <v>10149.27</v>
      </c>
      <c r="E494" s="13">
        <v>0</v>
      </c>
      <c r="F494" s="13">
        <v>0</v>
      </c>
      <c r="G494" s="13">
        <v>0</v>
      </c>
      <c r="H494" s="13">
        <v>0</v>
      </c>
      <c r="I494" s="13">
        <v>192836.09</v>
      </c>
      <c r="J494" s="13">
        <v>0</v>
      </c>
      <c r="K494" s="172">
        <v>0</v>
      </c>
      <c r="L494" s="13">
        <v>0</v>
      </c>
      <c r="M494" s="184">
        <v>0</v>
      </c>
      <c r="N494" s="61">
        <v>0</v>
      </c>
      <c r="O494" s="184">
        <v>0</v>
      </c>
      <c r="P494" s="61">
        <v>0</v>
      </c>
      <c r="Q494" s="184">
        <v>0</v>
      </c>
      <c r="R494" s="61">
        <v>0</v>
      </c>
      <c r="S494" s="184">
        <v>0</v>
      </c>
      <c r="T494" s="61">
        <v>0</v>
      </c>
      <c r="U494" s="16"/>
      <c r="V494" s="125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6"/>
      <c r="AI494" s="116"/>
      <c r="AJ494" s="116"/>
      <c r="AK494" s="116"/>
      <c r="AL494" s="116"/>
      <c r="AM494" s="116"/>
    </row>
    <row r="495" spans="1:39" s="115" customFormat="1" ht="24.75" hidden="1" customHeight="1" x14ac:dyDescent="0.25">
      <c r="A495" s="45">
        <v>450</v>
      </c>
      <c r="B495" s="14" t="s">
        <v>1270</v>
      </c>
      <c r="C495" s="26">
        <f t="shared" si="40"/>
        <v>294822.28999999998</v>
      </c>
      <c r="D495" s="13">
        <v>14438.48</v>
      </c>
      <c r="E495" s="13">
        <v>280383.81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72">
        <v>0</v>
      </c>
      <c r="L495" s="13">
        <v>0</v>
      </c>
      <c r="M495" s="184">
        <v>0</v>
      </c>
      <c r="N495" s="61">
        <v>0</v>
      </c>
      <c r="O495" s="184">
        <v>0</v>
      </c>
      <c r="P495" s="61">
        <v>0</v>
      </c>
      <c r="Q495" s="184">
        <v>0</v>
      </c>
      <c r="R495" s="61">
        <v>0</v>
      </c>
      <c r="S495" s="184">
        <v>0</v>
      </c>
      <c r="T495" s="61">
        <v>0</v>
      </c>
      <c r="U495" s="16"/>
      <c r="V495" s="125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6"/>
      <c r="AI495" s="116"/>
      <c r="AJ495" s="116"/>
      <c r="AK495" s="116"/>
      <c r="AL495" s="116"/>
      <c r="AM495" s="116"/>
    </row>
    <row r="496" spans="1:39" s="115" customFormat="1" ht="24.75" hidden="1" customHeight="1" x14ac:dyDescent="0.25">
      <c r="A496" s="45">
        <v>451</v>
      </c>
      <c r="B496" s="14" t="s">
        <v>517</v>
      </c>
      <c r="C496" s="26">
        <f t="shared" si="40"/>
        <v>2721737.72</v>
      </c>
      <c r="D496" s="13">
        <v>136086.89000000001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5">
        <v>0</v>
      </c>
      <c r="L496" s="13">
        <v>0</v>
      </c>
      <c r="M496" s="184">
        <v>663.9</v>
      </c>
      <c r="N496" s="13">
        <v>2585650.83</v>
      </c>
      <c r="O496" s="184">
        <v>0</v>
      </c>
      <c r="P496" s="13">
        <v>0</v>
      </c>
      <c r="Q496" s="184">
        <v>0</v>
      </c>
      <c r="R496" s="13">
        <v>0</v>
      </c>
      <c r="S496" s="184">
        <v>0</v>
      </c>
      <c r="T496" s="13">
        <v>0</v>
      </c>
      <c r="U496" s="16"/>
      <c r="V496" s="125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6"/>
      <c r="AI496" s="116"/>
      <c r="AJ496" s="116"/>
      <c r="AK496" s="116"/>
      <c r="AL496" s="116"/>
      <c r="AM496" s="116"/>
    </row>
    <row r="497" spans="1:39" s="115" customFormat="1" ht="24.75" hidden="1" customHeight="1" x14ac:dyDescent="0.25">
      <c r="A497" s="45">
        <v>452</v>
      </c>
      <c r="B497" s="14" t="s">
        <v>552</v>
      </c>
      <c r="C497" s="26">
        <f t="shared" si="40"/>
        <v>7909794.04</v>
      </c>
      <c r="D497" s="13">
        <v>387104.2</v>
      </c>
      <c r="E497" s="13">
        <v>0</v>
      </c>
      <c r="F497" s="13">
        <v>3332404.21</v>
      </c>
      <c r="G497" s="13">
        <v>2156227.2000000002</v>
      </c>
      <c r="H497" s="13">
        <v>1197974.5900000001</v>
      </c>
      <c r="I497" s="13">
        <v>836083.84</v>
      </c>
      <c r="J497" s="13">
        <v>0</v>
      </c>
      <c r="K497" s="172">
        <v>0</v>
      </c>
      <c r="L497" s="13">
        <v>0</v>
      </c>
      <c r="M497" s="184">
        <v>0</v>
      </c>
      <c r="N497" s="61">
        <v>0</v>
      </c>
      <c r="O497" s="184">
        <v>0</v>
      </c>
      <c r="P497" s="61">
        <v>0</v>
      </c>
      <c r="Q497" s="184">
        <v>0</v>
      </c>
      <c r="R497" s="61">
        <v>0</v>
      </c>
      <c r="S497" s="184">
        <v>0</v>
      </c>
      <c r="T497" s="61">
        <v>0</v>
      </c>
      <c r="U497" s="16"/>
      <c r="V497" s="125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6"/>
      <c r="AI497" s="116"/>
      <c r="AJ497" s="116"/>
      <c r="AK497" s="116"/>
      <c r="AL497" s="116"/>
      <c r="AM497" s="116"/>
    </row>
    <row r="498" spans="1:39" s="115" customFormat="1" ht="24.75" hidden="1" customHeight="1" x14ac:dyDescent="0.25">
      <c r="A498" s="45">
        <v>453</v>
      </c>
      <c r="B498" s="14" t="s">
        <v>1234</v>
      </c>
      <c r="C498" s="26">
        <f t="shared" si="40"/>
        <v>35760697.969999999</v>
      </c>
      <c r="D498" s="13">
        <v>1702535.32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5">
        <v>0</v>
      </c>
      <c r="L498" s="13">
        <v>0</v>
      </c>
      <c r="M498" s="184">
        <v>2332.9</v>
      </c>
      <c r="N498" s="13">
        <v>9171302.9000000004</v>
      </c>
      <c r="O498" s="184">
        <v>0</v>
      </c>
      <c r="P498" s="13">
        <v>0</v>
      </c>
      <c r="Q498" s="184">
        <v>5874</v>
      </c>
      <c r="R498" s="13">
        <v>24886859.75</v>
      </c>
      <c r="S498" s="184">
        <v>0</v>
      </c>
      <c r="T498" s="13">
        <v>0</v>
      </c>
      <c r="U498" s="16"/>
      <c r="V498" s="125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6"/>
      <c r="AI498" s="116"/>
      <c r="AJ498" s="116"/>
      <c r="AK498" s="116"/>
      <c r="AL498" s="116"/>
      <c r="AM498" s="116"/>
    </row>
    <row r="499" spans="1:39" s="115" customFormat="1" ht="24.75" hidden="1" customHeight="1" x14ac:dyDescent="0.25">
      <c r="A499" s="45">
        <v>454</v>
      </c>
      <c r="B499" s="14" t="s">
        <v>518</v>
      </c>
      <c r="C499" s="26">
        <f t="shared" si="40"/>
        <v>6181817</v>
      </c>
      <c r="D499" s="13">
        <v>309090.84999999998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5">
        <v>0</v>
      </c>
      <c r="L499" s="13">
        <v>0</v>
      </c>
      <c r="M499" s="184">
        <v>1507.9</v>
      </c>
      <c r="N499" s="13">
        <v>5872726.1499999994</v>
      </c>
      <c r="O499" s="184">
        <v>0</v>
      </c>
      <c r="P499" s="13">
        <v>0</v>
      </c>
      <c r="Q499" s="184">
        <v>0</v>
      </c>
      <c r="R499" s="13">
        <v>0</v>
      </c>
      <c r="S499" s="184">
        <v>0</v>
      </c>
      <c r="T499" s="13">
        <v>0</v>
      </c>
      <c r="U499" s="16"/>
      <c r="V499" s="125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6"/>
      <c r="AI499" s="116"/>
      <c r="AJ499" s="116"/>
      <c r="AK499" s="116"/>
      <c r="AL499" s="116"/>
      <c r="AM499" s="116"/>
    </row>
    <row r="500" spans="1:39" s="115" customFormat="1" ht="24.75" hidden="1" customHeight="1" x14ac:dyDescent="0.25">
      <c r="A500" s="45">
        <v>455</v>
      </c>
      <c r="B500" s="14" t="s">
        <v>519</v>
      </c>
      <c r="C500" s="26">
        <f t="shared" si="40"/>
        <v>680025.15</v>
      </c>
      <c r="D500" s="13">
        <v>34001.26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72">
        <v>0</v>
      </c>
      <c r="L500" s="13">
        <v>0</v>
      </c>
      <c r="M500" s="184">
        <v>0</v>
      </c>
      <c r="N500" s="61">
        <v>0</v>
      </c>
      <c r="O500" s="184">
        <v>0</v>
      </c>
      <c r="P500" s="61">
        <v>0</v>
      </c>
      <c r="Q500" s="184">
        <v>464.2</v>
      </c>
      <c r="R500" s="61">
        <v>646023.89</v>
      </c>
      <c r="S500" s="184">
        <v>0</v>
      </c>
      <c r="T500" s="61">
        <v>0</v>
      </c>
      <c r="U500" s="21"/>
      <c r="V500" s="125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6"/>
      <c r="AI500" s="116"/>
      <c r="AJ500" s="116"/>
      <c r="AK500" s="116"/>
      <c r="AL500" s="116"/>
      <c r="AM500" s="116"/>
    </row>
    <row r="501" spans="1:39" s="115" customFormat="1" ht="24.75" hidden="1" customHeight="1" x14ac:dyDescent="0.25">
      <c r="A501" s="45">
        <v>456</v>
      </c>
      <c r="B501" s="14" t="s">
        <v>520</v>
      </c>
      <c r="C501" s="26">
        <f t="shared" si="40"/>
        <v>2532485.98</v>
      </c>
      <c r="D501" s="13">
        <v>126624.3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5">
        <v>0</v>
      </c>
      <c r="L501" s="13">
        <v>0</v>
      </c>
      <c r="M501" s="184">
        <v>899.1</v>
      </c>
      <c r="N501" s="13">
        <v>2405861.6800000002</v>
      </c>
      <c r="O501" s="184">
        <v>0</v>
      </c>
      <c r="P501" s="13">
        <v>0</v>
      </c>
      <c r="Q501" s="184">
        <v>0</v>
      </c>
      <c r="R501" s="13">
        <v>0</v>
      </c>
      <c r="S501" s="184">
        <v>0</v>
      </c>
      <c r="T501" s="13">
        <v>0</v>
      </c>
      <c r="U501" s="16"/>
      <c r="V501" s="125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6"/>
      <c r="AI501" s="116"/>
      <c r="AJ501" s="116"/>
      <c r="AK501" s="116"/>
      <c r="AL501" s="116"/>
      <c r="AM501" s="116"/>
    </row>
    <row r="502" spans="1:39" s="199" customFormat="1" ht="24.75" hidden="1" customHeight="1" x14ac:dyDescent="0.25">
      <c r="A502" s="45">
        <v>457</v>
      </c>
      <c r="B502" s="14" t="s">
        <v>1333</v>
      </c>
      <c r="C502" s="26">
        <f t="shared" si="40"/>
        <v>3258609.35</v>
      </c>
      <c r="D502" s="13">
        <v>162930.47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5">
        <v>0</v>
      </c>
      <c r="L502" s="13">
        <v>0</v>
      </c>
      <c r="M502" s="184">
        <v>0</v>
      </c>
      <c r="N502" s="13">
        <v>0</v>
      </c>
      <c r="O502" s="184">
        <v>1201.4000000000001</v>
      </c>
      <c r="P502" s="13">
        <v>3095678.88</v>
      </c>
      <c r="Q502" s="184">
        <v>0</v>
      </c>
      <c r="R502" s="13">
        <v>0</v>
      </c>
      <c r="S502" s="184">
        <v>0</v>
      </c>
      <c r="T502" s="13">
        <v>0</v>
      </c>
      <c r="U502" s="16"/>
      <c r="V502" s="125"/>
      <c r="W502" s="116"/>
      <c r="X502" s="116"/>
      <c r="Y502" s="116"/>
      <c r="Z502" s="116"/>
      <c r="AA502" s="116"/>
      <c r="AB502" s="198"/>
      <c r="AC502" s="198"/>
      <c r="AD502" s="198"/>
      <c r="AE502" s="198"/>
      <c r="AF502" s="198"/>
      <c r="AG502" s="198"/>
      <c r="AH502" s="198"/>
      <c r="AI502" s="198"/>
      <c r="AJ502" s="198"/>
      <c r="AK502" s="198"/>
      <c r="AL502" s="198"/>
      <c r="AM502" s="198"/>
    </row>
    <row r="503" spans="1:39" s="115" customFormat="1" ht="24.75" hidden="1" customHeight="1" x14ac:dyDescent="0.25">
      <c r="A503" s="45">
        <v>458</v>
      </c>
      <c r="B503" s="14" t="s">
        <v>521</v>
      </c>
      <c r="C503" s="26">
        <f t="shared" si="40"/>
        <v>9078869.2200000007</v>
      </c>
      <c r="D503" s="13">
        <v>453943.46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5">
        <v>0</v>
      </c>
      <c r="L503" s="13">
        <v>0</v>
      </c>
      <c r="M503" s="184">
        <v>1037</v>
      </c>
      <c r="N503" s="13">
        <v>4038740.64</v>
      </c>
      <c r="O503" s="184">
        <v>0</v>
      </c>
      <c r="P503" s="13">
        <v>0</v>
      </c>
      <c r="Q503" s="184">
        <v>3295.4</v>
      </c>
      <c r="R503" s="13">
        <v>4586185.12</v>
      </c>
      <c r="S503" s="184">
        <v>0</v>
      </c>
      <c r="T503" s="13">
        <v>0</v>
      </c>
      <c r="U503" s="21"/>
      <c r="V503" s="125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6"/>
      <c r="AI503" s="116"/>
      <c r="AJ503" s="116"/>
      <c r="AK503" s="116"/>
      <c r="AL503" s="116"/>
      <c r="AM503" s="116"/>
    </row>
    <row r="504" spans="1:39" s="115" customFormat="1" ht="25.5" hidden="1" customHeight="1" x14ac:dyDescent="0.25">
      <c r="A504" s="45">
        <v>459</v>
      </c>
      <c r="B504" s="14" t="s">
        <v>522</v>
      </c>
      <c r="C504" s="26">
        <f t="shared" si="40"/>
        <v>9047846.0899999999</v>
      </c>
      <c r="D504" s="13">
        <v>452392.3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5">
        <v>0</v>
      </c>
      <c r="L504" s="13">
        <v>0</v>
      </c>
      <c r="M504" s="184">
        <v>1048.3</v>
      </c>
      <c r="N504" s="13">
        <v>4082750.07</v>
      </c>
      <c r="O504" s="184">
        <v>0</v>
      </c>
      <c r="P504" s="13">
        <v>0</v>
      </c>
      <c r="Q504" s="184">
        <v>3242.6</v>
      </c>
      <c r="R504" s="13">
        <v>4512703.72</v>
      </c>
      <c r="S504" s="184">
        <v>0</v>
      </c>
      <c r="T504" s="13">
        <v>0</v>
      </c>
      <c r="U504" s="21"/>
      <c r="V504" s="125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6"/>
      <c r="AI504" s="116"/>
      <c r="AJ504" s="116"/>
      <c r="AK504" s="116"/>
      <c r="AL504" s="116"/>
      <c r="AM504" s="116"/>
    </row>
    <row r="505" spans="1:39" s="115" customFormat="1" ht="24.75" hidden="1" customHeight="1" x14ac:dyDescent="0.25">
      <c r="A505" s="45">
        <v>460</v>
      </c>
      <c r="B505" s="96" t="s">
        <v>1178</v>
      </c>
      <c r="C505" s="26">
        <f t="shared" si="40"/>
        <v>1525281.86</v>
      </c>
      <c r="D505" s="13">
        <v>76264.09</v>
      </c>
      <c r="E505" s="13">
        <v>0</v>
      </c>
      <c r="F505" s="13">
        <v>1449017.77</v>
      </c>
      <c r="G505" s="13">
        <v>0</v>
      </c>
      <c r="H505" s="13">
        <v>0</v>
      </c>
      <c r="I505" s="13">
        <v>0</v>
      </c>
      <c r="J505" s="13">
        <v>0</v>
      </c>
      <c r="K505" s="172">
        <v>0</v>
      </c>
      <c r="L505" s="13">
        <v>0</v>
      </c>
      <c r="M505" s="184">
        <v>0</v>
      </c>
      <c r="N505" s="61">
        <v>0</v>
      </c>
      <c r="O505" s="184">
        <v>0</v>
      </c>
      <c r="P505" s="61">
        <v>0</v>
      </c>
      <c r="Q505" s="184">
        <v>0</v>
      </c>
      <c r="R505" s="61">
        <v>0</v>
      </c>
      <c r="S505" s="184">
        <v>0</v>
      </c>
      <c r="T505" s="61">
        <v>0</v>
      </c>
      <c r="U505" s="21"/>
      <c r="V505" s="125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6"/>
      <c r="AI505" s="116"/>
      <c r="AJ505" s="116"/>
      <c r="AK505" s="116"/>
      <c r="AL505" s="116"/>
      <c r="AM505" s="116"/>
    </row>
    <row r="506" spans="1:39" s="115" customFormat="1" ht="24.75" hidden="1" customHeight="1" x14ac:dyDescent="0.25">
      <c r="A506" s="45">
        <v>461</v>
      </c>
      <c r="B506" s="96" t="s">
        <v>1179</v>
      </c>
      <c r="C506" s="26">
        <f t="shared" si="40"/>
        <v>3676233.07</v>
      </c>
      <c r="D506" s="13">
        <v>182398.76</v>
      </c>
      <c r="E506" s="13">
        <v>0</v>
      </c>
      <c r="F506" s="13">
        <v>1571955.55</v>
      </c>
      <c r="G506" s="13">
        <v>964347.75</v>
      </c>
      <c r="H506" s="13">
        <v>565157.01</v>
      </c>
      <c r="I506" s="13">
        <v>392374</v>
      </c>
      <c r="J506" s="13">
        <v>0</v>
      </c>
      <c r="K506" s="172">
        <v>0</v>
      </c>
      <c r="L506" s="13">
        <v>0</v>
      </c>
      <c r="M506" s="184">
        <v>0</v>
      </c>
      <c r="N506" s="61">
        <v>0</v>
      </c>
      <c r="O506" s="184">
        <v>0</v>
      </c>
      <c r="P506" s="61">
        <v>0</v>
      </c>
      <c r="Q506" s="184">
        <v>0</v>
      </c>
      <c r="R506" s="61">
        <v>0</v>
      </c>
      <c r="S506" s="184">
        <v>0</v>
      </c>
      <c r="T506" s="61">
        <v>0</v>
      </c>
      <c r="U506" s="21"/>
      <c r="V506" s="125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6"/>
      <c r="AI506" s="116"/>
      <c r="AJ506" s="116"/>
      <c r="AK506" s="116"/>
      <c r="AL506" s="116"/>
      <c r="AM506" s="116"/>
    </row>
    <row r="507" spans="1:39" s="109" customFormat="1" ht="24.75" hidden="1" customHeight="1" x14ac:dyDescent="0.25">
      <c r="A507" s="222" t="s">
        <v>65</v>
      </c>
      <c r="B507" s="223"/>
      <c r="C507" s="98">
        <f>ROUND(SUM(D507+E507+F507+G507+H507+I507+J507+L507+N507+P507+R507+T507),2)</f>
        <v>177836552.08000001</v>
      </c>
      <c r="D507" s="48">
        <f>ROUND(SUM(D465:D506),2)</f>
        <v>8787877.7100000009</v>
      </c>
      <c r="E507" s="48">
        <f>ROUND(SUM(E465:E506),2)</f>
        <v>3190873.67</v>
      </c>
      <c r="F507" s="48">
        <f t="shared" ref="F507:T507" si="41">ROUND(SUM(F465:F506),2)</f>
        <v>26739467.41</v>
      </c>
      <c r="G507" s="48">
        <f t="shared" si="41"/>
        <v>16118099.1</v>
      </c>
      <c r="H507" s="48">
        <f t="shared" si="41"/>
        <v>8006204.5499999998</v>
      </c>
      <c r="I507" s="48">
        <f t="shared" si="41"/>
        <v>6358839.75</v>
      </c>
      <c r="J507" s="48">
        <f t="shared" si="41"/>
        <v>0</v>
      </c>
      <c r="K507" s="48">
        <f t="shared" si="41"/>
        <v>0</v>
      </c>
      <c r="L507" s="48">
        <f t="shared" si="41"/>
        <v>0</v>
      </c>
      <c r="M507" s="48">
        <f t="shared" si="41"/>
        <v>16332.4</v>
      </c>
      <c r="N507" s="48">
        <f t="shared" si="41"/>
        <v>58838227.969999999</v>
      </c>
      <c r="O507" s="48">
        <f t="shared" si="41"/>
        <v>1937.4</v>
      </c>
      <c r="P507" s="48">
        <f t="shared" si="41"/>
        <v>4059893.73</v>
      </c>
      <c r="Q507" s="48">
        <f t="shared" si="41"/>
        <v>15442</v>
      </c>
      <c r="R507" s="48">
        <f t="shared" si="41"/>
        <v>45737068.189999998</v>
      </c>
      <c r="S507" s="48">
        <f t="shared" si="41"/>
        <v>0</v>
      </c>
      <c r="T507" s="48">
        <f t="shared" si="41"/>
        <v>0</v>
      </c>
      <c r="U507" s="108"/>
      <c r="V507" s="107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</row>
    <row r="508" spans="1:39" s="109" customFormat="1" ht="24.75" hidden="1" customHeight="1" x14ac:dyDescent="0.25">
      <c r="A508" s="216" t="s">
        <v>67</v>
      </c>
      <c r="B508" s="217"/>
      <c r="C508" s="218"/>
      <c r="D508" s="13"/>
      <c r="E508" s="13"/>
      <c r="F508" s="13"/>
      <c r="G508" s="13"/>
      <c r="H508" s="13"/>
      <c r="I508" s="13"/>
      <c r="J508" s="13"/>
      <c r="K508" s="72"/>
      <c r="L508" s="13"/>
      <c r="M508" s="81"/>
      <c r="N508" s="13"/>
      <c r="O508" s="81"/>
      <c r="P508" s="13"/>
      <c r="Q508" s="81"/>
      <c r="R508" s="13"/>
      <c r="S508" s="81"/>
      <c r="T508" s="13"/>
      <c r="U508" s="108"/>
      <c r="V508" s="107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</row>
    <row r="509" spans="1:39" s="115" customFormat="1" ht="24.75" hidden="1" customHeight="1" x14ac:dyDescent="0.25">
      <c r="A509" s="60">
        <v>462</v>
      </c>
      <c r="B509" s="14" t="s">
        <v>990</v>
      </c>
      <c r="C509" s="26">
        <f t="shared" ref="C509:C515" si="42">ROUND(SUM(D509+E509+F509+G509+H509+I509+J509+L509+N509+P509+R509+T509),2)</f>
        <v>11339028.07</v>
      </c>
      <c r="D509" s="13">
        <v>566951.4</v>
      </c>
      <c r="E509" s="13">
        <v>0</v>
      </c>
      <c r="F509" s="13">
        <v>0</v>
      </c>
      <c r="G509" s="13">
        <v>3339274.2</v>
      </c>
      <c r="H509" s="13">
        <v>1861485.2899999998</v>
      </c>
      <c r="I509" s="13">
        <v>0</v>
      </c>
      <c r="J509" s="13">
        <v>0</v>
      </c>
      <c r="K509" s="15">
        <v>0</v>
      </c>
      <c r="L509" s="13">
        <v>0</v>
      </c>
      <c r="M509" s="184">
        <v>1105</v>
      </c>
      <c r="N509" s="13">
        <v>5571317.1799999997</v>
      </c>
      <c r="O509" s="184">
        <v>0</v>
      </c>
      <c r="P509" s="13">
        <v>0</v>
      </c>
      <c r="Q509" s="184">
        <v>0</v>
      </c>
      <c r="R509" s="13">
        <v>0</v>
      </c>
      <c r="S509" s="184">
        <v>0</v>
      </c>
      <c r="T509" s="13">
        <v>0</v>
      </c>
      <c r="U509" s="24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6"/>
      <c r="AI509" s="116"/>
      <c r="AJ509" s="116"/>
      <c r="AK509" s="116"/>
      <c r="AL509" s="116"/>
      <c r="AM509" s="116"/>
    </row>
    <row r="510" spans="1:39" s="115" customFormat="1" ht="24.75" hidden="1" customHeight="1" x14ac:dyDescent="0.25">
      <c r="A510" s="60">
        <v>463</v>
      </c>
      <c r="B510" s="14" t="s">
        <v>991</v>
      </c>
      <c r="C510" s="26">
        <f t="shared" si="42"/>
        <v>12328663.16</v>
      </c>
      <c r="D510" s="13">
        <v>616433.16</v>
      </c>
      <c r="E510" s="13">
        <v>1152179.53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5">
        <v>0</v>
      </c>
      <c r="L510" s="13">
        <v>0</v>
      </c>
      <c r="M510" s="184">
        <v>1295</v>
      </c>
      <c r="N510" s="13">
        <v>6529281.2199999997</v>
      </c>
      <c r="O510" s="184">
        <v>0</v>
      </c>
      <c r="P510" s="13">
        <v>0</v>
      </c>
      <c r="Q510" s="184">
        <v>1500</v>
      </c>
      <c r="R510" s="13">
        <v>4030769.25</v>
      </c>
      <c r="S510" s="184">
        <v>0</v>
      </c>
      <c r="T510" s="13">
        <v>0</v>
      </c>
      <c r="U510" s="24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6"/>
      <c r="AI510" s="116"/>
      <c r="AJ510" s="116"/>
      <c r="AK510" s="116"/>
      <c r="AL510" s="116"/>
      <c r="AM510" s="116"/>
    </row>
    <row r="511" spans="1:39" s="115" customFormat="1" ht="24.75" hidden="1" customHeight="1" x14ac:dyDescent="0.25">
      <c r="A511" s="60">
        <v>464</v>
      </c>
      <c r="B511" s="14" t="s">
        <v>992</v>
      </c>
      <c r="C511" s="26">
        <f t="shared" si="42"/>
        <v>23671459.170000002</v>
      </c>
      <c r="D511" s="13">
        <v>1183572.96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5">
        <v>0</v>
      </c>
      <c r="L511" s="13">
        <v>0</v>
      </c>
      <c r="M511" s="184">
        <v>2282</v>
      </c>
      <c r="N511" s="13">
        <v>11505652.310000001</v>
      </c>
      <c r="O511" s="184">
        <v>0</v>
      </c>
      <c r="P511" s="13">
        <v>0</v>
      </c>
      <c r="Q511" s="184">
        <v>4086.9</v>
      </c>
      <c r="R511" s="13">
        <v>10982233.9</v>
      </c>
      <c r="S511" s="184">
        <v>0</v>
      </c>
      <c r="T511" s="13">
        <v>0</v>
      </c>
      <c r="U511" s="24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6"/>
      <c r="AI511" s="116"/>
      <c r="AJ511" s="116"/>
      <c r="AK511" s="116"/>
      <c r="AL511" s="116"/>
      <c r="AM511" s="116"/>
    </row>
    <row r="512" spans="1:39" s="115" customFormat="1" ht="24.75" hidden="1" customHeight="1" x14ac:dyDescent="0.25">
      <c r="A512" s="60">
        <v>465</v>
      </c>
      <c r="B512" s="14" t="s">
        <v>993</v>
      </c>
      <c r="C512" s="26">
        <f t="shared" si="42"/>
        <v>6926000.4000000004</v>
      </c>
      <c r="D512" s="13">
        <v>346300.02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5">
        <v>0</v>
      </c>
      <c r="L512" s="13">
        <v>0</v>
      </c>
      <c r="M512" s="184">
        <v>1305</v>
      </c>
      <c r="N512" s="13">
        <v>6579700.3799999999</v>
      </c>
      <c r="O512" s="184">
        <v>0</v>
      </c>
      <c r="P512" s="13">
        <v>0</v>
      </c>
      <c r="Q512" s="184">
        <v>0</v>
      </c>
      <c r="R512" s="13">
        <v>0</v>
      </c>
      <c r="S512" s="184">
        <v>0</v>
      </c>
      <c r="T512" s="13">
        <v>0</v>
      </c>
      <c r="U512" s="24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6"/>
      <c r="AI512" s="116"/>
      <c r="AJ512" s="116"/>
      <c r="AK512" s="116"/>
      <c r="AL512" s="116"/>
      <c r="AM512" s="116"/>
    </row>
    <row r="513" spans="1:39" s="115" customFormat="1" ht="24.75" hidden="1" customHeight="1" x14ac:dyDescent="0.25">
      <c r="A513" s="60">
        <v>466</v>
      </c>
      <c r="B513" s="14" t="s">
        <v>994</v>
      </c>
      <c r="C513" s="26">
        <f t="shared" si="42"/>
        <v>12588473.16</v>
      </c>
      <c r="D513" s="13">
        <v>629423.66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5">
        <v>0</v>
      </c>
      <c r="L513" s="13">
        <v>0</v>
      </c>
      <c r="M513" s="184">
        <v>1272.53</v>
      </c>
      <c r="N513" s="13">
        <v>6415989.3700000001</v>
      </c>
      <c r="O513" s="184">
        <v>0</v>
      </c>
      <c r="P513" s="13">
        <v>0</v>
      </c>
      <c r="Q513" s="184">
        <v>2062.7800000000002</v>
      </c>
      <c r="R513" s="13">
        <v>5543060.1299999999</v>
      </c>
      <c r="S513" s="184">
        <v>0</v>
      </c>
      <c r="T513" s="13">
        <v>0</v>
      </c>
      <c r="U513" s="24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6"/>
      <c r="AI513" s="116"/>
      <c r="AJ513" s="116"/>
      <c r="AK513" s="116"/>
      <c r="AL513" s="116"/>
      <c r="AM513" s="116"/>
    </row>
    <row r="514" spans="1:39" s="115" customFormat="1" ht="24.75" hidden="1" customHeight="1" x14ac:dyDescent="0.25">
      <c r="A514" s="60">
        <v>467</v>
      </c>
      <c r="B514" s="14" t="s">
        <v>995</v>
      </c>
      <c r="C514" s="26">
        <f t="shared" si="42"/>
        <v>13562022.27</v>
      </c>
      <c r="D514" s="13">
        <v>678101.11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5">
        <v>0</v>
      </c>
      <c r="L514" s="13">
        <v>0</v>
      </c>
      <c r="M514" s="184">
        <v>1284.6600000000001</v>
      </c>
      <c r="N514" s="13">
        <v>6477147.7999999998</v>
      </c>
      <c r="O514" s="184">
        <v>0</v>
      </c>
      <c r="P514" s="13">
        <v>0</v>
      </c>
      <c r="Q514" s="184">
        <v>2384.1999999999998</v>
      </c>
      <c r="R514" s="13">
        <v>6406773.3600000003</v>
      </c>
      <c r="S514" s="184">
        <v>0</v>
      </c>
      <c r="T514" s="13">
        <v>0</v>
      </c>
      <c r="U514" s="24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6"/>
      <c r="AI514" s="116"/>
      <c r="AJ514" s="116"/>
      <c r="AK514" s="116"/>
      <c r="AL514" s="116"/>
      <c r="AM514" s="116"/>
    </row>
    <row r="515" spans="1:39" s="73" customFormat="1" ht="24.75" hidden="1" customHeight="1" x14ac:dyDescent="0.25">
      <c r="A515" s="254" t="s">
        <v>68</v>
      </c>
      <c r="B515" s="255"/>
      <c r="C515" s="98">
        <f t="shared" si="42"/>
        <v>80415646.230000004</v>
      </c>
      <c r="D515" s="48">
        <f t="shared" ref="D515:T515" si="43">ROUND(SUM(D509:D514),2)</f>
        <v>4020782.31</v>
      </c>
      <c r="E515" s="48">
        <f t="shared" si="43"/>
        <v>1152179.53</v>
      </c>
      <c r="F515" s="48">
        <f t="shared" si="43"/>
        <v>0</v>
      </c>
      <c r="G515" s="48">
        <f t="shared" si="43"/>
        <v>3339274.2</v>
      </c>
      <c r="H515" s="48">
        <f t="shared" si="43"/>
        <v>1861485.29</v>
      </c>
      <c r="I515" s="48">
        <f t="shared" si="43"/>
        <v>0</v>
      </c>
      <c r="J515" s="48">
        <f t="shared" si="43"/>
        <v>0</v>
      </c>
      <c r="K515" s="48">
        <f t="shared" si="43"/>
        <v>0</v>
      </c>
      <c r="L515" s="48">
        <f t="shared" si="43"/>
        <v>0</v>
      </c>
      <c r="M515" s="48">
        <f t="shared" si="43"/>
        <v>8544.19</v>
      </c>
      <c r="N515" s="48">
        <f t="shared" si="43"/>
        <v>43079088.259999998</v>
      </c>
      <c r="O515" s="48">
        <f t="shared" si="43"/>
        <v>0</v>
      </c>
      <c r="P515" s="48">
        <f t="shared" si="43"/>
        <v>0</v>
      </c>
      <c r="Q515" s="48">
        <f t="shared" si="43"/>
        <v>10033.879999999999</v>
      </c>
      <c r="R515" s="48">
        <f t="shared" si="43"/>
        <v>26962836.640000001</v>
      </c>
      <c r="S515" s="48">
        <f t="shared" si="43"/>
        <v>0</v>
      </c>
      <c r="T515" s="48">
        <f t="shared" si="43"/>
        <v>0</v>
      </c>
      <c r="U515" s="12"/>
      <c r="V515" s="29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</row>
    <row r="516" spans="1:39" s="73" customFormat="1" ht="24.75" hidden="1" customHeight="1" x14ac:dyDescent="0.25">
      <c r="A516" s="219" t="s">
        <v>73</v>
      </c>
      <c r="B516" s="220"/>
      <c r="C516" s="221"/>
      <c r="D516" s="13"/>
      <c r="E516" s="13"/>
      <c r="F516" s="13"/>
      <c r="G516" s="13"/>
      <c r="H516" s="13"/>
      <c r="I516" s="13"/>
      <c r="J516" s="13"/>
      <c r="K516" s="66"/>
      <c r="L516" s="13"/>
      <c r="M516" s="48"/>
      <c r="N516" s="13"/>
      <c r="O516" s="48"/>
      <c r="P516" s="13"/>
      <c r="Q516" s="48"/>
      <c r="R516" s="13"/>
      <c r="S516" s="48"/>
      <c r="T516" s="13"/>
      <c r="U516" s="12"/>
      <c r="V516" s="29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</row>
    <row r="517" spans="1:39" s="73" customFormat="1" ht="24.75" hidden="1" customHeight="1" x14ac:dyDescent="0.25">
      <c r="A517" s="60">
        <v>468</v>
      </c>
      <c r="B517" s="168" t="s">
        <v>1291</v>
      </c>
      <c r="C517" s="26">
        <f>ROUND(SUM(D517+E517+F517+G517+H517+I517+J517+L517+N517+P517+R517+T517),2)</f>
        <v>292874.51</v>
      </c>
      <c r="D517" s="13">
        <v>96257.32</v>
      </c>
      <c r="E517" s="153">
        <v>0</v>
      </c>
      <c r="F517" s="13">
        <v>0</v>
      </c>
      <c r="G517" s="13">
        <v>0</v>
      </c>
      <c r="H517" s="13">
        <v>0</v>
      </c>
      <c r="I517" s="153">
        <v>196617.19</v>
      </c>
      <c r="J517" s="13">
        <v>0</v>
      </c>
      <c r="K517" s="15">
        <v>0</v>
      </c>
      <c r="L517" s="13">
        <v>0</v>
      </c>
      <c r="M517" s="15">
        <v>0</v>
      </c>
      <c r="N517" s="13">
        <v>0</v>
      </c>
      <c r="O517" s="184">
        <v>0</v>
      </c>
      <c r="P517" s="13">
        <v>0</v>
      </c>
      <c r="Q517" s="184">
        <v>0</v>
      </c>
      <c r="R517" s="13">
        <v>0</v>
      </c>
      <c r="S517" s="184">
        <v>0</v>
      </c>
      <c r="T517" s="13">
        <v>0</v>
      </c>
      <c r="U517" s="12"/>
      <c r="V517" s="29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</row>
    <row r="518" spans="1:39" s="73" customFormat="1" ht="24.75" hidden="1" customHeight="1" x14ac:dyDescent="0.25">
      <c r="A518" s="60">
        <v>469</v>
      </c>
      <c r="B518" s="168" t="s">
        <v>1280</v>
      </c>
      <c r="C518" s="26">
        <f t="shared" ref="C518:C541" si="44">ROUND(SUM(D518+E518+F518+G518+H518+I518+J518+L518+N518+P518+R518+T518),2)</f>
        <v>139797.76000000001</v>
      </c>
      <c r="D518" s="36">
        <v>6989.89</v>
      </c>
      <c r="E518" s="13">
        <v>0</v>
      </c>
      <c r="F518" s="13">
        <v>0</v>
      </c>
      <c r="G518" s="13">
        <v>0</v>
      </c>
      <c r="H518" s="13">
        <v>0</v>
      </c>
      <c r="I518" s="36">
        <v>132807.87</v>
      </c>
      <c r="J518" s="13">
        <v>0</v>
      </c>
      <c r="K518" s="172">
        <v>0</v>
      </c>
      <c r="L518" s="13">
        <v>0</v>
      </c>
      <c r="M518" s="184">
        <v>0</v>
      </c>
      <c r="N518" s="61">
        <v>0</v>
      </c>
      <c r="O518" s="184">
        <v>0</v>
      </c>
      <c r="P518" s="61">
        <v>0</v>
      </c>
      <c r="Q518" s="184">
        <v>0</v>
      </c>
      <c r="R518" s="61">
        <v>0</v>
      </c>
      <c r="S518" s="184">
        <v>0</v>
      </c>
      <c r="T518" s="61">
        <v>0</v>
      </c>
      <c r="U518" s="12"/>
      <c r="V518" s="29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</row>
    <row r="519" spans="1:39" s="130" customFormat="1" ht="24.75" hidden="1" customHeight="1" x14ac:dyDescent="0.25">
      <c r="A519" s="60">
        <v>470</v>
      </c>
      <c r="B519" s="14" t="s">
        <v>135</v>
      </c>
      <c r="C519" s="26">
        <f t="shared" si="44"/>
        <v>899961.21</v>
      </c>
      <c r="D519" s="13">
        <v>44998.06</v>
      </c>
      <c r="E519" s="13">
        <v>0</v>
      </c>
      <c r="F519" s="13">
        <v>854963.15</v>
      </c>
      <c r="G519" s="13">
        <v>0</v>
      </c>
      <c r="H519" s="13">
        <v>0</v>
      </c>
      <c r="I519" s="13">
        <v>0</v>
      </c>
      <c r="J519" s="13">
        <v>0</v>
      </c>
      <c r="K519" s="172">
        <v>0</v>
      </c>
      <c r="L519" s="13">
        <v>0</v>
      </c>
      <c r="M519" s="184">
        <v>0</v>
      </c>
      <c r="N519" s="61">
        <v>0</v>
      </c>
      <c r="O519" s="184">
        <v>0</v>
      </c>
      <c r="P519" s="61">
        <v>0</v>
      </c>
      <c r="Q519" s="184">
        <v>0</v>
      </c>
      <c r="R519" s="61">
        <v>0</v>
      </c>
      <c r="S519" s="184">
        <v>0</v>
      </c>
      <c r="T519" s="61">
        <v>0</v>
      </c>
      <c r="U519" s="128"/>
      <c r="V519" s="129"/>
      <c r="W519" s="128"/>
      <c r="X519" s="128"/>
      <c r="Y519" s="128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</row>
    <row r="520" spans="1:39" s="130" customFormat="1" ht="24.75" hidden="1" customHeight="1" x14ac:dyDescent="0.25">
      <c r="A520" s="60">
        <v>471</v>
      </c>
      <c r="B520" s="14" t="s">
        <v>191</v>
      </c>
      <c r="C520" s="26">
        <f t="shared" si="44"/>
        <v>1107763.03</v>
      </c>
      <c r="D520" s="13">
        <v>55388.15</v>
      </c>
      <c r="E520" s="13">
        <v>122263.88</v>
      </c>
      <c r="F520" s="13">
        <v>666179.78</v>
      </c>
      <c r="G520" s="13">
        <v>0</v>
      </c>
      <c r="H520" s="13">
        <v>112191.78</v>
      </c>
      <c r="I520" s="13">
        <v>151739.44</v>
      </c>
      <c r="J520" s="13">
        <v>0</v>
      </c>
      <c r="K520" s="172">
        <v>0</v>
      </c>
      <c r="L520" s="13">
        <v>0</v>
      </c>
      <c r="M520" s="184">
        <v>0</v>
      </c>
      <c r="N520" s="61">
        <v>0</v>
      </c>
      <c r="O520" s="184">
        <v>0</v>
      </c>
      <c r="P520" s="61">
        <v>0</v>
      </c>
      <c r="Q520" s="184">
        <v>0</v>
      </c>
      <c r="R520" s="61">
        <v>0</v>
      </c>
      <c r="S520" s="184">
        <v>0</v>
      </c>
      <c r="T520" s="61">
        <v>0</v>
      </c>
      <c r="U520" s="128"/>
      <c r="V520" s="129"/>
      <c r="W520" s="128"/>
      <c r="X520" s="128"/>
      <c r="Y520" s="128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</row>
    <row r="521" spans="1:39" s="130" customFormat="1" ht="24.75" hidden="1" customHeight="1" x14ac:dyDescent="0.25">
      <c r="A521" s="60">
        <v>472</v>
      </c>
      <c r="B521" s="14" t="s">
        <v>192</v>
      </c>
      <c r="C521" s="26">
        <f t="shared" si="44"/>
        <v>2118437.36</v>
      </c>
      <c r="D521" s="13">
        <v>105921.87</v>
      </c>
      <c r="E521" s="13">
        <v>233812.08</v>
      </c>
      <c r="F521" s="13">
        <v>1273972.94</v>
      </c>
      <c r="G521" s="13">
        <v>0</v>
      </c>
      <c r="H521" s="13">
        <v>214550.62</v>
      </c>
      <c r="I521" s="13">
        <v>290179.84999999998</v>
      </c>
      <c r="J521" s="13">
        <v>0</v>
      </c>
      <c r="K521" s="172">
        <v>0</v>
      </c>
      <c r="L521" s="13">
        <v>0</v>
      </c>
      <c r="M521" s="184">
        <v>0</v>
      </c>
      <c r="N521" s="61">
        <v>0</v>
      </c>
      <c r="O521" s="184">
        <v>0</v>
      </c>
      <c r="P521" s="61">
        <v>0</v>
      </c>
      <c r="Q521" s="184">
        <v>0</v>
      </c>
      <c r="R521" s="61">
        <v>0</v>
      </c>
      <c r="S521" s="184">
        <v>0</v>
      </c>
      <c r="T521" s="61">
        <v>0</v>
      </c>
      <c r="U521" s="128"/>
      <c r="V521" s="129"/>
      <c r="W521" s="128"/>
      <c r="X521" s="128"/>
      <c r="Y521" s="128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</row>
    <row r="522" spans="1:39" s="130" customFormat="1" ht="24.75" hidden="1" customHeight="1" x14ac:dyDescent="0.25">
      <c r="A522" s="60">
        <v>473</v>
      </c>
      <c r="B522" s="14" t="s">
        <v>69</v>
      </c>
      <c r="C522" s="26">
        <f t="shared" si="44"/>
        <v>746596.06</v>
      </c>
      <c r="D522" s="13">
        <v>37329.800000000003</v>
      </c>
      <c r="E522" s="13">
        <v>0</v>
      </c>
      <c r="F522" s="13">
        <v>577683.99</v>
      </c>
      <c r="G522" s="13">
        <v>0</v>
      </c>
      <c r="H522" s="13">
        <v>0</v>
      </c>
      <c r="I522" s="13">
        <v>131582.26999999999</v>
      </c>
      <c r="J522" s="13">
        <v>0</v>
      </c>
      <c r="K522" s="172">
        <v>0</v>
      </c>
      <c r="L522" s="13">
        <v>0</v>
      </c>
      <c r="M522" s="184">
        <v>0</v>
      </c>
      <c r="N522" s="61">
        <v>0</v>
      </c>
      <c r="O522" s="184">
        <v>0</v>
      </c>
      <c r="P522" s="61">
        <v>0</v>
      </c>
      <c r="Q522" s="184">
        <v>0</v>
      </c>
      <c r="R522" s="61">
        <v>0</v>
      </c>
      <c r="S522" s="184">
        <v>0</v>
      </c>
      <c r="T522" s="61">
        <v>0</v>
      </c>
      <c r="U522" s="128"/>
      <c r="V522" s="129"/>
      <c r="W522" s="128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</row>
    <row r="523" spans="1:39" s="130" customFormat="1" ht="24.75" hidden="1" customHeight="1" x14ac:dyDescent="0.25">
      <c r="A523" s="60">
        <v>474</v>
      </c>
      <c r="B523" s="14" t="s">
        <v>193</v>
      </c>
      <c r="C523" s="26">
        <f t="shared" si="44"/>
        <v>399969.37</v>
      </c>
      <c r="D523" s="13">
        <v>19998.47</v>
      </c>
      <c r="E523" s="13">
        <v>0</v>
      </c>
      <c r="F523" s="13">
        <v>379970.9</v>
      </c>
      <c r="G523" s="13">
        <v>0</v>
      </c>
      <c r="H523" s="13">
        <v>0</v>
      </c>
      <c r="I523" s="13">
        <v>0</v>
      </c>
      <c r="J523" s="13">
        <v>0</v>
      </c>
      <c r="K523" s="172">
        <v>0</v>
      </c>
      <c r="L523" s="13">
        <v>0</v>
      </c>
      <c r="M523" s="184">
        <v>0</v>
      </c>
      <c r="N523" s="61">
        <v>0</v>
      </c>
      <c r="O523" s="184">
        <v>0</v>
      </c>
      <c r="P523" s="61">
        <v>0</v>
      </c>
      <c r="Q523" s="184">
        <v>0</v>
      </c>
      <c r="R523" s="61">
        <v>0</v>
      </c>
      <c r="S523" s="184">
        <v>0</v>
      </c>
      <c r="T523" s="61">
        <v>0</v>
      </c>
      <c r="U523" s="128"/>
      <c r="V523" s="129"/>
      <c r="W523" s="128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</row>
    <row r="524" spans="1:39" s="130" customFormat="1" ht="24.75" hidden="1" customHeight="1" x14ac:dyDescent="0.25">
      <c r="A524" s="60">
        <v>475</v>
      </c>
      <c r="B524" s="14" t="s">
        <v>194</v>
      </c>
      <c r="C524" s="26">
        <f t="shared" si="44"/>
        <v>2578600.65</v>
      </c>
      <c r="D524" s="13">
        <v>128930.03</v>
      </c>
      <c r="E524" s="13">
        <v>0</v>
      </c>
      <c r="F524" s="13">
        <v>1350791.41</v>
      </c>
      <c r="G524" s="13">
        <v>563714.32999999996</v>
      </c>
      <c r="H524" s="13">
        <v>227487.67</v>
      </c>
      <c r="I524" s="13">
        <v>307677.21000000002</v>
      </c>
      <c r="J524" s="13">
        <v>0</v>
      </c>
      <c r="K524" s="172">
        <v>0</v>
      </c>
      <c r="L524" s="13">
        <v>0</v>
      </c>
      <c r="M524" s="184">
        <v>0</v>
      </c>
      <c r="N524" s="61">
        <v>0</v>
      </c>
      <c r="O524" s="184">
        <v>0</v>
      </c>
      <c r="P524" s="61">
        <v>0</v>
      </c>
      <c r="Q524" s="184">
        <v>0</v>
      </c>
      <c r="R524" s="61">
        <v>0</v>
      </c>
      <c r="S524" s="184">
        <v>0</v>
      </c>
      <c r="T524" s="61">
        <v>0</v>
      </c>
      <c r="U524" s="128"/>
      <c r="V524" s="129"/>
      <c r="W524" s="128"/>
      <c r="X524" s="128"/>
      <c r="Y524" s="128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</row>
    <row r="525" spans="1:39" s="130" customFormat="1" ht="24.75" hidden="1" customHeight="1" x14ac:dyDescent="0.25">
      <c r="A525" s="60">
        <v>476</v>
      </c>
      <c r="B525" s="14" t="s">
        <v>195</v>
      </c>
      <c r="C525" s="26">
        <f t="shared" si="44"/>
        <v>419385.12</v>
      </c>
      <c r="D525" s="13">
        <v>20969.259999999998</v>
      </c>
      <c r="E525" s="13">
        <v>46287.56</v>
      </c>
      <c r="F525" s="13">
        <v>252207.26</v>
      </c>
      <c r="G525" s="13">
        <v>0</v>
      </c>
      <c r="H525" s="13">
        <v>42474.400000000001</v>
      </c>
      <c r="I525" s="13">
        <v>57446.64</v>
      </c>
      <c r="J525" s="13">
        <v>0</v>
      </c>
      <c r="K525" s="172">
        <v>0</v>
      </c>
      <c r="L525" s="13">
        <v>0</v>
      </c>
      <c r="M525" s="184">
        <v>0</v>
      </c>
      <c r="N525" s="61">
        <v>0</v>
      </c>
      <c r="O525" s="184">
        <v>0</v>
      </c>
      <c r="P525" s="61">
        <v>0</v>
      </c>
      <c r="Q525" s="184">
        <v>0</v>
      </c>
      <c r="R525" s="61">
        <v>0</v>
      </c>
      <c r="S525" s="184">
        <v>0</v>
      </c>
      <c r="T525" s="61">
        <v>0</v>
      </c>
      <c r="U525" s="128"/>
      <c r="V525" s="129"/>
      <c r="W525" s="128"/>
      <c r="X525" s="128"/>
      <c r="Y525" s="128"/>
      <c r="Z525" s="128"/>
      <c r="AA525" s="128"/>
      <c r="AB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  <c r="AL525" s="128"/>
    </row>
    <row r="526" spans="1:39" s="130" customFormat="1" ht="24.75" hidden="1" customHeight="1" x14ac:dyDescent="0.25">
      <c r="A526" s="60">
        <v>477</v>
      </c>
      <c r="B526" s="14" t="s">
        <v>196</v>
      </c>
      <c r="C526" s="26">
        <f t="shared" si="44"/>
        <v>1558366.51</v>
      </c>
      <c r="D526" s="13">
        <v>77918.33</v>
      </c>
      <c r="E526" s="13">
        <v>153570.49</v>
      </c>
      <c r="F526" s="13">
        <v>836760.27</v>
      </c>
      <c r="G526" s="13">
        <v>349198.07</v>
      </c>
      <c r="H526" s="13">
        <v>140919.35</v>
      </c>
      <c r="I526" s="13">
        <v>0</v>
      </c>
      <c r="J526" s="13">
        <v>0</v>
      </c>
      <c r="K526" s="172">
        <v>0</v>
      </c>
      <c r="L526" s="13">
        <v>0</v>
      </c>
      <c r="M526" s="184">
        <v>0</v>
      </c>
      <c r="N526" s="61">
        <v>0</v>
      </c>
      <c r="O526" s="184">
        <v>0</v>
      </c>
      <c r="P526" s="61">
        <v>0</v>
      </c>
      <c r="Q526" s="184">
        <v>0</v>
      </c>
      <c r="R526" s="61">
        <v>0</v>
      </c>
      <c r="S526" s="184">
        <v>0</v>
      </c>
      <c r="T526" s="61">
        <v>0</v>
      </c>
      <c r="U526" s="128"/>
      <c r="V526" s="129"/>
      <c r="W526" s="128"/>
      <c r="X526" s="128"/>
      <c r="Y526" s="128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</row>
    <row r="527" spans="1:39" s="130" customFormat="1" ht="24.75" hidden="1" customHeight="1" x14ac:dyDescent="0.25">
      <c r="A527" s="60">
        <v>478</v>
      </c>
      <c r="B527" s="14" t="s">
        <v>197</v>
      </c>
      <c r="C527" s="26">
        <f t="shared" si="44"/>
        <v>1563910.04</v>
      </c>
      <c r="D527" s="13">
        <v>78195.5</v>
      </c>
      <c r="E527" s="13">
        <v>154116.79</v>
      </c>
      <c r="F527" s="13">
        <v>839736.84</v>
      </c>
      <c r="G527" s="13">
        <v>350440.27</v>
      </c>
      <c r="H527" s="13">
        <v>141420.64000000001</v>
      </c>
      <c r="I527" s="13">
        <v>0</v>
      </c>
      <c r="J527" s="13">
        <v>0</v>
      </c>
      <c r="K527" s="172">
        <v>0</v>
      </c>
      <c r="L527" s="13">
        <v>0</v>
      </c>
      <c r="M527" s="184">
        <v>0</v>
      </c>
      <c r="N527" s="61">
        <v>0</v>
      </c>
      <c r="O527" s="184">
        <v>0</v>
      </c>
      <c r="P527" s="61">
        <v>0</v>
      </c>
      <c r="Q527" s="184">
        <v>0</v>
      </c>
      <c r="R527" s="61">
        <v>0</v>
      </c>
      <c r="S527" s="184">
        <v>0</v>
      </c>
      <c r="T527" s="61">
        <v>0</v>
      </c>
      <c r="U527" s="128"/>
      <c r="V527" s="129"/>
      <c r="W527" s="128"/>
      <c r="X527" s="128"/>
      <c r="Y527" s="128"/>
      <c r="Z527" s="128"/>
      <c r="AA527" s="128"/>
      <c r="AB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  <c r="AL527" s="128"/>
    </row>
    <row r="528" spans="1:39" s="130" customFormat="1" ht="24.75" hidden="1" customHeight="1" x14ac:dyDescent="0.25">
      <c r="A528" s="60">
        <v>479</v>
      </c>
      <c r="B528" s="14" t="s">
        <v>1293</v>
      </c>
      <c r="C528" s="26">
        <f t="shared" si="44"/>
        <v>166408.31</v>
      </c>
      <c r="D528" s="13">
        <v>8320.42</v>
      </c>
      <c r="E528" s="13">
        <v>158087.89000000001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72">
        <v>0</v>
      </c>
      <c r="L528" s="13">
        <v>0</v>
      </c>
      <c r="M528" s="184">
        <v>0</v>
      </c>
      <c r="N528" s="61">
        <v>0</v>
      </c>
      <c r="O528" s="184">
        <v>0</v>
      </c>
      <c r="P528" s="61">
        <v>0</v>
      </c>
      <c r="Q528" s="184">
        <v>0</v>
      </c>
      <c r="R528" s="61">
        <v>0</v>
      </c>
      <c r="S528" s="184">
        <v>0</v>
      </c>
      <c r="T528" s="61">
        <v>0</v>
      </c>
      <c r="U528" s="128"/>
      <c r="V528" s="129"/>
      <c r="W528" s="128"/>
      <c r="X528" s="128"/>
      <c r="Y528" s="128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  <c r="AL528" s="128"/>
    </row>
    <row r="529" spans="1:38" s="130" customFormat="1" ht="24.75" hidden="1" customHeight="1" x14ac:dyDescent="0.25">
      <c r="A529" s="60">
        <v>480</v>
      </c>
      <c r="B529" s="14" t="s">
        <v>198</v>
      </c>
      <c r="C529" s="26">
        <f t="shared" si="44"/>
        <v>1827016.86</v>
      </c>
      <c r="D529" s="13">
        <v>91350.84</v>
      </c>
      <c r="E529" s="13">
        <v>156911.26999999999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5">
        <v>0</v>
      </c>
      <c r="L529" s="13">
        <v>0</v>
      </c>
      <c r="M529" s="184">
        <v>590</v>
      </c>
      <c r="N529" s="13">
        <v>1578754.75</v>
      </c>
      <c r="O529" s="184">
        <v>0</v>
      </c>
      <c r="P529" s="13">
        <v>0</v>
      </c>
      <c r="Q529" s="184">
        <v>0</v>
      </c>
      <c r="R529" s="13">
        <v>0</v>
      </c>
      <c r="S529" s="184">
        <v>0</v>
      </c>
      <c r="T529" s="13">
        <v>0</v>
      </c>
      <c r="U529" s="128"/>
      <c r="V529" s="129"/>
      <c r="W529" s="128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</row>
    <row r="530" spans="1:38" s="130" customFormat="1" ht="24.75" hidden="1" customHeight="1" x14ac:dyDescent="0.25">
      <c r="A530" s="60">
        <v>481</v>
      </c>
      <c r="B530" s="14" t="s">
        <v>199</v>
      </c>
      <c r="C530" s="26">
        <f t="shared" si="44"/>
        <v>16169919.58</v>
      </c>
      <c r="D530" s="13">
        <v>808495.98</v>
      </c>
      <c r="E530" s="13">
        <v>1056936.44</v>
      </c>
      <c r="F530" s="13">
        <v>5375996.7199999997</v>
      </c>
      <c r="G530" s="13">
        <v>3280107.98</v>
      </c>
      <c r="H530" s="13">
        <v>1829133.31</v>
      </c>
      <c r="I530" s="13">
        <v>1351460.68</v>
      </c>
      <c r="J530" s="13">
        <v>0</v>
      </c>
      <c r="K530" s="172">
        <v>0</v>
      </c>
      <c r="L530" s="13">
        <v>0</v>
      </c>
      <c r="M530" s="184">
        <v>0</v>
      </c>
      <c r="N530" s="61">
        <v>0</v>
      </c>
      <c r="O530" s="184">
        <v>916.8</v>
      </c>
      <c r="P530" s="61">
        <v>2467788.4700000002</v>
      </c>
      <c r="Q530" s="184">
        <v>0</v>
      </c>
      <c r="R530" s="61">
        <v>0</v>
      </c>
      <c r="S530" s="184">
        <v>0</v>
      </c>
      <c r="T530" s="61">
        <v>0</v>
      </c>
      <c r="U530" s="128"/>
      <c r="V530" s="129"/>
      <c r="W530" s="128"/>
      <c r="X530" s="128"/>
      <c r="Y530" s="128"/>
      <c r="Z530" s="128"/>
      <c r="AA530" s="128"/>
      <c r="AB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  <c r="AL530" s="128"/>
    </row>
    <row r="531" spans="1:38" s="130" customFormat="1" ht="24.75" hidden="1" customHeight="1" x14ac:dyDescent="0.25">
      <c r="A531" s="60">
        <v>482</v>
      </c>
      <c r="B531" s="14" t="s">
        <v>70</v>
      </c>
      <c r="C531" s="26">
        <f t="shared" si="44"/>
        <v>76870.559999999998</v>
      </c>
      <c r="D531" s="13">
        <v>3843.53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72">
        <v>0</v>
      </c>
      <c r="L531" s="13">
        <v>0</v>
      </c>
      <c r="M531" s="184">
        <v>0</v>
      </c>
      <c r="N531" s="61">
        <v>0</v>
      </c>
      <c r="O531" s="184">
        <v>0</v>
      </c>
      <c r="P531" s="13">
        <v>0</v>
      </c>
      <c r="Q531" s="184">
        <v>0</v>
      </c>
      <c r="R531" s="13">
        <v>0</v>
      </c>
      <c r="S531" s="184">
        <v>30</v>
      </c>
      <c r="T531" s="61">
        <v>73027.03</v>
      </c>
      <c r="U531" s="128"/>
      <c r="V531" s="129"/>
      <c r="W531" s="128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</row>
    <row r="532" spans="1:38" s="130" customFormat="1" ht="24.75" hidden="1" customHeight="1" x14ac:dyDescent="0.25">
      <c r="A532" s="60">
        <v>483</v>
      </c>
      <c r="B532" s="14" t="s">
        <v>200</v>
      </c>
      <c r="C532" s="26">
        <f t="shared" si="44"/>
        <v>114123.72</v>
      </c>
      <c r="D532" s="13">
        <v>5706.19</v>
      </c>
      <c r="E532" s="13">
        <v>108417.53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5">
        <v>0</v>
      </c>
      <c r="L532" s="13">
        <v>0</v>
      </c>
      <c r="M532" s="184">
        <v>0</v>
      </c>
      <c r="N532" s="61">
        <v>0</v>
      </c>
      <c r="O532" s="184">
        <v>0</v>
      </c>
      <c r="P532" s="13">
        <v>0</v>
      </c>
      <c r="Q532" s="184">
        <v>0</v>
      </c>
      <c r="R532" s="13">
        <v>0</v>
      </c>
      <c r="S532" s="184">
        <v>0</v>
      </c>
      <c r="T532" s="13">
        <v>0</v>
      </c>
      <c r="U532" s="128"/>
      <c r="V532" s="129"/>
      <c r="W532" s="128"/>
      <c r="X532" s="128"/>
      <c r="Y532" s="128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</row>
    <row r="533" spans="1:38" s="130" customFormat="1" ht="24.75" hidden="1" customHeight="1" x14ac:dyDescent="0.25">
      <c r="A533" s="60">
        <v>484</v>
      </c>
      <c r="B533" s="14" t="s">
        <v>201</v>
      </c>
      <c r="C533" s="26">
        <f t="shared" si="44"/>
        <v>2423154.4</v>
      </c>
      <c r="D533" s="13">
        <v>121157.72</v>
      </c>
      <c r="E533" s="13">
        <v>238791.72</v>
      </c>
      <c r="F533" s="13">
        <v>1301105.55</v>
      </c>
      <c r="G533" s="13">
        <v>542979.36</v>
      </c>
      <c r="H533" s="13">
        <v>219120.05</v>
      </c>
      <c r="I533" s="13">
        <v>0</v>
      </c>
      <c r="J533" s="13">
        <v>0</v>
      </c>
      <c r="K533" s="172">
        <v>0</v>
      </c>
      <c r="L533" s="13">
        <v>0</v>
      </c>
      <c r="M533" s="184">
        <v>0</v>
      </c>
      <c r="N533" s="61">
        <v>0</v>
      </c>
      <c r="O533" s="184">
        <v>0</v>
      </c>
      <c r="P533" s="61">
        <v>0</v>
      </c>
      <c r="Q533" s="184">
        <v>0</v>
      </c>
      <c r="R533" s="61">
        <v>0</v>
      </c>
      <c r="S533" s="184">
        <v>0</v>
      </c>
      <c r="T533" s="61">
        <v>0</v>
      </c>
      <c r="U533" s="128"/>
      <c r="V533" s="129"/>
      <c r="W533" s="128"/>
      <c r="X533" s="128"/>
      <c r="Y533" s="128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</row>
    <row r="534" spans="1:38" s="130" customFormat="1" ht="24.75" hidden="1" customHeight="1" x14ac:dyDescent="0.25">
      <c r="A534" s="60">
        <v>485</v>
      </c>
      <c r="B534" s="14" t="s">
        <v>1196</v>
      </c>
      <c r="C534" s="26">
        <f t="shared" si="44"/>
        <v>2900000</v>
      </c>
      <c r="D534" s="13">
        <v>145000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5">
        <v>0</v>
      </c>
      <c r="L534" s="13">
        <v>0</v>
      </c>
      <c r="M534" s="184">
        <v>911</v>
      </c>
      <c r="N534" s="13">
        <v>1140000</v>
      </c>
      <c r="O534" s="184">
        <v>0</v>
      </c>
      <c r="P534" s="13">
        <v>0</v>
      </c>
      <c r="Q534" s="184">
        <v>1150</v>
      </c>
      <c r="R534" s="13">
        <v>1615000</v>
      </c>
      <c r="S534" s="184">
        <v>0</v>
      </c>
      <c r="T534" s="13">
        <v>0</v>
      </c>
      <c r="U534" s="128"/>
      <c r="V534" s="129"/>
      <c r="W534" s="128"/>
      <c r="X534" s="128"/>
      <c r="Y534" s="128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</row>
    <row r="535" spans="1:38" s="130" customFormat="1" ht="24.75" hidden="1" customHeight="1" x14ac:dyDescent="0.25">
      <c r="A535" s="60">
        <v>486</v>
      </c>
      <c r="B535" s="14" t="s">
        <v>202</v>
      </c>
      <c r="C535" s="26">
        <f t="shared" si="44"/>
        <v>6258155.0300000003</v>
      </c>
      <c r="D535" s="13">
        <v>312907.75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72">
        <v>0</v>
      </c>
      <c r="L535" s="13">
        <v>0</v>
      </c>
      <c r="M535" s="184">
        <v>0</v>
      </c>
      <c r="N535" s="61">
        <v>0</v>
      </c>
      <c r="O535" s="184">
        <v>0</v>
      </c>
      <c r="P535" s="61">
        <v>0</v>
      </c>
      <c r="Q535" s="184">
        <v>1083</v>
      </c>
      <c r="R535" s="61">
        <v>5945247.2800000003</v>
      </c>
      <c r="S535" s="184">
        <v>0</v>
      </c>
      <c r="T535" s="61">
        <v>0</v>
      </c>
      <c r="U535" s="128"/>
      <c r="V535" s="129"/>
      <c r="W535" s="128"/>
      <c r="X535" s="128"/>
      <c r="Y535" s="128"/>
      <c r="Z535" s="128"/>
      <c r="AA535" s="128"/>
      <c r="AB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  <c r="AL535" s="128"/>
    </row>
    <row r="536" spans="1:38" s="130" customFormat="1" ht="24.75" hidden="1" customHeight="1" x14ac:dyDescent="0.25">
      <c r="A536" s="60">
        <v>487</v>
      </c>
      <c r="B536" s="14" t="s">
        <v>1296</v>
      </c>
      <c r="C536" s="26">
        <f t="shared" si="44"/>
        <v>836345.77</v>
      </c>
      <c r="D536" s="13">
        <v>41817.29</v>
      </c>
      <c r="E536" s="13">
        <v>0</v>
      </c>
      <c r="F536" s="153">
        <v>0</v>
      </c>
      <c r="G536" s="13">
        <v>0</v>
      </c>
      <c r="H536" s="13">
        <v>0</v>
      </c>
      <c r="I536" s="13">
        <v>85426.77</v>
      </c>
      <c r="J536" s="13">
        <v>0</v>
      </c>
      <c r="K536" s="15">
        <v>0</v>
      </c>
      <c r="L536" s="13">
        <v>0</v>
      </c>
      <c r="M536" s="184">
        <v>265</v>
      </c>
      <c r="N536" s="153">
        <v>709101.71</v>
      </c>
      <c r="O536" s="184">
        <v>0</v>
      </c>
      <c r="P536" s="13">
        <v>0</v>
      </c>
      <c r="Q536" s="184">
        <v>0</v>
      </c>
      <c r="R536" s="13">
        <v>0</v>
      </c>
      <c r="S536" s="184">
        <v>0</v>
      </c>
      <c r="T536" s="13">
        <v>0</v>
      </c>
      <c r="U536" s="128"/>
      <c r="V536" s="129"/>
      <c r="W536" s="128"/>
      <c r="X536" s="128"/>
      <c r="Y536" s="128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  <c r="AL536" s="128"/>
    </row>
    <row r="537" spans="1:38" s="130" customFormat="1" ht="24.75" hidden="1" customHeight="1" x14ac:dyDescent="0.25">
      <c r="A537" s="60">
        <v>488</v>
      </c>
      <c r="B537" s="14" t="s">
        <v>203</v>
      </c>
      <c r="C537" s="26">
        <f t="shared" si="44"/>
        <v>856273.76</v>
      </c>
      <c r="D537" s="13">
        <v>42813.69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5">
        <v>0</v>
      </c>
      <c r="L537" s="13">
        <v>0</v>
      </c>
      <c r="M537" s="184">
        <v>304</v>
      </c>
      <c r="N537" s="13">
        <v>813460.07</v>
      </c>
      <c r="O537" s="184">
        <v>0</v>
      </c>
      <c r="P537" s="13">
        <v>0</v>
      </c>
      <c r="Q537" s="184">
        <v>0</v>
      </c>
      <c r="R537" s="13">
        <v>0</v>
      </c>
      <c r="S537" s="184">
        <v>0</v>
      </c>
      <c r="T537" s="13">
        <v>0</v>
      </c>
      <c r="U537" s="128"/>
      <c r="V537" s="129"/>
      <c r="W537" s="128"/>
      <c r="X537" s="128"/>
      <c r="Y537" s="128"/>
      <c r="Z537" s="128"/>
      <c r="AA537" s="128"/>
      <c r="AB537" s="128"/>
      <c r="AC537" s="128"/>
      <c r="AD537" s="128"/>
      <c r="AE537" s="128"/>
      <c r="AF537" s="128"/>
      <c r="AG537" s="128"/>
      <c r="AH537" s="128"/>
      <c r="AI537" s="128"/>
      <c r="AJ537" s="128"/>
      <c r="AK537" s="128"/>
      <c r="AL537" s="128"/>
    </row>
    <row r="538" spans="1:38" s="130" customFormat="1" ht="24.75" hidden="1" customHeight="1" x14ac:dyDescent="0.25">
      <c r="A538" s="60">
        <v>489</v>
      </c>
      <c r="B538" s="14" t="s">
        <v>204</v>
      </c>
      <c r="C538" s="26">
        <f t="shared" si="44"/>
        <v>1956587.85</v>
      </c>
      <c r="D538" s="13">
        <v>97829.39</v>
      </c>
      <c r="E538" s="13">
        <v>155041.26999999999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5">
        <v>0</v>
      </c>
      <c r="L538" s="13">
        <v>0</v>
      </c>
      <c r="M538" s="184">
        <v>636.70000000000005</v>
      </c>
      <c r="N538" s="13">
        <v>1703717.19</v>
      </c>
      <c r="O538" s="184">
        <v>0</v>
      </c>
      <c r="P538" s="13">
        <v>0</v>
      </c>
      <c r="Q538" s="184">
        <v>0</v>
      </c>
      <c r="R538" s="13">
        <v>0</v>
      </c>
      <c r="S538" s="184">
        <v>0</v>
      </c>
      <c r="T538" s="13">
        <v>0</v>
      </c>
      <c r="U538" s="128"/>
      <c r="V538" s="129"/>
      <c r="W538" s="128"/>
      <c r="X538" s="128"/>
      <c r="Y538" s="128"/>
      <c r="Z538" s="128"/>
      <c r="AA538" s="128"/>
      <c r="AB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  <c r="AL538" s="128"/>
    </row>
    <row r="539" spans="1:38" s="130" customFormat="1" ht="24.75" hidden="1" customHeight="1" x14ac:dyDescent="0.25">
      <c r="A539" s="60">
        <v>490</v>
      </c>
      <c r="B539" s="14" t="s">
        <v>205</v>
      </c>
      <c r="C539" s="26">
        <f t="shared" si="44"/>
        <v>1889993.36</v>
      </c>
      <c r="D539" s="13">
        <v>94499.67</v>
      </c>
      <c r="E539" s="13">
        <v>208598.7</v>
      </c>
      <c r="F539" s="13">
        <v>1136592.68</v>
      </c>
      <c r="G539" s="13">
        <v>0</v>
      </c>
      <c r="H539" s="13">
        <v>191414.32</v>
      </c>
      <c r="I539" s="13">
        <v>258887.99</v>
      </c>
      <c r="J539" s="13">
        <v>0</v>
      </c>
      <c r="K539" s="172">
        <v>0</v>
      </c>
      <c r="L539" s="13">
        <v>0</v>
      </c>
      <c r="M539" s="184">
        <v>0</v>
      </c>
      <c r="N539" s="61">
        <v>0</v>
      </c>
      <c r="O539" s="184">
        <v>0</v>
      </c>
      <c r="P539" s="61">
        <v>0</v>
      </c>
      <c r="Q539" s="184">
        <v>0</v>
      </c>
      <c r="R539" s="61">
        <v>0</v>
      </c>
      <c r="S539" s="184">
        <v>0</v>
      </c>
      <c r="T539" s="61">
        <v>0</v>
      </c>
      <c r="U539" s="128"/>
      <c r="V539" s="129"/>
      <c r="W539" s="128"/>
      <c r="X539" s="128"/>
      <c r="Y539" s="128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</row>
    <row r="540" spans="1:38" s="130" customFormat="1" ht="24.75" hidden="1" customHeight="1" x14ac:dyDescent="0.25">
      <c r="A540" s="60">
        <v>491</v>
      </c>
      <c r="B540" s="14" t="s">
        <v>206</v>
      </c>
      <c r="C540" s="26">
        <f t="shared" si="44"/>
        <v>1974947.31</v>
      </c>
      <c r="D540" s="13">
        <v>98747.37</v>
      </c>
      <c r="E540" s="13">
        <v>0</v>
      </c>
      <c r="F540" s="13">
        <v>0</v>
      </c>
      <c r="G540" s="13">
        <v>0</v>
      </c>
      <c r="H540" s="13">
        <v>0</v>
      </c>
      <c r="I540" s="13">
        <v>190410.97</v>
      </c>
      <c r="J540" s="13">
        <v>0</v>
      </c>
      <c r="K540" s="15">
        <v>0</v>
      </c>
      <c r="L540" s="13">
        <v>0</v>
      </c>
      <c r="M540" s="184">
        <v>630</v>
      </c>
      <c r="N540" s="13">
        <v>1685788.97</v>
      </c>
      <c r="O540" s="184">
        <v>0</v>
      </c>
      <c r="P540" s="13">
        <v>0</v>
      </c>
      <c r="Q540" s="184">
        <v>0</v>
      </c>
      <c r="R540" s="13">
        <v>0</v>
      </c>
      <c r="S540" s="184">
        <v>0</v>
      </c>
      <c r="T540" s="13">
        <v>0</v>
      </c>
      <c r="U540" s="128"/>
      <c r="V540" s="129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</row>
    <row r="541" spans="1:38" s="130" customFormat="1" ht="24.75" hidden="1" customHeight="1" x14ac:dyDescent="0.25">
      <c r="A541" s="60">
        <v>492</v>
      </c>
      <c r="B541" s="14" t="s">
        <v>207</v>
      </c>
      <c r="C541" s="26">
        <f t="shared" si="44"/>
        <v>1922302.89</v>
      </c>
      <c r="D541" s="13">
        <v>96115.14</v>
      </c>
      <c r="E541" s="13">
        <v>0</v>
      </c>
      <c r="F541" s="13">
        <v>0</v>
      </c>
      <c r="G541" s="13">
        <v>0</v>
      </c>
      <c r="H541" s="13">
        <v>140398.78</v>
      </c>
      <c r="I541" s="13">
        <v>0</v>
      </c>
      <c r="J541" s="13">
        <v>0</v>
      </c>
      <c r="K541" s="15">
        <v>0</v>
      </c>
      <c r="L541" s="13">
        <v>0</v>
      </c>
      <c r="M541" s="184">
        <v>630</v>
      </c>
      <c r="N541" s="13">
        <v>1685788.97</v>
      </c>
      <c r="O541" s="184">
        <v>0</v>
      </c>
      <c r="P541" s="13">
        <v>0</v>
      </c>
      <c r="Q541" s="184">
        <v>0</v>
      </c>
      <c r="R541" s="13">
        <v>0</v>
      </c>
      <c r="S541" s="184">
        <v>0</v>
      </c>
      <c r="T541" s="13">
        <v>0</v>
      </c>
      <c r="U541" s="128"/>
      <c r="V541" s="129"/>
      <c r="W541" s="128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</row>
    <row r="542" spans="1:38" s="130" customFormat="1" ht="24.75" hidden="1" customHeight="1" x14ac:dyDescent="0.25">
      <c r="A542" s="60">
        <v>493</v>
      </c>
      <c r="B542" s="14" t="s">
        <v>1297</v>
      </c>
      <c r="C542" s="26">
        <f t="shared" ref="C542:C569" si="45">ROUND(SUM(D542+E542+F542+G542+H542+I542+J542+L542+N542+P542+R542+T542),2)</f>
        <v>3243031.48</v>
      </c>
      <c r="D542" s="13">
        <v>162151.57</v>
      </c>
      <c r="E542" s="13">
        <v>0</v>
      </c>
      <c r="F542" s="13">
        <v>651203.11199999996</v>
      </c>
      <c r="G542" s="13">
        <v>0</v>
      </c>
      <c r="H542" s="13">
        <v>0</v>
      </c>
      <c r="I542" s="13">
        <v>0</v>
      </c>
      <c r="J542" s="13">
        <v>0</v>
      </c>
      <c r="K542" s="15">
        <v>0</v>
      </c>
      <c r="L542" s="13">
        <v>0</v>
      </c>
      <c r="M542" s="184">
        <v>908</v>
      </c>
      <c r="N542" s="13">
        <v>2429676.7940000002</v>
      </c>
      <c r="O542" s="184">
        <v>0</v>
      </c>
      <c r="P542" s="13">
        <v>0</v>
      </c>
      <c r="Q542" s="184">
        <v>0</v>
      </c>
      <c r="R542" s="13">
        <v>0</v>
      </c>
      <c r="S542" s="184">
        <v>0</v>
      </c>
      <c r="T542" s="13">
        <v>0</v>
      </c>
      <c r="U542" s="128"/>
      <c r="V542" s="129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</row>
    <row r="543" spans="1:38" s="130" customFormat="1" ht="24.75" hidden="1" customHeight="1" x14ac:dyDescent="0.25">
      <c r="A543" s="60">
        <v>494</v>
      </c>
      <c r="B543" s="14" t="s">
        <v>1299</v>
      </c>
      <c r="C543" s="26">
        <f t="shared" si="45"/>
        <v>1172041.57</v>
      </c>
      <c r="D543" s="13">
        <v>58602.080000000002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5">
        <v>0</v>
      </c>
      <c r="L543" s="13">
        <v>0</v>
      </c>
      <c r="M543" s="184">
        <v>388.6</v>
      </c>
      <c r="N543" s="13">
        <v>1039837.44</v>
      </c>
      <c r="O543" s="184">
        <v>0</v>
      </c>
      <c r="P543" s="13">
        <v>0</v>
      </c>
      <c r="Q543" s="184">
        <v>0</v>
      </c>
      <c r="R543" s="13">
        <v>0</v>
      </c>
      <c r="S543" s="184">
        <v>311</v>
      </c>
      <c r="T543" s="13">
        <v>73602.05</v>
      </c>
      <c r="U543" s="128"/>
      <c r="V543" s="129"/>
      <c r="W543" s="128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</row>
    <row r="544" spans="1:38" s="130" customFormat="1" ht="24.75" hidden="1" customHeight="1" x14ac:dyDescent="0.25">
      <c r="A544" s="60">
        <v>495</v>
      </c>
      <c r="B544" s="14" t="s">
        <v>1300</v>
      </c>
      <c r="C544" s="26">
        <f t="shared" si="45"/>
        <v>134582.43</v>
      </c>
      <c r="D544" s="13">
        <v>6729.12</v>
      </c>
      <c r="E544" s="13">
        <v>0</v>
      </c>
      <c r="F544" s="13">
        <v>0</v>
      </c>
      <c r="G544" s="13">
        <v>0</v>
      </c>
      <c r="H544" s="13">
        <v>0</v>
      </c>
      <c r="I544" s="13">
        <v>127853.31</v>
      </c>
      <c r="J544" s="13">
        <v>0</v>
      </c>
      <c r="K544" s="172">
        <v>0</v>
      </c>
      <c r="L544" s="13">
        <v>0</v>
      </c>
      <c r="M544" s="184">
        <v>0</v>
      </c>
      <c r="N544" s="61">
        <v>0</v>
      </c>
      <c r="O544" s="184">
        <v>0</v>
      </c>
      <c r="P544" s="61">
        <v>0</v>
      </c>
      <c r="Q544" s="184">
        <v>0</v>
      </c>
      <c r="R544" s="61">
        <v>0</v>
      </c>
      <c r="S544" s="184">
        <v>0</v>
      </c>
      <c r="T544" s="61">
        <v>0</v>
      </c>
      <c r="U544" s="128"/>
      <c r="V544" s="129"/>
      <c r="W544" s="128"/>
      <c r="X544" s="128"/>
      <c r="Y544" s="128"/>
      <c r="Z544" s="128"/>
      <c r="AA544" s="128"/>
      <c r="AB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  <c r="AL544" s="128"/>
    </row>
    <row r="545" spans="1:38" s="130" customFormat="1" ht="24.75" hidden="1" customHeight="1" x14ac:dyDescent="0.25">
      <c r="A545" s="60">
        <v>496</v>
      </c>
      <c r="B545" s="14" t="s">
        <v>208</v>
      </c>
      <c r="C545" s="26">
        <f t="shared" si="45"/>
        <v>2667651.88</v>
      </c>
      <c r="D545" s="13">
        <v>133382.59</v>
      </c>
      <c r="E545" s="13">
        <v>0</v>
      </c>
      <c r="F545" s="13">
        <v>845804.47</v>
      </c>
      <c r="G545" s="13">
        <v>0</v>
      </c>
      <c r="H545" s="13">
        <v>0</v>
      </c>
      <c r="I545" s="13">
        <v>0</v>
      </c>
      <c r="J545" s="13">
        <v>0</v>
      </c>
      <c r="K545" s="15">
        <v>0</v>
      </c>
      <c r="L545" s="13">
        <v>0</v>
      </c>
      <c r="M545" s="184">
        <v>631</v>
      </c>
      <c r="N545" s="13">
        <v>1688464.82</v>
      </c>
      <c r="O545" s="184">
        <v>0</v>
      </c>
      <c r="P545" s="13">
        <v>0</v>
      </c>
      <c r="Q545" s="184">
        <v>0</v>
      </c>
      <c r="R545" s="13">
        <v>0</v>
      </c>
      <c r="S545" s="184">
        <v>0</v>
      </c>
      <c r="T545" s="13">
        <v>0</v>
      </c>
      <c r="U545" s="128"/>
      <c r="V545" s="129"/>
      <c r="W545" s="128"/>
      <c r="X545" s="128"/>
      <c r="Y545" s="128"/>
      <c r="Z545" s="128"/>
      <c r="AA545" s="128"/>
      <c r="AB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  <c r="AL545" s="128"/>
    </row>
    <row r="546" spans="1:38" s="130" customFormat="1" ht="24.75" hidden="1" customHeight="1" x14ac:dyDescent="0.25">
      <c r="A546" s="60">
        <v>497</v>
      </c>
      <c r="B546" s="14" t="s">
        <v>1244</v>
      </c>
      <c r="C546" s="26">
        <f t="shared" si="45"/>
        <v>1233799.1399999999</v>
      </c>
      <c r="D546" s="13">
        <v>61689.85</v>
      </c>
      <c r="E546" s="13">
        <v>0</v>
      </c>
      <c r="F546" s="13">
        <v>839507.87</v>
      </c>
      <c r="G546" s="13">
        <v>0</v>
      </c>
      <c r="H546" s="13">
        <v>141382.07999999999</v>
      </c>
      <c r="I546" s="13">
        <v>191219.34</v>
      </c>
      <c r="J546" s="13">
        <v>0</v>
      </c>
      <c r="K546" s="172">
        <v>0</v>
      </c>
      <c r="L546" s="13">
        <v>0</v>
      </c>
      <c r="M546" s="184">
        <v>0</v>
      </c>
      <c r="N546" s="61">
        <v>0</v>
      </c>
      <c r="O546" s="184">
        <v>0</v>
      </c>
      <c r="P546" s="61">
        <v>0</v>
      </c>
      <c r="Q546" s="184">
        <v>0</v>
      </c>
      <c r="R546" s="61">
        <v>0</v>
      </c>
      <c r="S546" s="184">
        <v>0</v>
      </c>
      <c r="T546" s="61">
        <v>0</v>
      </c>
      <c r="U546" s="128"/>
      <c r="V546" s="129"/>
      <c r="W546" s="128"/>
      <c r="X546" s="128"/>
      <c r="Y546" s="128"/>
      <c r="Z546" s="128"/>
      <c r="AA546" s="128"/>
      <c r="AB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  <c r="AL546" s="128"/>
    </row>
    <row r="547" spans="1:38" s="2" customFormat="1" ht="24.75" hidden="1" customHeight="1" x14ac:dyDescent="0.25">
      <c r="A547" s="60">
        <v>498</v>
      </c>
      <c r="B547" s="14" t="s">
        <v>209</v>
      </c>
      <c r="C547" s="26">
        <f t="shared" si="45"/>
        <v>2539568.15</v>
      </c>
      <c r="D547" s="13">
        <v>126978.41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72">
        <v>0</v>
      </c>
      <c r="L547" s="13">
        <v>0</v>
      </c>
      <c r="M547" s="184">
        <v>970.13</v>
      </c>
      <c r="N547" s="61">
        <v>2235344.42</v>
      </c>
      <c r="O547" s="184">
        <v>0</v>
      </c>
      <c r="P547" s="61">
        <v>0</v>
      </c>
      <c r="Q547" s="184">
        <v>0</v>
      </c>
      <c r="R547" s="61">
        <v>0</v>
      </c>
      <c r="S547" s="184">
        <v>60</v>
      </c>
      <c r="T547" s="61">
        <v>177245.32</v>
      </c>
      <c r="U547" s="4"/>
      <c r="V547" s="28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s="2" customFormat="1" ht="24.75" hidden="1" customHeight="1" x14ac:dyDescent="0.25">
      <c r="A548" s="60">
        <v>499</v>
      </c>
      <c r="B548" s="14" t="s">
        <v>1301</v>
      </c>
      <c r="C548" s="26">
        <f t="shared" si="45"/>
        <v>241154.95</v>
      </c>
      <c r="D548" s="13">
        <v>12057.75</v>
      </c>
      <c r="E548" s="13">
        <v>0</v>
      </c>
      <c r="F548" s="13">
        <v>0</v>
      </c>
      <c r="G548" s="13">
        <v>0</v>
      </c>
      <c r="H548" s="13">
        <v>97384.55</v>
      </c>
      <c r="I548" s="13">
        <v>131712.65</v>
      </c>
      <c r="J548" s="13">
        <v>0</v>
      </c>
      <c r="K548" s="172">
        <v>0</v>
      </c>
      <c r="L548" s="13">
        <v>0</v>
      </c>
      <c r="M548" s="184">
        <v>0</v>
      </c>
      <c r="N548" s="61">
        <v>0</v>
      </c>
      <c r="O548" s="184">
        <v>0</v>
      </c>
      <c r="P548" s="61">
        <v>0</v>
      </c>
      <c r="Q548" s="184">
        <v>0</v>
      </c>
      <c r="R548" s="61">
        <v>0</v>
      </c>
      <c r="S548" s="184">
        <v>0</v>
      </c>
      <c r="T548" s="61">
        <v>0</v>
      </c>
      <c r="U548" s="4"/>
      <c r="V548" s="28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s="2" customFormat="1" ht="24.75" hidden="1" customHeight="1" x14ac:dyDescent="0.25">
      <c r="A549" s="60">
        <v>500</v>
      </c>
      <c r="B549" s="14" t="s">
        <v>1302</v>
      </c>
      <c r="C549" s="26">
        <f t="shared" si="45"/>
        <v>844461.81</v>
      </c>
      <c r="D549" s="13">
        <v>42223.09</v>
      </c>
      <c r="E549" s="13">
        <v>0</v>
      </c>
      <c r="F549" s="13">
        <v>574592.93650000007</v>
      </c>
      <c r="G549" s="13">
        <v>0</v>
      </c>
      <c r="H549" s="13">
        <v>96767.579499999993</v>
      </c>
      <c r="I549" s="13">
        <v>130878.2035</v>
      </c>
      <c r="J549" s="13">
        <v>0</v>
      </c>
      <c r="K549" s="172">
        <v>0</v>
      </c>
      <c r="L549" s="13">
        <v>0</v>
      </c>
      <c r="M549" s="184">
        <v>0</v>
      </c>
      <c r="N549" s="61">
        <v>0</v>
      </c>
      <c r="O549" s="184">
        <v>0</v>
      </c>
      <c r="P549" s="61">
        <v>0</v>
      </c>
      <c r="Q549" s="184">
        <v>0</v>
      </c>
      <c r="R549" s="61">
        <v>0</v>
      </c>
      <c r="S549" s="184">
        <v>0</v>
      </c>
      <c r="T549" s="61">
        <v>0</v>
      </c>
      <c r="U549" s="4"/>
      <c r="V549" s="28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s="2" customFormat="1" ht="24.75" hidden="1" customHeight="1" x14ac:dyDescent="0.25">
      <c r="A550" s="60">
        <v>501</v>
      </c>
      <c r="B550" s="14" t="s">
        <v>210</v>
      </c>
      <c r="C550" s="26">
        <f t="shared" si="45"/>
        <v>1447763.87</v>
      </c>
      <c r="D550" s="13">
        <v>72388.19</v>
      </c>
      <c r="E550" s="13">
        <v>159789.79999999999</v>
      </c>
      <c r="F550" s="13">
        <v>870647.4</v>
      </c>
      <c r="G550" s="13">
        <v>0</v>
      </c>
      <c r="H550" s="13">
        <v>146626.31</v>
      </c>
      <c r="I550" s="13">
        <v>0</v>
      </c>
      <c r="J550" s="13">
        <v>0</v>
      </c>
      <c r="K550" s="172">
        <v>0</v>
      </c>
      <c r="L550" s="13">
        <v>0</v>
      </c>
      <c r="M550" s="184">
        <v>0</v>
      </c>
      <c r="N550" s="61">
        <v>0</v>
      </c>
      <c r="O550" s="184">
        <v>0</v>
      </c>
      <c r="P550" s="61">
        <v>0</v>
      </c>
      <c r="Q550" s="184">
        <v>0</v>
      </c>
      <c r="R550" s="61">
        <v>0</v>
      </c>
      <c r="S550" s="184">
        <v>50</v>
      </c>
      <c r="T550" s="61">
        <v>198312.17</v>
      </c>
      <c r="U550" s="4"/>
      <c r="V550" s="28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s="2" customFormat="1" ht="24.75" hidden="1" customHeight="1" x14ac:dyDescent="0.25">
      <c r="A551" s="60">
        <v>502</v>
      </c>
      <c r="B551" s="14" t="s">
        <v>211</v>
      </c>
      <c r="C551" s="26">
        <f>ROUND(SUM(D551+E551+F551+G551+H551+I551+J551+L551+N551+P551+R551+T551),2)</f>
        <v>1413877.98</v>
      </c>
      <c r="D551" s="13">
        <v>70693.899999999994</v>
      </c>
      <c r="E551" s="13">
        <v>156049.81</v>
      </c>
      <c r="F551" s="13">
        <v>850269.32</v>
      </c>
      <c r="G551" s="13">
        <v>0</v>
      </c>
      <c r="H551" s="13">
        <v>143194.42000000001</v>
      </c>
      <c r="I551" s="13">
        <v>0</v>
      </c>
      <c r="J551" s="13">
        <v>0</v>
      </c>
      <c r="K551" s="172">
        <v>0</v>
      </c>
      <c r="L551" s="13">
        <v>0</v>
      </c>
      <c r="M551" s="184">
        <v>0</v>
      </c>
      <c r="N551" s="61">
        <v>0</v>
      </c>
      <c r="O551" s="184">
        <v>0</v>
      </c>
      <c r="P551" s="61">
        <v>0</v>
      </c>
      <c r="Q551" s="184">
        <v>0</v>
      </c>
      <c r="R551" s="61">
        <v>0</v>
      </c>
      <c r="S551" s="184">
        <v>50</v>
      </c>
      <c r="T551" s="13">
        <v>193670.53</v>
      </c>
      <c r="U551" s="4"/>
      <c r="V551" s="28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s="2" customFormat="1" ht="24.75" hidden="1" customHeight="1" x14ac:dyDescent="0.25">
      <c r="A552" s="60">
        <v>503</v>
      </c>
      <c r="B552" s="14" t="s">
        <v>1303</v>
      </c>
      <c r="C552" s="26">
        <f t="shared" si="45"/>
        <v>204549.95</v>
      </c>
      <c r="D552" s="13">
        <v>10227.5</v>
      </c>
      <c r="E552" s="13">
        <v>0</v>
      </c>
      <c r="F552" s="13">
        <v>0</v>
      </c>
      <c r="G552" s="13">
        <v>0</v>
      </c>
      <c r="H552" s="13">
        <v>0</v>
      </c>
      <c r="I552" s="13">
        <v>194322.45</v>
      </c>
      <c r="J552" s="13">
        <v>0</v>
      </c>
      <c r="K552" s="172">
        <v>0</v>
      </c>
      <c r="L552" s="13">
        <v>0</v>
      </c>
      <c r="M552" s="184">
        <v>0</v>
      </c>
      <c r="N552" s="61">
        <v>0</v>
      </c>
      <c r="O552" s="184">
        <v>0</v>
      </c>
      <c r="P552" s="61">
        <v>0</v>
      </c>
      <c r="Q552" s="184">
        <v>0</v>
      </c>
      <c r="R552" s="61">
        <v>0</v>
      </c>
      <c r="S552" s="184">
        <v>0</v>
      </c>
      <c r="T552" s="61">
        <v>0</v>
      </c>
      <c r="U552" s="4"/>
      <c r="V552" s="28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s="2" customFormat="1" ht="24.75" hidden="1" customHeight="1" x14ac:dyDescent="0.25">
      <c r="A553" s="60">
        <v>504</v>
      </c>
      <c r="B553" s="14" t="s">
        <v>212</v>
      </c>
      <c r="C553" s="26">
        <f t="shared" si="45"/>
        <v>1851119.52</v>
      </c>
      <c r="D553" s="13">
        <v>92555.98</v>
      </c>
      <c r="E553" s="13">
        <v>0</v>
      </c>
      <c r="F553" s="13">
        <v>1259548.02</v>
      </c>
      <c r="G553" s="13">
        <v>0</v>
      </c>
      <c r="H553" s="13">
        <v>212121.31</v>
      </c>
      <c r="I553" s="13">
        <v>286894.21000000002</v>
      </c>
      <c r="J553" s="13">
        <v>0</v>
      </c>
      <c r="K553" s="172">
        <v>0</v>
      </c>
      <c r="L553" s="13">
        <v>0</v>
      </c>
      <c r="M553" s="184">
        <v>0</v>
      </c>
      <c r="N553" s="61">
        <v>0</v>
      </c>
      <c r="O553" s="184">
        <v>0</v>
      </c>
      <c r="P553" s="61">
        <v>0</v>
      </c>
      <c r="Q553" s="184">
        <v>0</v>
      </c>
      <c r="R553" s="61">
        <v>0</v>
      </c>
      <c r="S553" s="184">
        <v>0</v>
      </c>
      <c r="T553" s="61">
        <v>0</v>
      </c>
      <c r="U553" s="4"/>
      <c r="V553" s="28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s="2" customFormat="1" ht="24.75" hidden="1" customHeight="1" x14ac:dyDescent="0.25">
      <c r="A554" s="60">
        <v>505</v>
      </c>
      <c r="B554" s="14" t="s">
        <v>213</v>
      </c>
      <c r="C554" s="26">
        <f t="shared" si="45"/>
        <v>2982149.51</v>
      </c>
      <c r="D554" s="13">
        <v>149107.48000000001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5">
        <v>0</v>
      </c>
      <c r="L554" s="13">
        <v>0</v>
      </c>
      <c r="M554" s="184">
        <v>350</v>
      </c>
      <c r="N554" s="13">
        <v>936549.43</v>
      </c>
      <c r="O554" s="184">
        <v>0</v>
      </c>
      <c r="P554" s="13">
        <v>0</v>
      </c>
      <c r="Q554" s="184">
        <v>360</v>
      </c>
      <c r="R554" s="13">
        <v>1896492.5999999999</v>
      </c>
      <c r="S554" s="184">
        <v>0</v>
      </c>
      <c r="T554" s="13">
        <v>0</v>
      </c>
      <c r="U554" s="4"/>
      <c r="V554" s="28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s="2" customFormat="1" ht="24.75" hidden="1" customHeight="1" x14ac:dyDescent="0.25">
      <c r="A555" s="60">
        <v>506</v>
      </c>
      <c r="B555" s="14" t="s">
        <v>158</v>
      </c>
      <c r="C555" s="26">
        <f t="shared" si="45"/>
        <v>10514488.83</v>
      </c>
      <c r="D555" s="13">
        <v>525724.43999999994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5">
        <v>0</v>
      </c>
      <c r="L555" s="13">
        <v>0</v>
      </c>
      <c r="M555" s="184">
        <v>1817.6</v>
      </c>
      <c r="N555" s="13">
        <v>9988764.3900000006</v>
      </c>
      <c r="O555" s="184">
        <v>0</v>
      </c>
      <c r="P555" s="13">
        <v>0</v>
      </c>
      <c r="Q555" s="184">
        <v>0</v>
      </c>
      <c r="R555" s="13">
        <v>0</v>
      </c>
      <c r="S555" s="184">
        <v>0</v>
      </c>
      <c r="T555" s="13">
        <v>0</v>
      </c>
      <c r="U555" s="4"/>
      <c r="V555" s="28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s="2" customFormat="1" ht="24.75" hidden="1" customHeight="1" x14ac:dyDescent="0.25">
      <c r="A556" s="60">
        <v>507</v>
      </c>
      <c r="B556" s="14" t="s">
        <v>214</v>
      </c>
      <c r="C556" s="26">
        <f t="shared" si="45"/>
        <v>1956542.81</v>
      </c>
      <c r="D556" s="13">
        <v>97827.14</v>
      </c>
      <c r="E556" s="13">
        <v>241712.27</v>
      </c>
      <c r="F556" s="13">
        <v>1317018.76</v>
      </c>
      <c r="G556" s="13">
        <v>0</v>
      </c>
      <c r="H556" s="13">
        <v>0</v>
      </c>
      <c r="I556" s="13">
        <v>299984.64000000001</v>
      </c>
      <c r="J556" s="13">
        <v>0</v>
      </c>
      <c r="K556" s="172">
        <v>0</v>
      </c>
      <c r="L556" s="13">
        <v>0</v>
      </c>
      <c r="M556" s="184">
        <v>0</v>
      </c>
      <c r="N556" s="61">
        <v>0</v>
      </c>
      <c r="O556" s="184">
        <v>0</v>
      </c>
      <c r="P556" s="61">
        <v>0</v>
      </c>
      <c r="Q556" s="184">
        <v>0</v>
      </c>
      <c r="R556" s="61">
        <v>0</v>
      </c>
      <c r="S556" s="184">
        <v>0</v>
      </c>
      <c r="T556" s="61">
        <v>0</v>
      </c>
      <c r="U556" s="4"/>
      <c r="V556" s="28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s="2" customFormat="1" ht="24.75" hidden="1" customHeight="1" x14ac:dyDescent="0.25">
      <c r="A557" s="60">
        <v>508</v>
      </c>
      <c r="B557" s="14" t="s">
        <v>215</v>
      </c>
      <c r="C557" s="26">
        <f t="shared" si="45"/>
        <v>1423777.23</v>
      </c>
      <c r="D557" s="13">
        <v>71188.86</v>
      </c>
      <c r="E557" s="13">
        <v>157142.39000000001</v>
      </c>
      <c r="F557" s="13">
        <v>856222.47</v>
      </c>
      <c r="G557" s="13">
        <v>0</v>
      </c>
      <c r="H557" s="13">
        <v>144196.99</v>
      </c>
      <c r="I557" s="13">
        <v>195026.52</v>
      </c>
      <c r="J557" s="13">
        <v>0</v>
      </c>
      <c r="K557" s="172">
        <v>0</v>
      </c>
      <c r="L557" s="13">
        <v>0</v>
      </c>
      <c r="M557" s="184">
        <v>0</v>
      </c>
      <c r="N557" s="61">
        <v>0</v>
      </c>
      <c r="O557" s="184">
        <v>0</v>
      </c>
      <c r="P557" s="61">
        <v>0</v>
      </c>
      <c r="Q557" s="184">
        <v>0</v>
      </c>
      <c r="R557" s="61">
        <v>0</v>
      </c>
      <c r="S557" s="184">
        <v>0</v>
      </c>
      <c r="T557" s="61">
        <v>0</v>
      </c>
      <c r="U557" s="4"/>
      <c r="V557" s="28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s="2" customFormat="1" ht="24.75" hidden="1" customHeight="1" x14ac:dyDescent="0.25">
      <c r="A558" s="60">
        <v>509</v>
      </c>
      <c r="B558" s="14" t="s">
        <v>216</v>
      </c>
      <c r="C558" s="26">
        <f t="shared" si="45"/>
        <v>933384.13</v>
      </c>
      <c r="D558" s="13">
        <v>46669.21</v>
      </c>
      <c r="E558" s="13">
        <v>103017.67</v>
      </c>
      <c r="F558" s="13">
        <v>561312.85</v>
      </c>
      <c r="G558" s="13">
        <v>0</v>
      </c>
      <c r="H558" s="13">
        <v>94531.07</v>
      </c>
      <c r="I558" s="13">
        <v>127853.33</v>
      </c>
      <c r="J558" s="13">
        <v>0</v>
      </c>
      <c r="K558" s="172">
        <v>0</v>
      </c>
      <c r="L558" s="13">
        <v>0</v>
      </c>
      <c r="M558" s="184">
        <v>0</v>
      </c>
      <c r="N558" s="61">
        <v>0</v>
      </c>
      <c r="O558" s="184">
        <v>0</v>
      </c>
      <c r="P558" s="61">
        <v>0</v>
      </c>
      <c r="Q558" s="184">
        <v>0</v>
      </c>
      <c r="R558" s="61">
        <v>0</v>
      </c>
      <c r="S558" s="184">
        <v>0</v>
      </c>
      <c r="T558" s="61">
        <v>0</v>
      </c>
      <c r="U558" s="4"/>
      <c r="V558" s="28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s="2" customFormat="1" ht="24.75" hidden="1" customHeight="1" x14ac:dyDescent="0.25">
      <c r="A559" s="60">
        <v>510</v>
      </c>
      <c r="B559" s="14" t="s">
        <v>1305</v>
      </c>
      <c r="C559" s="26">
        <f t="shared" si="45"/>
        <v>1057695.72</v>
      </c>
      <c r="D559" s="13">
        <v>52884.79</v>
      </c>
      <c r="E559" s="13">
        <v>116737.95</v>
      </c>
      <c r="F559" s="13">
        <v>636070.6</v>
      </c>
      <c r="G559" s="13">
        <v>0</v>
      </c>
      <c r="H559" s="13">
        <v>107121.07</v>
      </c>
      <c r="I559" s="13">
        <v>144881.31</v>
      </c>
      <c r="J559" s="13">
        <v>0</v>
      </c>
      <c r="K559" s="172">
        <v>0</v>
      </c>
      <c r="L559" s="13">
        <v>0</v>
      </c>
      <c r="M559" s="184">
        <v>0</v>
      </c>
      <c r="N559" s="61">
        <v>0</v>
      </c>
      <c r="O559" s="184">
        <v>0</v>
      </c>
      <c r="P559" s="61">
        <v>0</v>
      </c>
      <c r="Q559" s="184">
        <v>0</v>
      </c>
      <c r="R559" s="61">
        <v>0</v>
      </c>
      <c r="S559" s="184">
        <v>0</v>
      </c>
      <c r="T559" s="61">
        <v>0</v>
      </c>
      <c r="U559" s="4"/>
      <c r="V559" s="28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s="2" customFormat="1" ht="24.75" hidden="1" customHeight="1" x14ac:dyDescent="0.25">
      <c r="A560" s="60">
        <v>511</v>
      </c>
      <c r="B560" s="14" t="s">
        <v>1278</v>
      </c>
      <c r="C560" s="26">
        <f t="shared" si="45"/>
        <v>1599917.79</v>
      </c>
      <c r="D560" s="13">
        <v>79995.89</v>
      </c>
      <c r="E560" s="13">
        <v>0</v>
      </c>
      <c r="F560" s="13">
        <v>1088624.08</v>
      </c>
      <c r="G560" s="13">
        <v>0</v>
      </c>
      <c r="H560" s="13">
        <v>183335.902</v>
      </c>
      <c r="I560" s="13">
        <v>247961.913</v>
      </c>
      <c r="J560" s="13">
        <v>0</v>
      </c>
      <c r="K560" s="172">
        <v>0</v>
      </c>
      <c r="L560" s="13">
        <v>0</v>
      </c>
      <c r="M560" s="184">
        <v>0</v>
      </c>
      <c r="N560" s="61">
        <v>0</v>
      </c>
      <c r="O560" s="184">
        <v>0</v>
      </c>
      <c r="P560" s="61">
        <v>0</v>
      </c>
      <c r="Q560" s="184">
        <v>0</v>
      </c>
      <c r="R560" s="61">
        <v>0</v>
      </c>
      <c r="S560" s="184">
        <v>0</v>
      </c>
      <c r="T560" s="61">
        <v>0</v>
      </c>
      <c r="U560" s="4"/>
      <c r="V560" s="28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s="2" customFormat="1" ht="24.75" hidden="1" customHeight="1" x14ac:dyDescent="0.25">
      <c r="A561" s="60">
        <v>512</v>
      </c>
      <c r="B561" s="14" t="s">
        <v>1254</v>
      </c>
      <c r="C561" s="26">
        <f t="shared" si="45"/>
        <v>668177.4</v>
      </c>
      <c r="D561" s="13">
        <v>33408.870000000003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634768.53</v>
      </c>
      <c r="K561" s="172">
        <v>0</v>
      </c>
      <c r="L561" s="13">
        <v>0</v>
      </c>
      <c r="M561" s="184">
        <v>0</v>
      </c>
      <c r="N561" s="61">
        <v>0</v>
      </c>
      <c r="O561" s="184">
        <v>0</v>
      </c>
      <c r="P561" s="61">
        <v>0</v>
      </c>
      <c r="Q561" s="184">
        <v>0</v>
      </c>
      <c r="R561" s="61">
        <v>0</v>
      </c>
      <c r="S561" s="184">
        <v>0</v>
      </c>
      <c r="T561" s="61">
        <v>0</v>
      </c>
      <c r="U561" s="4"/>
      <c r="V561" s="28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s="2" customFormat="1" ht="24.75" hidden="1" customHeight="1" x14ac:dyDescent="0.25">
      <c r="A562" s="60">
        <v>513</v>
      </c>
      <c r="B562" s="14" t="s">
        <v>217</v>
      </c>
      <c r="C562" s="26">
        <f t="shared" si="45"/>
        <v>1238256.27</v>
      </c>
      <c r="D562" s="13">
        <v>61912.81</v>
      </c>
      <c r="E562" s="13">
        <v>106001.26</v>
      </c>
      <c r="F562" s="13">
        <v>711324.05</v>
      </c>
      <c r="G562" s="13">
        <v>0</v>
      </c>
      <c r="H562" s="13">
        <v>164500</v>
      </c>
      <c r="I562" s="13">
        <v>194518.15</v>
      </c>
      <c r="J562" s="13">
        <v>0</v>
      </c>
      <c r="K562" s="15">
        <v>0</v>
      </c>
      <c r="L562" s="13">
        <v>0</v>
      </c>
      <c r="M562" s="184">
        <v>0</v>
      </c>
      <c r="N562" s="13">
        <v>0</v>
      </c>
      <c r="O562" s="184">
        <v>0</v>
      </c>
      <c r="P562" s="13">
        <v>0</v>
      </c>
      <c r="Q562" s="184">
        <v>0</v>
      </c>
      <c r="R562" s="13">
        <v>0</v>
      </c>
      <c r="S562" s="184">
        <v>0</v>
      </c>
      <c r="T562" s="13">
        <v>0</v>
      </c>
      <c r="U562" s="4"/>
      <c r="V562" s="28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s="2" customFormat="1" ht="24.75" hidden="1" customHeight="1" x14ac:dyDescent="0.25">
      <c r="A563" s="60">
        <v>514</v>
      </c>
      <c r="B563" s="14" t="s">
        <v>1306</v>
      </c>
      <c r="C563" s="26">
        <f t="shared" si="45"/>
        <v>100600.59</v>
      </c>
      <c r="D563" s="13">
        <v>5030.03</v>
      </c>
      <c r="E563" s="13">
        <v>0</v>
      </c>
      <c r="F563" s="13">
        <v>0</v>
      </c>
      <c r="G563" s="13">
        <v>0</v>
      </c>
      <c r="H563" s="13">
        <v>0</v>
      </c>
      <c r="I563" s="13">
        <v>95570.559999999998</v>
      </c>
      <c r="J563" s="13">
        <v>0</v>
      </c>
      <c r="K563" s="172">
        <v>0</v>
      </c>
      <c r="L563" s="13">
        <v>0</v>
      </c>
      <c r="M563" s="184">
        <v>0</v>
      </c>
      <c r="N563" s="61">
        <v>0</v>
      </c>
      <c r="O563" s="184">
        <v>0</v>
      </c>
      <c r="P563" s="61">
        <v>0</v>
      </c>
      <c r="Q563" s="184">
        <v>0</v>
      </c>
      <c r="R563" s="61">
        <v>0</v>
      </c>
      <c r="S563" s="184">
        <v>0</v>
      </c>
      <c r="T563" s="61">
        <v>0</v>
      </c>
      <c r="U563" s="4"/>
      <c r="V563" s="28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s="2" customFormat="1" ht="24.75" hidden="1" customHeight="1" x14ac:dyDescent="0.25">
      <c r="A564" s="60">
        <v>515</v>
      </c>
      <c r="B564" s="14" t="s">
        <v>218</v>
      </c>
      <c r="C564" s="26">
        <f t="shared" si="45"/>
        <v>8565618.75</v>
      </c>
      <c r="D564" s="13">
        <v>428280.94</v>
      </c>
      <c r="E564" s="13">
        <v>560466.54</v>
      </c>
      <c r="F564" s="13">
        <v>2850754.47</v>
      </c>
      <c r="G564" s="13">
        <v>1739357.92</v>
      </c>
      <c r="H564" s="13">
        <v>969942.91</v>
      </c>
      <c r="I564" s="13">
        <v>716645.26</v>
      </c>
      <c r="J564" s="13">
        <v>0</v>
      </c>
      <c r="K564" s="172">
        <v>0</v>
      </c>
      <c r="L564" s="13">
        <v>0</v>
      </c>
      <c r="M564" s="184">
        <v>0</v>
      </c>
      <c r="N564" s="61">
        <v>0</v>
      </c>
      <c r="O564" s="184">
        <v>0</v>
      </c>
      <c r="P564" s="61">
        <v>0</v>
      </c>
      <c r="Q564" s="184">
        <v>450</v>
      </c>
      <c r="R564" s="61">
        <v>1300170.71</v>
      </c>
      <c r="S564" s="184">
        <v>0</v>
      </c>
      <c r="T564" s="61">
        <v>0</v>
      </c>
      <c r="U564" s="4"/>
      <c r="V564" s="28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s="2" customFormat="1" ht="24.75" hidden="1" customHeight="1" x14ac:dyDescent="0.25">
      <c r="A565" s="60">
        <v>516</v>
      </c>
      <c r="B565" s="14" t="s">
        <v>219</v>
      </c>
      <c r="C565" s="26">
        <f t="shared" si="45"/>
        <v>13434010.4</v>
      </c>
      <c r="D565" s="13">
        <v>671700.52</v>
      </c>
      <c r="E565" s="13">
        <v>750876.74</v>
      </c>
      <c r="F565" s="13">
        <v>3819256.06</v>
      </c>
      <c r="G565" s="13">
        <v>2330279.0099999998</v>
      </c>
      <c r="H565" s="13">
        <v>1299466.6599999999</v>
      </c>
      <c r="I565" s="13">
        <v>960114.87</v>
      </c>
      <c r="J565" s="13">
        <v>0</v>
      </c>
      <c r="K565" s="172">
        <v>0</v>
      </c>
      <c r="L565" s="13">
        <v>0</v>
      </c>
      <c r="M565" s="184">
        <v>0</v>
      </c>
      <c r="N565" s="61">
        <v>0</v>
      </c>
      <c r="O565" s="184">
        <v>490</v>
      </c>
      <c r="P565" s="61">
        <v>1753184.86</v>
      </c>
      <c r="Q565" s="184">
        <v>640</v>
      </c>
      <c r="R565" s="61">
        <v>1849131.68</v>
      </c>
      <c r="S565" s="184">
        <v>0</v>
      </c>
      <c r="T565" s="61">
        <v>0</v>
      </c>
      <c r="U565" s="4"/>
      <c r="V565" s="28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s="2" customFormat="1" ht="24.75" hidden="1" customHeight="1" x14ac:dyDescent="0.25">
      <c r="A566" s="60">
        <v>517</v>
      </c>
      <c r="B566" s="14" t="s">
        <v>186</v>
      </c>
      <c r="C566" s="26">
        <f t="shared" si="45"/>
        <v>1508434.77</v>
      </c>
      <c r="D566" s="13">
        <v>75421.740000000005</v>
      </c>
      <c r="E566" s="13">
        <v>166486.04999999999</v>
      </c>
      <c r="F566" s="13">
        <v>907133.3</v>
      </c>
      <c r="G566" s="13">
        <v>0</v>
      </c>
      <c r="H566" s="13">
        <v>152770.92000000001</v>
      </c>
      <c r="I566" s="13">
        <v>206622.76</v>
      </c>
      <c r="J566" s="13">
        <v>0</v>
      </c>
      <c r="K566" s="172">
        <v>0</v>
      </c>
      <c r="L566" s="13">
        <v>0</v>
      </c>
      <c r="M566" s="184">
        <v>0</v>
      </c>
      <c r="N566" s="61">
        <v>0</v>
      </c>
      <c r="O566" s="184">
        <v>0</v>
      </c>
      <c r="P566" s="61">
        <v>0</v>
      </c>
      <c r="Q566" s="184">
        <v>0</v>
      </c>
      <c r="R566" s="61">
        <v>0</v>
      </c>
      <c r="S566" s="184">
        <v>0</v>
      </c>
      <c r="T566" s="61">
        <v>0</v>
      </c>
      <c r="U566" s="4"/>
      <c r="V566" s="28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s="197" customFormat="1" ht="24.75" hidden="1" customHeight="1" x14ac:dyDescent="0.25">
      <c r="A567" s="60">
        <v>518</v>
      </c>
      <c r="B567" s="168" t="s">
        <v>1307</v>
      </c>
      <c r="C567" s="26">
        <f t="shared" si="45"/>
        <v>3157189.64</v>
      </c>
      <c r="D567" s="152">
        <v>0</v>
      </c>
      <c r="E567" s="152">
        <v>0</v>
      </c>
      <c r="F567" s="152">
        <v>0</v>
      </c>
      <c r="G567" s="152">
        <v>0</v>
      </c>
      <c r="H567" s="152">
        <v>0</v>
      </c>
      <c r="I567" s="152">
        <v>0</v>
      </c>
      <c r="J567" s="209">
        <v>0</v>
      </c>
      <c r="K567" s="152">
        <v>0</v>
      </c>
      <c r="L567" s="152">
        <v>0</v>
      </c>
      <c r="M567" s="152">
        <v>0</v>
      </c>
      <c r="N567" s="52">
        <v>0</v>
      </c>
      <c r="O567" s="152">
        <v>0</v>
      </c>
      <c r="P567" s="61">
        <v>0</v>
      </c>
      <c r="Q567" s="152">
        <v>604</v>
      </c>
      <c r="R567" s="61">
        <v>3157189.64</v>
      </c>
      <c r="S567" s="184">
        <v>0</v>
      </c>
      <c r="T567" s="61">
        <v>0</v>
      </c>
      <c r="U567" s="4"/>
      <c r="V567" s="28"/>
      <c r="W567" s="4"/>
      <c r="X567" s="4"/>
      <c r="Y567" s="4"/>
      <c r="Z567" s="4"/>
      <c r="AA567" s="4"/>
      <c r="AB567" s="196"/>
      <c r="AC567" s="196"/>
      <c r="AD567" s="196"/>
      <c r="AE567" s="196"/>
      <c r="AF567" s="196"/>
      <c r="AG567" s="196"/>
      <c r="AH567" s="196"/>
      <c r="AI567" s="196"/>
      <c r="AJ567" s="196"/>
      <c r="AK567" s="196"/>
      <c r="AL567" s="196"/>
    </row>
    <row r="568" spans="1:38" s="2" customFormat="1" ht="24.75" hidden="1" customHeight="1" x14ac:dyDescent="0.25">
      <c r="A568" s="60">
        <v>519</v>
      </c>
      <c r="B568" s="14" t="s">
        <v>220</v>
      </c>
      <c r="C568" s="26">
        <f t="shared" si="45"/>
        <v>2798798.81</v>
      </c>
      <c r="D568" s="13">
        <v>139939.94</v>
      </c>
      <c r="E568" s="13">
        <v>186581.18</v>
      </c>
      <c r="F568" s="13">
        <v>915314.66</v>
      </c>
      <c r="G568" s="13">
        <v>0</v>
      </c>
      <c r="H568" s="13">
        <v>312984.65999999997</v>
      </c>
      <c r="I568" s="13">
        <v>232456.34</v>
      </c>
      <c r="J568" s="13">
        <v>0</v>
      </c>
      <c r="K568" s="172">
        <v>0</v>
      </c>
      <c r="L568" s="13">
        <v>0</v>
      </c>
      <c r="M568" s="184">
        <v>0</v>
      </c>
      <c r="N568" s="61">
        <v>0</v>
      </c>
      <c r="O568" s="184">
        <v>0</v>
      </c>
      <c r="P568" s="61">
        <v>0</v>
      </c>
      <c r="Q568" s="184">
        <v>673</v>
      </c>
      <c r="R568" s="61">
        <v>1011522.03</v>
      </c>
      <c r="S568" s="184">
        <v>0</v>
      </c>
      <c r="T568" s="61">
        <v>0</v>
      </c>
      <c r="U568" s="93"/>
      <c r="V568" s="93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s="2" customFormat="1" ht="24.75" hidden="1" customHeight="1" x14ac:dyDescent="0.25">
      <c r="A569" s="60">
        <v>520</v>
      </c>
      <c r="B569" s="14" t="s">
        <v>1310</v>
      </c>
      <c r="C569" s="26">
        <f t="shared" si="45"/>
        <v>1209447.97</v>
      </c>
      <c r="D569" s="13">
        <v>60472.4</v>
      </c>
      <c r="E569" s="13">
        <v>105391.9265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5">
        <v>0</v>
      </c>
      <c r="L569" s="13">
        <v>0</v>
      </c>
      <c r="M569" s="184">
        <v>390</v>
      </c>
      <c r="N569" s="13">
        <v>1043583.6450000001</v>
      </c>
      <c r="O569" s="184">
        <v>0</v>
      </c>
      <c r="P569" s="13">
        <v>0</v>
      </c>
      <c r="Q569" s="184">
        <v>0</v>
      </c>
      <c r="R569" s="13">
        <v>0</v>
      </c>
      <c r="S569" s="184">
        <v>0</v>
      </c>
      <c r="T569" s="13">
        <v>0</v>
      </c>
      <c r="U569" s="93"/>
      <c r="V569" s="93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s="2" customFormat="1" ht="24.75" hidden="1" customHeight="1" x14ac:dyDescent="0.25">
      <c r="A570" s="60">
        <v>521</v>
      </c>
      <c r="B570" s="14" t="s">
        <v>221</v>
      </c>
      <c r="C570" s="26">
        <f t="shared" ref="C570:C578" si="46">ROUND(SUM(D570+E570+F570+G570+H570+I570+J570+L570+N570+P570+R570+T570),2)</f>
        <v>689094.78</v>
      </c>
      <c r="D570" s="13">
        <v>34454.74</v>
      </c>
      <c r="E570" s="13">
        <v>0</v>
      </c>
      <c r="F570" s="13">
        <v>560282.5</v>
      </c>
      <c r="G570" s="13">
        <v>0</v>
      </c>
      <c r="H570" s="13">
        <v>94357.54</v>
      </c>
      <c r="I570" s="13">
        <v>0</v>
      </c>
      <c r="J570" s="13">
        <v>0</v>
      </c>
      <c r="K570" s="172">
        <v>0</v>
      </c>
      <c r="L570" s="13">
        <v>0</v>
      </c>
      <c r="M570" s="184">
        <v>0</v>
      </c>
      <c r="N570" s="61">
        <v>0</v>
      </c>
      <c r="O570" s="184">
        <v>0</v>
      </c>
      <c r="P570" s="61">
        <v>0</v>
      </c>
      <c r="Q570" s="184">
        <v>0</v>
      </c>
      <c r="R570" s="61">
        <v>0</v>
      </c>
      <c r="S570" s="184">
        <v>0</v>
      </c>
      <c r="T570" s="61">
        <v>0</v>
      </c>
      <c r="U570" s="4"/>
      <c r="V570" s="28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s="2" customFormat="1" ht="24.75" hidden="1" customHeight="1" x14ac:dyDescent="0.25">
      <c r="A571" s="60">
        <v>522</v>
      </c>
      <c r="B571" s="14" t="s">
        <v>222</v>
      </c>
      <c r="C571" s="26">
        <f t="shared" si="46"/>
        <v>677233.96</v>
      </c>
      <c r="D571" s="13">
        <v>33861.699999999997</v>
      </c>
      <c r="E571" s="13">
        <v>54250.79</v>
      </c>
      <c r="F571" s="13">
        <v>0</v>
      </c>
      <c r="G571" s="13">
        <v>0</v>
      </c>
      <c r="H571" s="13">
        <v>0</v>
      </c>
      <c r="I571" s="13">
        <v>67329.649999999994</v>
      </c>
      <c r="J571" s="13">
        <v>0</v>
      </c>
      <c r="K571" s="15">
        <v>0</v>
      </c>
      <c r="L571" s="13">
        <v>0</v>
      </c>
      <c r="M571" s="184">
        <v>195</v>
      </c>
      <c r="N571" s="13">
        <v>521791.82</v>
      </c>
      <c r="O571" s="184">
        <v>0</v>
      </c>
      <c r="P571" s="13">
        <v>0</v>
      </c>
      <c r="Q571" s="184">
        <v>0</v>
      </c>
      <c r="R571" s="13">
        <v>0</v>
      </c>
      <c r="S571" s="184">
        <v>0</v>
      </c>
      <c r="T571" s="13">
        <v>0</v>
      </c>
      <c r="U571" s="4"/>
      <c r="V571" s="28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s="2" customFormat="1" ht="24.75" hidden="1" customHeight="1" x14ac:dyDescent="0.25">
      <c r="A572" s="60">
        <v>523</v>
      </c>
      <c r="B572" s="14" t="s">
        <v>223</v>
      </c>
      <c r="C572" s="26">
        <f t="shared" si="46"/>
        <v>1861287.48</v>
      </c>
      <c r="D572" s="13">
        <v>93064.37</v>
      </c>
      <c r="E572" s="13">
        <v>0</v>
      </c>
      <c r="F572" s="13">
        <v>568410.82999999996</v>
      </c>
      <c r="G572" s="13">
        <v>0</v>
      </c>
      <c r="H572" s="13">
        <v>0</v>
      </c>
      <c r="I572" s="13">
        <v>129470.08</v>
      </c>
      <c r="J572" s="13">
        <v>0</v>
      </c>
      <c r="K572" s="15">
        <v>0</v>
      </c>
      <c r="L572" s="13">
        <v>0</v>
      </c>
      <c r="M572" s="184">
        <v>400</v>
      </c>
      <c r="N572" s="13">
        <v>1070342.2</v>
      </c>
      <c r="O572" s="184">
        <v>0</v>
      </c>
      <c r="P572" s="13">
        <v>0</v>
      </c>
      <c r="Q572" s="184">
        <v>0</v>
      </c>
      <c r="R572" s="13">
        <v>0</v>
      </c>
      <c r="S572" s="184">
        <v>0</v>
      </c>
      <c r="T572" s="13">
        <v>0</v>
      </c>
      <c r="U572" s="94"/>
      <c r="V572" s="94"/>
      <c r="W572" s="9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s="2" customFormat="1" ht="24.75" hidden="1" customHeight="1" x14ac:dyDescent="0.25">
      <c r="A573" s="60">
        <v>524</v>
      </c>
      <c r="B573" s="14" t="s">
        <v>224</v>
      </c>
      <c r="C573" s="26">
        <f t="shared" si="46"/>
        <v>1583075.66</v>
      </c>
      <c r="D573" s="13">
        <v>79153.78</v>
      </c>
      <c r="E573" s="13">
        <v>0</v>
      </c>
      <c r="F573" s="13">
        <v>1077164.27</v>
      </c>
      <c r="G573" s="13">
        <v>0</v>
      </c>
      <c r="H573" s="13">
        <v>181405.95</v>
      </c>
      <c r="I573" s="13">
        <v>245351.66</v>
      </c>
      <c r="J573" s="13">
        <v>0</v>
      </c>
      <c r="K573" s="172">
        <v>0</v>
      </c>
      <c r="L573" s="13">
        <v>0</v>
      </c>
      <c r="M573" s="184">
        <v>0</v>
      </c>
      <c r="N573" s="61">
        <v>0</v>
      </c>
      <c r="O573" s="184">
        <v>0</v>
      </c>
      <c r="P573" s="61">
        <v>0</v>
      </c>
      <c r="Q573" s="184">
        <v>0</v>
      </c>
      <c r="R573" s="61">
        <v>0</v>
      </c>
      <c r="S573" s="184">
        <v>0</v>
      </c>
      <c r="T573" s="61">
        <v>0</v>
      </c>
      <c r="U573" s="94"/>
      <c r="V573" s="94"/>
      <c r="W573" s="9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s="2" customFormat="1" ht="24.75" hidden="1" customHeight="1" x14ac:dyDescent="0.25">
      <c r="A574" s="60">
        <v>525</v>
      </c>
      <c r="B574" s="14" t="s">
        <v>1311</v>
      </c>
      <c r="C574" s="26">
        <f t="shared" si="46"/>
        <v>189332.56</v>
      </c>
      <c r="D574" s="13">
        <v>9466.6299999999992</v>
      </c>
      <c r="E574" s="13">
        <v>0</v>
      </c>
      <c r="F574" s="13">
        <v>0</v>
      </c>
      <c r="G574" s="13">
        <v>0</v>
      </c>
      <c r="H574" s="13">
        <v>0</v>
      </c>
      <c r="I574" s="13">
        <v>179865.93</v>
      </c>
      <c r="J574" s="13">
        <v>0</v>
      </c>
      <c r="K574" s="172">
        <v>0</v>
      </c>
      <c r="L574" s="13">
        <v>0</v>
      </c>
      <c r="M574" s="184">
        <v>0</v>
      </c>
      <c r="N574" s="61">
        <v>0</v>
      </c>
      <c r="O574" s="184">
        <v>0</v>
      </c>
      <c r="P574" s="61">
        <v>0</v>
      </c>
      <c r="Q574" s="184">
        <v>0</v>
      </c>
      <c r="R574" s="61">
        <v>0</v>
      </c>
      <c r="S574" s="184">
        <v>0</v>
      </c>
      <c r="T574" s="61">
        <v>0</v>
      </c>
      <c r="U574" s="94"/>
      <c r="V574" s="94"/>
      <c r="W574" s="9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s="2" customFormat="1" ht="24.75" hidden="1" customHeight="1" x14ac:dyDescent="0.25">
      <c r="A575" s="60">
        <v>526</v>
      </c>
      <c r="B575" s="14" t="s">
        <v>71</v>
      </c>
      <c r="C575" s="26">
        <f t="shared" si="46"/>
        <v>765534.7</v>
      </c>
      <c r="D575" s="13">
        <v>38276.74</v>
      </c>
      <c r="E575" s="13">
        <v>0</v>
      </c>
      <c r="F575" s="13">
        <v>592337.89</v>
      </c>
      <c r="G575" s="13">
        <v>0</v>
      </c>
      <c r="H575" s="13">
        <v>0</v>
      </c>
      <c r="I575" s="13">
        <v>134920.07</v>
      </c>
      <c r="J575" s="13">
        <v>0</v>
      </c>
      <c r="K575" s="172">
        <v>0</v>
      </c>
      <c r="L575" s="13">
        <v>0</v>
      </c>
      <c r="M575" s="184">
        <v>0</v>
      </c>
      <c r="N575" s="61">
        <v>0</v>
      </c>
      <c r="O575" s="184">
        <v>0</v>
      </c>
      <c r="P575" s="61">
        <v>0</v>
      </c>
      <c r="Q575" s="184">
        <v>0</v>
      </c>
      <c r="R575" s="61">
        <v>0</v>
      </c>
      <c r="S575" s="184">
        <v>0</v>
      </c>
      <c r="T575" s="61">
        <v>0</v>
      </c>
      <c r="U575" s="47"/>
      <c r="V575" s="28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s="2" customFormat="1" ht="24.75" hidden="1" customHeight="1" x14ac:dyDescent="0.25">
      <c r="A576" s="60">
        <v>527</v>
      </c>
      <c r="B576" s="14" t="s">
        <v>72</v>
      </c>
      <c r="C576" s="26">
        <f t="shared" si="46"/>
        <v>409610.09</v>
      </c>
      <c r="D576" s="13">
        <v>20480.5</v>
      </c>
      <c r="E576" s="13">
        <v>0</v>
      </c>
      <c r="F576" s="13">
        <v>389129.59</v>
      </c>
      <c r="G576" s="13">
        <v>0</v>
      </c>
      <c r="H576" s="13">
        <v>0</v>
      </c>
      <c r="I576" s="13">
        <v>0</v>
      </c>
      <c r="J576" s="13">
        <v>0</v>
      </c>
      <c r="K576" s="172">
        <v>0</v>
      </c>
      <c r="L576" s="13">
        <v>0</v>
      </c>
      <c r="M576" s="184">
        <v>0</v>
      </c>
      <c r="N576" s="61">
        <v>0</v>
      </c>
      <c r="O576" s="184">
        <v>0</v>
      </c>
      <c r="P576" s="61">
        <v>0</v>
      </c>
      <c r="Q576" s="184">
        <v>0</v>
      </c>
      <c r="R576" s="61">
        <v>0</v>
      </c>
      <c r="S576" s="184">
        <v>0</v>
      </c>
      <c r="T576" s="61">
        <v>0</v>
      </c>
      <c r="U576" s="47"/>
      <c r="V576" s="28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9" s="2" customFormat="1" ht="24.75" hidden="1" customHeight="1" x14ac:dyDescent="0.25">
      <c r="A577" s="60">
        <v>528</v>
      </c>
      <c r="B577" s="14" t="s">
        <v>225</v>
      </c>
      <c r="C577" s="26">
        <f t="shared" si="46"/>
        <v>2678881.08</v>
      </c>
      <c r="D577" s="13">
        <v>133944.04999999999</v>
      </c>
      <c r="E577" s="13">
        <v>0</v>
      </c>
      <c r="F577" s="13">
        <v>0</v>
      </c>
      <c r="G577" s="13">
        <v>0</v>
      </c>
      <c r="H577" s="13">
        <v>0</v>
      </c>
      <c r="I577" s="13">
        <v>200887.61</v>
      </c>
      <c r="J577" s="13">
        <v>0</v>
      </c>
      <c r="K577" s="15">
        <v>0</v>
      </c>
      <c r="L577" s="13">
        <v>0</v>
      </c>
      <c r="M577" s="184">
        <v>876</v>
      </c>
      <c r="N577" s="13">
        <v>2344049.42</v>
      </c>
      <c r="O577" s="184">
        <v>0</v>
      </c>
      <c r="P577" s="13">
        <v>0</v>
      </c>
      <c r="Q577" s="184">
        <v>0</v>
      </c>
      <c r="R577" s="13">
        <v>0</v>
      </c>
      <c r="S577" s="184">
        <v>0</v>
      </c>
      <c r="T577" s="13">
        <v>0</v>
      </c>
      <c r="U577" s="4"/>
      <c r="V577" s="28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9" s="2" customFormat="1" ht="24.75" hidden="1" customHeight="1" x14ac:dyDescent="0.25">
      <c r="A578" s="60">
        <v>529</v>
      </c>
      <c r="B578" s="14" t="s">
        <v>1312</v>
      </c>
      <c r="C578" s="26">
        <f t="shared" si="46"/>
        <v>1999197.48</v>
      </c>
      <c r="D578" s="13">
        <v>99959.87</v>
      </c>
      <c r="E578" s="13">
        <v>153171.28899999999</v>
      </c>
      <c r="F578" s="13">
        <v>0</v>
      </c>
      <c r="G578" s="13">
        <v>0</v>
      </c>
      <c r="H578" s="13">
        <v>140553.02249999999</v>
      </c>
      <c r="I578" s="13">
        <v>0</v>
      </c>
      <c r="J578" s="13">
        <v>0</v>
      </c>
      <c r="K578" s="15">
        <v>0</v>
      </c>
      <c r="L578" s="13">
        <v>0</v>
      </c>
      <c r="M578" s="184">
        <v>600</v>
      </c>
      <c r="N578" s="13">
        <v>1605513.3</v>
      </c>
      <c r="O578" s="184">
        <v>0</v>
      </c>
      <c r="P578" s="13">
        <v>0</v>
      </c>
      <c r="Q578" s="184">
        <v>0</v>
      </c>
      <c r="R578" s="13">
        <v>0</v>
      </c>
      <c r="S578" s="184">
        <v>0</v>
      </c>
      <c r="T578" s="13">
        <v>0</v>
      </c>
      <c r="U578" s="4"/>
      <c r="V578" s="28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9" s="89" customFormat="1" ht="24.75" hidden="1" customHeight="1" x14ac:dyDescent="0.25">
      <c r="A579" s="228" t="s">
        <v>74</v>
      </c>
      <c r="B579" s="228"/>
      <c r="C579" s="98">
        <f>ROUND(SUM(D579+E579+F579+G579+H579+I579+J579+L579+N579+P579+R579+T579),2)</f>
        <v>132193102.16</v>
      </c>
      <c r="D579" s="48">
        <f t="shared" ref="D579:T579" si="47">ROUND(SUM(D517:D578),2)</f>
        <v>6533409.1299999999</v>
      </c>
      <c r="E579" s="48">
        <f t="shared" si="47"/>
        <v>5810511.29</v>
      </c>
      <c r="F579" s="48">
        <f t="shared" si="47"/>
        <v>37587891</v>
      </c>
      <c r="G579" s="48">
        <f t="shared" si="47"/>
        <v>9156076.9399999995</v>
      </c>
      <c r="H579" s="48">
        <f t="shared" si="47"/>
        <v>7941753.8600000003</v>
      </c>
      <c r="I579" s="48">
        <f t="shared" si="47"/>
        <v>8596577.6999999993</v>
      </c>
      <c r="J579" s="48">
        <f t="shared" si="47"/>
        <v>634768.53</v>
      </c>
      <c r="K579" s="48">
        <f t="shared" si="47"/>
        <v>0</v>
      </c>
      <c r="L579" s="48">
        <f t="shared" si="47"/>
        <v>0</v>
      </c>
      <c r="M579" s="48">
        <f t="shared" si="47"/>
        <v>11493.03</v>
      </c>
      <c r="N579" s="48">
        <f t="shared" si="47"/>
        <v>34220529.340000004</v>
      </c>
      <c r="O579" s="48">
        <f t="shared" si="47"/>
        <v>1406.8</v>
      </c>
      <c r="P579" s="48">
        <f t="shared" si="47"/>
        <v>4220973.33</v>
      </c>
      <c r="Q579" s="48">
        <f t="shared" si="47"/>
        <v>4960</v>
      </c>
      <c r="R579" s="48">
        <f t="shared" si="47"/>
        <v>16774753.939999999</v>
      </c>
      <c r="S579" s="48">
        <f t="shared" si="47"/>
        <v>501</v>
      </c>
      <c r="T579" s="48">
        <f t="shared" si="47"/>
        <v>715857.1</v>
      </c>
      <c r="U579" s="8"/>
      <c r="V579" s="30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1:39" s="89" customFormat="1" ht="24.75" hidden="1" customHeight="1" x14ac:dyDescent="0.25">
      <c r="A580" s="216" t="s">
        <v>75</v>
      </c>
      <c r="B580" s="217"/>
      <c r="C580" s="218"/>
      <c r="D580" s="13"/>
      <c r="E580" s="13"/>
      <c r="F580" s="13"/>
      <c r="G580" s="13"/>
      <c r="H580" s="13"/>
      <c r="I580" s="13"/>
      <c r="J580" s="13"/>
      <c r="K580" s="70"/>
      <c r="L580" s="13"/>
      <c r="M580" s="81"/>
      <c r="N580" s="13"/>
      <c r="O580" s="48"/>
      <c r="P580" s="13"/>
      <c r="Q580" s="81"/>
      <c r="R580" s="13"/>
      <c r="S580" s="81"/>
      <c r="T580" s="13"/>
      <c r="U580" s="8"/>
      <c r="V580" s="30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1:39" s="115" customFormat="1" ht="24.75" hidden="1" customHeight="1" x14ac:dyDescent="0.25">
      <c r="A581" s="60">
        <v>530</v>
      </c>
      <c r="B581" s="14" t="s">
        <v>1076</v>
      </c>
      <c r="C581" s="26">
        <f t="shared" ref="C581:C590" si="48">ROUND(SUM(D581+E581+F581+G581+H581+I581+J581+L581+N581+P581+R581+T581),2)</f>
        <v>4120980.48</v>
      </c>
      <c r="D581" s="13">
        <v>206049.02</v>
      </c>
      <c r="E581" s="13">
        <v>213158.12</v>
      </c>
      <c r="F581" s="13">
        <v>1161435.6200000001</v>
      </c>
      <c r="G581" s="13">
        <v>0</v>
      </c>
      <c r="H581" s="13">
        <v>0</v>
      </c>
      <c r="I581" s="13">
        <v>264546.59999999998</v>
      </c>
      <c r="J581" s="13">
        <v>0</v>
      </c>
      <c r="K581" s="172">
        <v>0</v>
      </c>
      <c r="L581" s="13">
        <v>0</v>
      </c>
      <c r="M581" s="184">
        <v>0</v>
      </c>
      <c r="N581" s="61">
        <v>0</v>
      </c>
      <c r="O581" s="184">
        <v>0</v>
      </c>
      <c r="P581" s="61">
        <v>0</v>
      </c>
      <c r="Q581" s="184">
        <v>432</v>
      </c>
      <c r="R581" s="61">
        <v>2275791.12</v>
      </c>
      <c r="S581" s="184">
        <v>0</v>
      </c>
      <c r="T581" s="61">
        <v>0</v>
      </c>
      <c r="U581" s="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6"/>
      <c r="AI581" s="116"/>
      <c r="AJ581" s="116"/>
      <c r="AK581" s="116"/>
      <c r="AL581" s="116"/>
      <c r="AM581" s="116"/>
    </row>
    <row r="582" spans="1:39" s="115" customFormat="1" ht="24.75" hidden="1" customHeight="1" x14ac:dyDescent="0.25">
      <c r="A582" s="60">
        <v>531</v>
      </c>
      <c r="B582" s="14" t="s">
        <v>1077</v>
      </c>
      <c r="C582" s="26">
        <f t="shared" si="48"/>
        <v>2294702.66</v>
      </c>
      <c r="D582" s="13">
        <v>114735.13</v>
      </c>
      <c r="E582" s="13">
        <v>200341.32</v>
      </c>
      <c r="F582" s="13">
        <v>1091600.6499999999</v>
      </c>
      <c r="G582" s="13">
        <v>455548.46</v>
      </c>
      <c r="H582" s="13">
        <v>183837.19</v>
      </c>
      <c r="I582" s="13">
        <v>248639.91</v>
      </c>
      <c r="J582" s="13">
        <v>0</v>
      </c>
      <c r="K582" s="172">
        <v>0</v>
      </c>
      <c r="L582" s="13">
        <v>0</v>
      </c>
      <c r="M582" s="184">
        <v>0</v>
      </c>
      <c r="N582" s="61">
        <v>0</v>
      </c>
      <c r="O582" s="184">
        <v>0</v>
      </c>
      <c r="P582" s="61">
        <v>0</v>
      </c>
      <c r="Q582" s="184">
        <v>0</v>
      </c>
      <c r="R582" s="61">
        <v>0</v>
      </c>
      <c r="S582" s="184">
        <v>0</v>
      </c>
      <c r="T582" s="61">
        <v>0</v>
      </c>
      <c r="U582" s="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6"/>
      <c r="AJ582" s="116"/>
      <c r="AK582" s="116"/>
      <c r="AL582" s="116"/>
      <c r="AM582" s="116"/>
    </row>
    <row r="583" spans="1:39" s="115" customFormat="1" ht="24.75" hidden="1" customHeight="1" x14ac:dyDescent="0.25">
      <c r="A583" s="60">
        <v>532</v>
      </c>
      <c r="B583" s="167" t="s">
        <v>1200</v>
      </c>
      <c r="C583" s="26">
        <f t="shared" si="48"/>
        <v>2334621.29</v>
      </c>
      <c r="D583" s="13">
        <v>116731.05</v>
      </c>
      <c r="E583" s="13">
        <v>203871.19</v>
      </c>
      <c r="F583" s="13">
        <v>1110490.44</v>
      </c>
      <c r="G583" s="13">
        <v>463431.57</v>
      </c>
      <c r="H583" s="13">
        <v>187076.27</v>
      </c>
      <c r="I583" s="13">
        <v>253020.77</v>
      </c>
      <c r="J583" s="13">
        <v>0</v>
      </c>
      <c r="K583" s="172">
        <v>0</v>
      </c>
      <c r="L583" s="13">
        <v>0</v>
      </c>
      <c r="M583" s="184">
        <v>0</v>
      </c>
      <c r="N583" s="61">
        <v>0</v>
      </c>
      <c r="O583" s="184">
        <v>0</v>
      </c>
      <c r="P583" s="61">
        <v>0</v>
      </c>
      <c r="Q583" s="184">
        <v>0</v>
      </c>
      <c r="R583" s="61">
        <v>0</v>
      </c>
      <c r="S583" s="184">
        <v>0</v>
      </c>
      <c r="T583" s="61">
        <v>0</v>
      </c>
      <c r="U583" s="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16"/>
      <c r="AL583" s="116"/>
      <c r="AM583" s="116"/>
    </row>
    <row r="584" spans="1:39" s="115" customFormat="1" ht="24.75" hidden="1" customHeight="1" x14ac:dyDescent="0.25">
      <c r="A584" s="60">
        <v>533</v>
      </c>
      <c r="B584" s="14" t="s">
        <v>1199</v>
      </c>
      <c r="C584" s="26">
        <f t="shared" si="48"/>
        <v>255694.64</v>
      </c>
      <c r="D584" s="13">
        <v>12784.73</v>
      </c>
      <c r="E584" s="13">
        <v>242909.91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72">
        <v>0</v>
      </c>
      <c r="L584" s="13">
        <v>0</v>
      </c>
      <c r="M584" s="184">
        <v>0</v>
      </c>
      <c r="N584" s="61">
        <v>0</v>
      </c>
      <c r="O584" s="184">
        <v>0</v>
      </c>
      <c r="P584" s="61">
        <v>0</v>
      </c>
      <c r="Q584" s="184">
        <v>0</v>
      </c>
      <c r="R584" s="61">
        <v>0</v>
      </c>
      <c r="S584" s="184">
        <v>0</v>
      </c>
      <c r="T584" s="61">
        <v>0</v>
      </c>
      <c r="U584" s="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6"/>
      <c r="AJ584" s="116"/>
      <c r="AK584" s="116"/>
      <c r="AL584" s="116"/>
      <c r="AM584" s="116"/>
    </row>
    <row r="585" spans="1:39" s="115" customFormat="1" ht="24.75" hidden="1" customHeight="1" x14ac:dyDescent="0.25">
      <c r="A585" s="60">
        <v>534</v>
      </c>
      <c r="B585" s="14" t="s">
        <v>1201</v>
      </c>
      <c r="C585" s="26">
        <f t="shared" si="48"/>
        <v>2598686.7599999998</v>
      </c>
      <c r="D585" s="13">
        <v>129934.34</v>
      </c>
      <c r="E585" s="13">
        <v>0</v>
      </c>
      <c r="F585" s="13">
        <v>1299185.19</v>
      </c>
      <c r="G585" s="13">
        <v>0</v>
      </c>
      <c r="H585" s="13">
        <v>599693.52</v>
      </c>
      <c r="I585" s="13">
        <v>569873.71</v>
      </c>
      <c r="J585" s="13">
        <v>0</v>
      </c>
      <c r="K585" s="172">
        <v>0</v>
      </c>
      <c r="L585" s="13">
        <v>0</v>
      </c>
      <c r="M585" s="184">
        <v>0</v>
      </c>
      <c r="N585" s="61">
        <v>0</v>
      </c>
      <c r="O585" s="184">
        <v>0</v>
      </c>
      <c r="P585" s="61">
        <v>0</v>
      </c>
      <c r="Q585" s="184">
        <v>0</v>
      </c>
      <c r="R585" s="61">
        <v>0</v>
      </c>
      <c r="S585" s="184">
        <v>0</v>
      </c>
      <c r="T585" s="61">
        <v>0</v>
      </c>
      <c r="U585" s="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6"/>
      <c r="AI585" s="116"/>
      <c r="AJ585" s="116"/>
      <c r="AK585" s="116"/>
      <c r="AL585" s="116"/>
      <c r="AM585" s="116"/>
    </row>
    <row r="586" spans="1:39" s="115" customFormat="1" ht="24.75" hidden="1" customHeight="1" x14ac:dyDescent="0.25">
      <c r="A586" s="60">
        <v>535</v>
      </c>
      <c r="B586" s="14" t="s">
        <v>1078</v>
      </c>
      <c r="C586" s="26">
        <f t="shared" si="48"/>
        <v>987068.47</v>
      </c>
      <c r="D586" s="13">
        <v>49353.42</v>
      </c>
      <c r="E586" s="13">
        <v>108942.82</v>
      </c>
      <c r="F586" s="13">
        <v>593597.21</v>
      </c>
      <c r="G586" s="13">
        <v>0</v>
      </c>
      <c r="H586" s="13">
        <v>99968.1</v>
      </c>
      <c r="I586" s="13">
        <v>135206.92000000001</v>
      </c>
      <c r="J586" s="13">
        <v>0</v>
      </c>
      <c r="K586" s="172">
        <v>0</v>
      </c>
      <c r="L586" s="13">
        <v>0</v>
      </c>
      <c r="M586" s="184">
        <v>0</v>
      </c>
      <c r="N586" s="61">
        <v>0</v>
      </c>
      <c r="O586" s="184">
        <v>0</v>
      </c>
      <c r="P586" s="61">
        <v>0</v>
      </c>
      <c r="Q586" s="184">
        <v>0</v>
      </c>
      <c r="R586" s="61">
        <v>0</v>
      </c>
      <c r="S586" s="184">
        <v>0</v>
      </c>
      <c r="T586" s="61">
        <v>0</v>
      </c>
      <c r="U586" s="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6"/>
      <c r="AI586" s="116"/>
      <c r="AJ586" s="116"/>
      <c r="AK586" s="116"/>
      <c r="AL586" s="116"/>
      <c r="AM586" s="116"/>
    </row>
    <row r="587" spans="1:39" s="115" customFormat="1" ht="24.75" hidden="1" customHeight="1" x14ac:dyDescent="0.25">
      <c r="A587" s="60">
        <v>536</v>
      </c>
      <c r="B587" s="14" t="s">
        <v>1079</v>
      </c>
      <c r="C587" s="26">
        <f t="shared" si="48"/>
        <v>422503.51</v>
      </c>
      <c r="D587" s="13">
        <v>21125.18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5">
        <v>0</v>
      </c>
      <c r="L587" s="13">
        <v>0</v>
      </c>
      <c r="M587" s="184">
        <v>150</v>
      </c>
      <c r="N587" s="13">
        <v>401378.33</v>
      </c>
      <c r="O587" s="184">
        <v>0</v>
      </c>
      <c r="P587" s="13">
        <v>0</v>
      </c>
      <c r="Q587" s="184">
        <v>0</v>
      </c>
      <c r="R587" s="13">
        <v>0</v>
      </c>
      <c r="S587" s="184">
        <v>0</v>
      </c>
      <c r="T587" s="13">
        <v>0</v>
      </c>
      <c r="U587" s="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6"/>
      <c r="AI587" s="116"/>
      <c r="AJ587" s="116"/>
      <c r="AK587" s="116"/>
      <c r="AL587" s="116"/>
      <c r="AM587" s="116"/>
    </row>
    <row r="588" spans="1:39" s="115" customFormat="1" ht="24.75" hidden="1" customHeight="1" x14ac:dyDescent="0.25">
      <c r="A588" s="60">
        <v>537</v>
      </c>
      <c r="B588" s="14" t="s">
        <v>138</v>
      </c>
      <c r="C588" s="26">
        <f t="shared" si="48"/>
        <v>913337.71</v>
      </c>
      <c r="D588" s="13">
        <v>45666.89</v>
      </c>
      <c r="E588" s="13">
        <v>0</v>
      </c>
      <c r="F588" s="13">
        <v>867670.82</v>
      </c>
      <c r="G588" s="13">
        <v>0</v>
      </c>
      <c r="H588" s="13">
        <v>0</v>
      </c>
      <c r="I588" s="13">
        <v>0</v>
      </c>
      <c r="J588" s="13">
        <v>0</v>
      </c>
      <c r="K588" s="172">
        <v>0</v>
      </c>
      <c r="L588" s="13">
        <v>0</v>
      </c>
      <c r="M588" s="184">
        <v>0</v>
      </c>
      <c r="N588" s="61">
        <v>0</v>
      </c>
      <c r="O588" s="184">
        <v>0</v>
      </c>
      <c r="P588" s="61">
        <v>0</v>
      </c>
      <c r="Q588" s="184">
        <v>0</v>
      </c>
      <c r="R588" s="61">
        <v>0</v>
      </c>
      <c r="S588" s="184">
        <v>0</v>
      </c>
      <c r="T588" s="61">
        <v>0</v>
      </c>
      <c r="U588" s="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6"/>
      <c r="AI588" s="116"/>
      <c r="AJ588" s="116"/>
      <c r="AK588" s="116"/>
      <c r="AL588" s="116"/>
      <c r="AM588" s="116"/>
    </row>
    <row r="589" spans="1:39" s="115" customFormat="1" ht="24.75" hidden="1" customHeight="1" x14ac:dyDescent="0.25">
      <c r="A589" s="60">
        <v>538</v>
      </c>
      <c r="B589" s="14" t="s">
        <v>1080</v>
      </c>
      <c r="C589" s="26">
        <f t="shared" si="48"/>
        <v>2586458.16</v>
      </c>
      <c r="D589" s="13">
        <v>129322.91</v>
      </c>
      <c r="E589" s="13">
        <v>0</v>
      </c>
      <c r="F589" s="13">
        <v>824396.04</v>
      </c>
      <c r="G589" s="13">
        <v>0</v>
      </c>
      <c r="H589" s="13">
        <v>0</v>
      </c>
      <c r="I589" s="13">
        <v>187777.24</v>
      </c>
      <c r="J589" s="13">
        <v>0</v>
      </c>
      <c r="K589" s="15">
        <v>0</v>
      </c>
      <c r="L589" s="13">
        <v>0</v>
      </c>
      <c r="M589" s="184">
        <v>540</v>
      </c>
      <c r="N589" s="13">
        <v>1444961.97</v>
      </c>
      <c r="O589" s="184">
        <v>0</v>
      </c>
      <c r="P589" s="13">
        <v>0</v>
      </c>
      <c r="Q589" s="184">
        <v>0</v>
      </c>
      <c r="R589" s="13">
        <v>0</v>
      </c>
      <c r="S589" s="184">
        <v>0</v>
      </c>
      <c r="T589" s="13">
        <v>0</v>
      </c>
      <c r="U589" s="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6"/>
      <c r="AI589" s="116"/>
      <c r="AJ589" s="116"/>
      <c r="AK589" s="116"/>
      <c r="AL589" s="116"/>
      <c r="AM589" s="116"/>
    </row>
    <row r="590" spans="1:39" s="73" customFormat="1" ht="24.75" hidden="1" customHeight="1" x14ac:dyDescent="0.25">
      <c r="A590" s="214" t="s">
        <v>76</v>
      </c>
      <c r="B590" s="215"/>
      <c r="C590" s="98">
        <f t="shared" si="48"/>
        <v>16514053.68</v>
      </c>
      <c r="D590" s="48">
        <f t="shared" ref="D590:T590" si="49">ROUND(SUM(D581:D589),2)</f>
        <v>825702.67</v>
      </c>
      <c r="E590" s="48">
        <f t="shared" si="49"/>
        <v>969223.36</v>
      </c>
      <c r="F590" s="48">
        <f t="shared" si="49"/>
        <v>6948375.9699999997</v>
      </c>
      <c r="G590" s="48">
        <f t="shared" si="49"/>
        <v>918980.03</v>
      </c>
      <c r="H590" s="48">
        <f t="shared" si="49"/>
        <v>1070575.08</v>
      </c>
      <c r="I590" s="48">
        <f t="shared" si="49"/>
        <v>1659065.15</v>
      </c>
      <c r="J590" s="48">
        <f t="shared" si="49"/>
        <v>0</v>
      </c>
      <c r="K590" s="48">
        <f t="shared" si="49"/>
        <v>0</v>
      </c>
      <c r="L590" s="48">
        <f t="shared" si="49"/>
        <v>0</v>
      </c>
      <c r="M590" s="48">
        <f t="shared" si="49"/>
        <v>690</v>
      </c>
      <c r="N590" s="48">
        <f t="shared" si="49"/>
        <v>1846340.3</v>
      </c>
      <c r="O590" s="48">
        <f t="shared" si="49"/>
        <v>0</v>
      </c>
      <c r="P590" s="48">
        <f t="shared" si="49"/>
        <v>0</v>
      </c>
      <c r="Q590" s="48">
        <f t="shared" si="49"/>
        <v>432</v>
      </c>
      <c r="R590" s="48">
        <f t="shared" si="49"/>
        <v>2275791.12</v>
      </c>
      <c r="S590" s="48">
        <f t="shared" si="49"/>
        <v>0</v>
      </c>
      <c r="T590" s="48">
        <f t="shared" si="49"/>
        <v>0</v>
      </c>
      <c r="U590" s="12"/>
      <c r="V590" s="29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</row>
    <row r="591" spans="1:39" s="104" customFormat="1" ht="24.75" hidden="1" customHeight="1" x14ac:dyDescent="0.25">
      <c r="A591" s="219" t="s">
        <v>77</v>
      </c>
      <c r="B591" s="220"/>
      <c r="C591" s="221"/>
      <c r="D591" s="13"/>
      <c r="E591" s="13"/>
      <c r="F591" s="13"/>
      <c r="G591" s="13"/>
      <c r="H591" s="13"/>
      <c r="I591" s="13"/>
      <c r="J591" s="13"/>
      <c r="K591" s="58"/>
      <c r="L591" s="13"/>
      <c r="M591" s="82"/>
      <c r="N591" s="13"/>
      <c r="O591" s="82"/>
      <c r="P591" s="13"/>
      <c r="Q591" s="82"/>
      <c r="R591" s="13"/>
      <c r="S591" s="82"/>
      <c r="T591" s="13"/>
      <c r="U591" s="102"/>
      <c r="V591" s="103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2"/>
      <c r="AK591" s="102"/>
      <c r="AL591" s="102"/>
    </row>
    <row r="592" spans="1:39" s="112" customFormat="1" ht="24.75" hidden="1" customHeight="1" x14ac:dyDescent="0.25">
      <c r="A592" s="59">
        <v>539</v>
      </c>
      <c r="B592" s="41" t="s">
        <v>892</v>
      </c>
      <c r="C592" s="26">
        <f t="shared" ref="C592:C598" si="50">ROUND(SUM(D592+E592+F592+G592+H592+I592+J592+L592+N592+P592+R592+T592),2)</f>
        <v>25425026.699999999</v>
      </c>
      <c r="D592" s="13">
        <v>1207688.77</v>
      </c>
      <c r="E592" s="13">
        <v>2169088.7400000002</v>
      </c>
      <c r="F592" s="13">
        <v>0</v>
      </c>
      <c r="G592" s="13">
        <v>6661985.1100000003</v>
      </c>
      <c r="H592" s="13">
        <v>3713737.34</v>
      </c>
      <c r="I592" s="13">
        <v>2755181.81</v>
      </c>
      <c r="J592" s="13">
        <v>0</v>
      </c>
      <c r="K592" s="172">
        <v>0</v>
      </c>
      <c r="L592" s="13">
        <v>0</v>
      </c>
      <c r="M592" s="184">
        <v>1764</v>
      </c>
      <c r="N592" s="61">
        <v>8917344.9299999997</v>
      </c>
      <c r="O592" s="184">
        <v>0</v>
      </c>
      <c r="P592" s="61">
        <v>0</v>
      </c>
      <c r="Q592" s="184">
        <v>0</v>
      </c>
      <c r="R592" s="61">
        <v>0</v>
      </c>
      <c r="S592" s="184">
        <v>0</v>
      </c>
      <c r="T592" s="61">
        <v>0</v>
      </c>
      <c r="U592" s="23"/>
      <c r="V592" s="24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</row>
    <row r="593" spans="1:38" s="112" customFormat="1" ht="24.75" hidden="1" customHeight="1" x14ac:dyDescent="0.25">
      <c r="A593" s="59">
        <v>540</v>
      </c>
      <c r="B593" s="41" t="s">
        <v>737</v>
      </c>
      <c r="C593" s="26">
        <f t="shared" si="50"/>
        <v>4944644.91</v>
      </c>
      <c r="D593" s="13">
        <v>238926.35</v>
      </c>
      <c r="E593" s="13">
        <v>0</v>
      </c>
      <c r="F593" s="13">
        <v>0</v>
      </c>
      <c r="G593" s="13">
        <v>1383361.2780800001</v>
      </c>
      <c r="H593" s="13">
        <v>0</v>
      </c>
      <c r="I593" s="13">
        <v>0</v>
      </c>
      <c r="J593" s="13">
        <v>0</v>
      </c>
      <c r="K593" s="172">
        <v>0</v>
      </c>
      <c r="L593" s="13">
        <v>0</v>
      </c>
      <c r="M593" s="184">
        <v>626</v>
      </c>
      <c r="N593" s="13">
        <v>3322357.28</v>
      </c>
      <c r="O593" s="184">
        <v>0</v>
      </c>
      <c r="P593" s="13">
        <v>0</v>
      </c>
      <c r="Q593" s="184">
        <v>0</v>
      </c>
      <c r="R593" s="13">
        <v>0</v>
      </c>
      <c r="S593" s="184">
        <v>0</v>
      </c>
      <c r="T593" s="13">
        <v>0</v>
      </c>
      <c r="U593" s="23"/>
      <c r="V593" s="24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</row>
    <row r="594" spans="1:38" s="112" customFormat="1" ht="24.75" hidden="1" customHeight="1" x14ac:dyDescent="0.25">
      <c r="A594" s="59">
        <v>541</v>
      </c>
      <c r="B594" s="41" t="s">
        <v>139</v>
      </c>
      <c r="C594" s="26">
        <f t="shared" si="50"/>
        <v>21115675.989999998</v>
      </c>
      <c r="D594" s="13">
        <v>1055783.8</v>
      </c>
      <c r="E594" s="13">
        <v>0</v>
      </c>
      <c r="F594" s="13">
        <v>7849088.6299999999</v>
      </c>
      <c r="G594" s="13">
        <v>4769031.4400000004</v>
      </c>
      <c r="H594" s="13">
        <v>2658506.4099999997</v>
      </c>
      <c r="I594" s="13">
        <v>0</v>
      </c>
      <c r="J594" s="13">
        <v>0</v>
      </c>
      <c r="K594" s="172">
        <v>0</v>
      </c>
      <c r="L594" s="13">
        <v>0</v>
      </c>
      <c r="M594" s="184">
        <v>948.7</v>
      </c>
      <c r="N594" s="13">
        <v>4783265.7092000004</v>
      </c>
      <c r="O594" s="184">
        <v>0</v>
      </c>
      <c r="P594" s="13">
        <v>0</v>
      </c>
      <c r="Q594" s="184">
        <v>0</v>
      </c>
      <c r="R594" s="13">
        <v>0</v>
      </c>
      <c r="S594" s="184">
        <v>0</v>
      </c>
      <c r="T594" s="13">
        <v>0</v>
      </c>
      <c r="U594" s="24"/>
      <c r="V594" s="146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</row>
    <row r="595" spans="1:38" s="112" customFormat="1" ht="24.75" hidden="1" customHeight="1" x14ac:dyDescent="0.25">
      <c r="A595" s="59">
        <v>542</v>
      </c>
      <c r="B595" s="41" t="s">
        <v>158</v>
      </c>
      <c r="C595" s="26">
        <f t="shared" si="50"/>
        <v>22987470.440000001</v>
      </c>
      <c r="D595" s="13">
        <f>340727.37+415480.16+252441.79+140724.2</f>
        <v>1149373.52</v>
      </c>
      <c r="E595" s="13">
        <v>0</v>
      </c>
      <c r="F595" s="13">
        <v>7894123.1200000001</v>
      </c>
      <c r="G595" s="13">
        <v>4796393.95</v>
      </c>
      <c r="H595" s="13">
        <v>2673759.71</v>
      </c>
      <c r="I595" s="13">
        <v>0</v>
      </c>
      <c r="J595" s="13">
        <v>0</v>
      </c>
      <c r="K595" s="172">
        <v>0</v>
      </c>
      <c r="L595" s="13">
        <v>0</v>
      </c>
      <c r="M595" s="184">
        <v>1284</v>
      </c>
      <c r="N595" s="61">
        <v>6473820.1439999994</v>
      </c>
      <c r="O595" s="184">
        <v>0</v>
      </c>
      <c r="P595" s="61">
        <v>0</v>
      </c>
      <c r="Q595" s="184">
        <v>0</v>
      </c>
      <c r="R595" s="61">
        <v>0</v>
      </c>
      <c r="S595" s="184">
        <v>0</v>
      </c>
      <c r="T595" s="61">
        <v>0</v>
      </c>
      <c r="U595" s="24"/>
      <c r="V595" s="24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</row>
    <row r="596" spans="1:38" s="112" customFormat="1" ht="24.75" hidden="1" customHeight="1" x14ac:dyDescent="0.25">
      <c r="A596" s="59">
        <v>543</v>
      </c>
      <c r="B596" s="41" t="s">
        <v>890</v>
      </c>
      <c r="C596" s="26">
        <f t="shared" si="50"/>
        <v>16747268.4</v>
      </c>
      <c r="D596" s="13">
        <v>837363.42</v>
      </c>
      <c r="E596" s="13">
        <v>1103832.3600000001</v>
      </c>
      <c r="F596" s="13">
        <v>5579798.3999999994</v>
      </c>
      <c r="G596" s="13">
        <v>3390232.32</v>
      </c>
      <c r="H596" s="13">
        <v>1889892</v>
      </c>
      <c r="I596" s="13">
        <v>1402090.56</v>
      </c>
      <c r="J596" s="13">
        <v>0</v>
      </c>
      <c r="K596" s="59">
        <v>0</v>
      </c>
      <c r="L596" s="13">
        <v>0</v>
      </c>
      <c r="M596" s="184">
        <v>0</v>
      </c>
      <c r="N596" s="61">
        <v>0</v>
      </c>
      <c r="O596" s="85">
        <v>927</v>
      </c>
      <c r="P596" s="61">
        <v>2544059.34</v>
      </c>
      <c r="Q596" s="184">
        <v>0</v>
      </c>
      <c r="R596" s="61">
        <v>0</v>
      </c>
      <c r="S596" s="184">
        <v>0</v>
      </c>
      <c r="T596" s="61">
        <v>0</v>
      </c>
      <c r="U596" s="24"/>
      <c r="V596" s="24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</row>
    <row r="597" spans="1:38" s="112" customFormat="1" ht="24.75" hidden="1" customHeight="1" x14ac:dyDescent="0.25">
      <c r="A597" s="59">
        <v>544</v>
      </c>
      <c r="B597" s="41" t="s">
        <v>891</v>
      </c>
      <c r="C597" s="26">
        <f t="shared" si="50"/>
        <v>4036900.99</v>
      </c>
      <c r="D597" s="13">
        <v>201845.05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72">
        <v>0</v>
      </c>
      <c r="L597" s="13">
        <v>0</v>
      </c>
      <c r="M597" s="184">
        <v>380</v>
      </c>
      <c r="N597" s="61">
        <v>2195876.44</v>
      </c>
      <c r="O597" s="184">
        <v>0</v>
      </c>
      <c r="P597" s="61">
        <v>0</v>
      </c>
      <c r="Q597" s="184">
        <v>610</v>
      </c>
      <c r="R597" s="61">
        <v>1639179.5</v>
      </c>
      <c r="S597" s="184">
        <v>0</v>
      </c>
      <c r="T597" s="61">
        <v>0</v>
      </c>
      <c r="U597" s="24"/>
      <c r="V597" s="24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</row>
    <row r="598" spans="1:38" s="73" customFormat="1" ht="24.75" hidden="1" customHeight="1" x14ac:dyDescent="0.25">
      <c r="A598" s="254" t="s">
        <v>78</v>
      </c>
      <c r="B598" s="255"/>
      <c r="C598" s="98">
        <f t="shared" si="50"/>
        <v>95256987.430000007</v>
      </c>
      <c r="D598" s="48">
        <f t="shared" ref="D598:T598" si="51">ROUND(SUM(D592:D597),2)</f>
        <v>4690980.91</v>
      </c>
      <c r="E598" s="48">
        <f t="shared" si="51"/>
        <v>3272921.1</v>
      </c>
      <c r="F598" s="48">
        <f t="shared" si="51"/>
        <v>21323010.149999999</v>
      </c>
      <c r="G598" s="48">
        <f t="shared" si="51"/>
        <v>21001004.100000001</v>
      </c>
      <c r="H598" s="48">
        <f t="shared" si="51"/>
        <v>10935895.460000001</v>
      </c>
      <c r="I598" s="48">
        <f t="shared" si="51"/>
        <v>4157272.37</v>
      </c>
      <c r="J598" s="48">
        <f t="shared" si="51"/>
        <v>0</v>
      </c>
      <c r="K598" s="48">
        <f t="shared" si="51"/>
        <v>0</v>
      </c>
      <c r="L598" s="48">
        <f t="shared" si="51"/>
        <v>0</v>
      </c>
      <c r="M598" s="48">
        <f t="shared" si="51"/>
        <v>5002.7</v>
      </c>
      <c r="N598" s="48">
        <f t="shared" si="51"/>
        <v>25692664.5</v>
      </c>
      <c r="O598" s="48">
        <f t="shared" si="51"/>
        <v>927</v>
      </c>
      <c r="P598" s="48">
        <f t="shared" si="51"/>
        <v>2544059.34</v>
      </c>
      <c r="Q598" s="48">
        <f t="shared" si="51"/>
        <v>610</v>
      </c>
      <c r="R598" s="48">
        <f t="shared" si="51"/>
        <v>1639179.5</v>
      </c>
      <c r="S598" s="48">
        <f t="shared" si="51"/>
        <v>0</v>
      </c>
      <c r="T598" s="48">
        <f t="shared" si="51"/>
        <v>0</v>
      </c>
      <c r="U598" s="12"/>
      <c r="V598" s="29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</row>
    <row r="599" spans="1:38" s="104" customFormat="1" ht="24.75" customHeight="1" x14ac:dyDescent="0.25">
      <c r="A599" s="246" t="s">
        <v>1164</v>
      </c>
      <c r="B599" s="246"/>
      <c r="C599" s="246"/>
      <c r="D599" s="246"/>
      <c r="E599" s="246"/>
      <c r="F599" s="246"/>
      <c r="G599" s="246"/>
      <c r="H599" s="246"/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7"/>
      <c r="U599" s="102"/>
      <c r="V599" s="103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102"/>
      <c r="AJ599" s="102"/>
      <c r="AK599" s="102"/>
      <c r="AL599" s="102"/>
    </row>
    <row r="600" spans="1:38" s="73" customFormat="1" ht="24.75" hidden="1" customHeight="1" x14ac:dyDescent="0.25">
      <c r="A600" s="162">
        <f>A1024</f>
        <v>381</v>
      </c>
      <c r="B600" s="161" t="s">
        <v>1181</v>
      </c>
      <c r="C600" s="98">
        <f>ROUND(SUM(D600+E600+F600+G600+H600+I600+J600+L600+N600+P600+R600+T600),2)</f>
        <v>3648319837.4000001</v>
      </c>
      <c r="D600" s="56">
        <f t="shared" ref="D600:T600" si="52">ROUND(SUM(D606+D619+D623+D649+D665+D678+D703+D717+D781+D787+D803+D808+D816+D823+D830+D894+D905+D920+D931+D1007+D1015+D1025),2)</f>
        <v>182839484.05000001</v>
      </c>
      <c r="E600" s="56">
        <f t="shared" si="52"/>
        <v>128483932.87</v>
      </c>
      <c r="F600" s="56">
        <f t="shared" si="52"/>
        <v>850935867.87</v>
      </c>
      <c r="G600" s="56">
        <f t="shared" si="52"/>
        <v>410691094.37</v>
      </c>
      <c r="H600" s="56">
        <f t="shared" si="52"/>
        <v>234721314.53999999</v>
      </c>
      <c r="I600" s="56">
        <f t="shared" si="52"/>
        <v>193163620.69</v>
      </c>
      <c r="J600" s="56">
        <f t="shared" si="52"/>
        <v>4467526.6100000003</v>
      </c>
      <c r="K600" s="56">
        <f t="shared" si="52"/>
        <v>36</v>
      </c>
      <c r="L600" s="56">
        <f t="shared" si="52"/>
        <v>68400000</v>
      </c>
      <c r="M600" s="186">
        <f t="shared" si="52"/>
        <v>168358.88</v>
      </c>
      <c r="N600" s="56">
        <f t="shared" si="52"/>
        <v>691484857.38999999</v>
      </c>
      <c r="O600" s="186">
        <f t="shared" si="52"/>
        <v>69573.87</v>
      </c>
      <c r="P600" s="56">
        <f t="shared" si="52"/>
        <v>205036918.13</v>
      </c>
      <c r="Q600" s="186">
        <f t="shared" si="52"/>
        <v>326703.19</v>
      </c>
      <c r="R600" s="56">
        <f t="shared" si="52"/>
        <v>677917290.28999996</v>
      </c>
      <c r="S600" s="186">
        <f t="shared" si="52"/>
        <v>80</v>
      </c>
      <c r="T600" s="56">
        <f t="shared" si="52"/>
        <v>177930.59</v>
      </c>
      <c r="U600" s="12"/>
      <c r="V600" s="29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</row>
    <row r="601" spans="1:38" s="104" customFormat="1" ht="24.75" hidden="1" customHeight="1" x14ac:dyDescent="0.25">
      <c r="A601" s="219" t="s">
        <v>18</v>
      </c>
      <c r="B601" s="220"/>
      <c r="C601" s="221"/>
      <c r="D601" s="13"/>
      <c r="E601" s="13"/>
      <c r="F601" s="13"/>
      <c r="G601" s="13"/>
      <c r="H601" s="13"/>
      <c r="I601" s="13"/>
      <c r="J601" s="13"/>
      <c r="K601" s="58"/>
      <c r="L601" s="13"/>
      <c r="M601" s="82"/>
      <c r="N601" s="13"/>
      <c r="O601" s="82"/>
      <c r="P601" s="13"/>
      <c r="Q601" s="82"/>
      <c r="R601" s="13"/>
      <c r="S601" s="82"/>
      <c r="T601" s="13"/>
      <c r="U601" s="102"/>
      <c r="V601" s="103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</row>
    <row r="602" spans="1:38" s="109" customFormat="1" ht="24.75" hidden="1" customHeight="1" x14ac:dyDescent="0.25">
      <c r="A602" s="75">
        <v>1</v>
      </c>
      <c r="B602" s="131" t="s">
        <v>604</v>
      </c>
      <c r="C602" s="26">
        <f>ROUND(SUM(D602+E602+F602+G602+H602+I602+J602+L602+N602+P602+R602+T602),2)</f>
        <v>5978759.8499999996</v>
      </c>
      <c r="D602" s="13">
        <v>298937.99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76">
        <v>0</v>
      </c>
      <c r="L602" s="13">
        <v>0</v>
      </c>
      <c r="M602" s="76">
        <v>945</v>
      </c>
      <c r="N602" s="13">
        <v>5679821.8600000003</v>
      </c>
      <c r="O602" s="76">
        <v>0</v>
      </c>
      <c r="P602" s="13">
        <v>0</v>
      </c>
      <c r="Q602" s="184">
        <v>0</v>
      </c>
      <c r="R602" s="13">
        <v>0</v>
      </c>
      <c r="S602" s="76">
        <v>0</v>
      </c>
      <c r="T602" s="13">
        <v>0</v>
      </c>
      <c r="U602" s="108"/>
      <c r="V602" s="107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</row>
    <row r="603" spans="1:38" s="109" customFormat="1" ht="24.75" hidden="1" customHeight="1" x14ac:dyDescent="0.25">
      <c r="A603" s="75">
        <v>2</v>
      </c>
      <c r="B603" s="131" t="s">
        <v>605</v>
      </c>
      <c r="C603" s="26">
        <f>ROUND(SUM(D603+E603+F603+G603+H603+I603+J603+L603+N603+P603+R603+T603),2)</f>
        <v>21412287.32</v>
      </c>
      <c r="D603" s="13">
        <v>1070614.3700000001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76">
        <v>0</v>
      </c>
      <c r="L603" s="13">
        <v>0</v>
      </c>
      <c r="M603" s="76">
        <v>1031.81</v>
      </c>
      <c r="N603" s="13">
        <v>6201584.1200000001</v>
      </c>
      <c r="O603" s="76">
        <v>0</v>
      </c>
      <c r="P603" s="13">
        <v>0</v>
      </c>
      <c r="Q603" s="76">
        <v>2267.1999999999998</v>
      </c>
      <c r="R603" s="13">
        <v>14140088.83</v>
      </c>
      <c r="S603" s="76">
        <v>0</v>
      </c>
      <c r="T603" s="13">
        <v>0</v>
      </c>
      <c r="U603" s="108"/>
      <c r="V603" s="107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</row>
    <row r="604" spans="1:38" s="109" customFormat="1" ht="24.75" hidden="1" customHeight="1" x14ac:dyDescent="0.25">
      <c r="A604" s="75">
        <v>3</v>
      </c>
      <c r="B604" s="131" t="s">
        <v>606</v>
      </c>
      <c r="C604" s="26">
        <f>ROUND(SUM(D604+E604+F604+G604+H604+I604+J604+L604+N604+P604+R604+T604),2)</f>
        <v>5404925.4400000004</v>
      </c>
      <c r="D604" s="13">
        <v>270246.27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76">
        <v>0</v>
      </c>
      <c r="L604" s="13">
        <v>0</v>
      </c>
      <c r="M604" s="76">
        <v>854.3</v>
      </c>
      <c r="N604" s="13">
        <v>5134679.17</v>
      </c>
      <c r="O604" s="76">
        <v>0</v>
      </c>
      <c r="P604" s="13">
        <v>0</v>
      </c>
      <c r="Q604" s="184">
        <v>0</v>
      </c>
      <c r="R604" s="13">
        <v>0</v>
      </c>
      <c r="S604" s="76">
        <v>0</v>
      </c>
      <c r="T604" s="13">
        <v>0</v>
      </c>
      <c r="U604" s="108"/>
      <c r="V604" s="107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</row>
    <row r="605" spans="1:38" s="109" customFormat="1" ht="24.75" hidden="1" customHeight="1" x14ac:dyDescent="0.25">
      <c r="A605" s="75">
        <v>4</v>
      </c>
      <c r="B605" s="131" t="s">
        <v>607</v>
      </c>
      <c r="C605" s="26">
        <f>ROUND(SUM(D605+E605+F605+G605+H605+I605+J605+L605+N605+P605+R605+T605),2)</f>
        <v>28371856.640000001</v>
      </c>
      <c r="D605" s="13">
        <v>1418592.83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0</v>
      </c>
      <c r="K605" s="76">
        <v>0</v>
      </c>
      <c r="L605" s="13">
        <v>0</v>
      </c>
      <c r="M605" s="76">
        <v>1332</v>
      </c>
      <c r="N605" s="13">
        <v>8005844.1399999997</v>
      </c>
      <c r="O605" s="76">
        <v>0</v>
      </c>
      <c r="P605" s="13">
        <v>0</v>
      </c>
      <c r="Q605" s="76">
        <v>3038</v>
      </c>
      <c r="R605" s="13">
        <v>18947419.670000002</v>
      </c>
      <c r="S605" s="76">
        <v>0</v>
      </c>
      <c r="T605" s="13">
        <v>0</v>
      </c>
      <c r="U605" s="108"/>
      <c r="V605" s="107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</row>
    <row r="606" spans="1:38" s="73" customFormat="1" ht="24.75" hidden="1" customHeight="1" x14ac:dyDescent="0.25">
      <c r="A606" s="252" t="s">
        <v>86</v>
      </c>
      <c r="B606" s="253"/>
      <c r="C606" s="98">
        <f>ROUND(SUM(D606+E606+F606+G606+H606+I606+J606+L606+N606+P606+R606+T606),2)</f>
        <v>61167829.25</v>
      </c>
      <c r="D606" s="48">
        <f>ROUND(SUM(D602:D605),2)</f>
        <v>3058391.46</v>
      </c>
      <c r="E606" s="48">
        <f t="shared" ref="E606:T606" si="53">ROUND(SUM(E602:E605),2)</f>
        <v>0</v>
      </c>
      <c r="F606" s="48">
        <f t="shared" si="53"/>
        <v>0</v>
      </c>
      <c r="G606" s="48">
        <f t="shared" si="53"/>
        <v>0</v>
      </c>
      <c r="H606" s="48">
        <f t="shared" si="53"/>
        <v>0</v>
      </c>
      <c r="I606" s="48">
        <f t="shared" si="53"/>
        <v>0</v>
      </c>
      <c r="J606" s="48">
        <f t="shared" si="53"/>
        <v>0</v>
      </c>
      <c r="K606" s="48">
        <f t="shared" si="53"/>
        <v>0</v>
      </c>
      <c r="L606" s="48">
        <f t="shared" si="53"/>
        <v>0</v>
      </c>
      <c r="M606" s="48">
        <f t="shared" si="53"/>
        <v>4163.1099999999997</v>
      </c>
      <c r="N606" s="48">
        <f t="shared" si="53"/>
        <v>25021929.289999999</v>
      </c>
      <c r="O606" s="48">
        <f t="shared" si="53"/>
        <v>0</v>
      </c>
      <c r="P606" s="48">
        <f t="shared" si="53"/>
        <v>0</v>
      </c>
      <c r="Q606" s="48">
        <f t="shared" si="53"/>
        <v>5305.2</v>
      </c>
      <c r="R606" s="48">
        <f t="shared" si="53"/>
        <v>33087508.5</v>
      </c>
      <c r="S606" s="48">
        <f t="shared" si="53"/>
        <v>0</v>
      </c>
      <c r="T606" s="48">
        <f t="shared" si="53"/>
        <v>0</v>
      </c>
      <c r="U606" s="12"/>
      <c r="V606" s="29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</row>
    <row r="607" spans="1:38" s="73" customFormat="1" ht="24.75" hidden="1" customHeight="1" x14ac:dyDescent="0.25">
      <c r="A607" s="216" t="s">
        <v>51</v>
      </c>
      <c r="B607" s="217"/>
      <c r="C607" s="218"/>
      <c r="D607" s="13"/>
      <c r="E607" s="13"/>
      <c r="F607" s="13"/>
      <c r="G607" s="13"/>
      <c r="H607" s="13"/>
      <c r="I607" s="13"/>
      <c r="J607" s="13"/>
      <c r="K607" s="77"/>
      <c r="L607" s="13"/>
      <c r="M607" s="187"/>
      <c r="N607" s="13"/>
      <c r="O607" s="187"/>
      <c r="P607" s="13"/>
      <c r="Q607" s="187"/>
      <c r="R607" s="13"/>
      <c r="S607" s="186"/>
      <c r="T607" s="13"/>
      <c r="U607" s="12"/>
      <c r="V607" s="29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</row>
    <row r="608" spans="1:38" s="109" customFormat="1" ht="24.75" hidden="1" customHeight="1" x14ac:dyDescent="0.25">
      <c r="A608" s="75">
        <v>5</v>
      </c>
      <c r="B608" s="14" t="s">
        <v>627</v>
      </c>
      <c r="C608" s="26">
        <f t="shared" ref="C608:C619" si="54">ROUND(SUM(D608+E608+F608+G608+H608+I608+J608+L608+N608+P608+R608+T608),2)</f>
        <v>587543.27</v>
      </c>
      <c r="D608" s="13">
        <v>29377.16</v>
      </c>
      <c r="E608" s="13">
        <v>102744.52</v>
      </c>
      <c r="F608" s="13">
        <v>0</v>
      </c>
      <c r="G608" s="13">
        <v>233626.84</v>
      </c>
      <c r="H608" s="13">
        <v>94280.42</v>
      </c>
      <c r="I608" s="13">
        <v>127514.33</v>
      </c>
      <c r="J608" s="13">
        <v>0</v>
      </c>
      <c r="K608" s="174">
        <v>0</v>
      </c>
      <c r="L608" s="13">
        <v>0</v>
      </c>
      <c r="M608" s="188">
        <v>0</v>
      </c>
      <c r="N608" s="61">
        <v>0</v>
      </c>
      <c r="O608" s="188">
        <v>0</v>
      </c>
      <c r="P608" s="61">
        <v>0</v>
      </c>
      <c r="Q608" s="188">
        <v>0</v>
      </c>
      <c r="R608" s="61">
        <v>0</v>
      </c>
      <c r="S608" s="188">
        <v>0</v>
      </c>
      <c r="T608" s="61">
        <v>0</v>
      </c>
      <c r="U608" s="23"/>
      <c r="V608" s="107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</row>
    <row r="609" spans="1:38" s="109" customFormat="1" ht="24.75" hidden="1" customHeight="1" x14ac:dyDescent="0.25">
      <c r="A609" s="75">
        <v>6</v>
      </c>
      <c r="B609" s="14" t="s">
        <v>620</v>
      </c>
      <c r="C609" s="26">
        <f t="shared" si="54"/>
        <v>1161619.1499999999</v>
      </c>
      <c r="D609" s="13">
        <v>58080.959999999999</v>
      </c>
      <c r="E609" s="13">
        <v>0</v>
      </c>
      <c r="F609" s="13">
        <v>575165.36</v>
      </c>
      <c r="G609" s="13">
        <v>240028.88</v>
      </c>
      <c r="H609" s="13">
        <v>96863.98</v>
      </c>
      <c r="I609" s="13">
        <v>131008.59</v>
      </c>
      <c r="J609" s="13">
        <v>60471.375999999997</v>
      </c>
      <c r="K609" s="174">
        <v>0</v>
      </c>
      <c r="L609" s="13">
        <v>0</v>
      </c>
      <c r="M609" s="188">
        <v>0</v>
      </c>
      <c r="N609" s="61">
        <v>0</v>
      </c>
      <c r="O609" s="188">
        <v>0</v>
      </c>
      <c r="P609" s="61">
        <v>0</v>
      </c>
      <c r="Q609" s="188">
        <v>0</v>
      </c>
      <c r="R609" s="61">
        <v>0</v>
      </c>
      <c r="S609" s="188">
        <v>0</v>
      </c>
      <c r="T609" s="61">
        <v>0</v>
      </c>
      <c r="U609" s="24"/>
      <c r="V609" s="107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</row>
    <row r="610" spans="1:38" s="109" customFormat="1" ht="24.75" hidden="1" customHeight="1" x14ac:dyDescent="0.25">
      <c r="A610" s="75">
        <v>7</v>
      </c>
      <c r="B610" s="14" t="s">
        <v>621</v>
      </c>
      <c r="C610" s="26">
        <f t="shared" si="54"/>
        <v>607608.67000000004</v>
      </c>
      <c r="D610" s="13">
        <v>30380.43</v>
      </c>
      <c r="E610" s="13">
        <v>106253.39</v>
      </c>
      <c r="F610" s="13">
        <v>0</v>
      </c>
      <c r="G610" s="13">
        <v>241605.51</v>
      </c>
      <c r="H610" s="13">
        <v>97500.23</v>
      </c>
      <c r="I610" s="13">
        <v>131869.10999999999</v>
      </c>
      <c r="J610" s="13">
        <v>0</v>
      </c>
      <c r="K610" s="174">
        <v>0</v>
      </c>
      <c r="L610" s="13">
        <v>0</v>
      </c>
      <c r="M610" s="188">
        <v>0</v>
      </c>
      <c r="N610" s="61">
        <v>0</v>
      </c>
      <c r="O610" s="188">
        <v>0</v>
      </c>
      <c r="P610" s="61">
        <v>0</v>
      </c>
      <c r="Q610" s="188">
        <v>0</v>
      </c>
      <c r="R610" s="61">
        <v>0</v>
      </c>
      <c r="S610" s="188">
        <v>0</v>
      </c>
      <c r="T610" s="61">
        <v>0</v>
      </c>
      <c r="U610" s="24"/>
      <c r="V610" s="132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</row>
    <row r="611" spans="1:38" s="109" customFormat="1" ht="24.75" hidden="1" customHeight="1" x14ac:dyDescent="0.25">
      <c r="A611" s="75">
        <v>8</v>
      </c>
      <c r="B611" s="14" t="s">
        <v>622</v>
      </c>
      <c r="C611" s="26">
        <f t="shared" si="54"/>
        <v>1141965.95</v>
      </c>
      <c r="D611" s="13">
        <v>57098.3</v>
      </c>
      <c r="E611" s="13">
        <v>0</v>
      </c>
      <c r="F611" s="13">
        <v>565434.25</v>
      </c>
      <c r="G611" s="13">
        <v>235967.89</v>
      </c>
      <c r="H611" s="13">
        <v>95225.16</v>
      </c>
      <c r="I611" s="13">
        <v>128792.08</v>
      </c>
      <c r="J611" s="13">
        <v>59448.273499999996</v>
      </c>
      <c r="K611" s="174">
        <v>0</v>
      </c>
      <c r="L611" s="13">
        <v>0</v>
      </c>
      <c r="M611" s="188">
        <v>0</v>
      </c>
      <c r="N611" s="61">
        <v>0</v>
      </c>
      <c r="O611" s="188">
        <v>0</v>
      </c>
      <c r="P611" s="61">
        <v>0</v>
      </c>
      <c r="Q611" s="188">
        <v>0</v>
      </c>
      <c r="R611" s="61">
        <v>0</v>
      </c>
      <c r="S611" s="188">
        <v>0</v>
      </c>
      <c r="T611" s="61">
        <v>0</v>
      </c>
      <c r="U611" s="23"/>
      <c r="V611" s="107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</row>
    <row r="612" spans="1:38" s="109" customFormat="1" ht="24.75" hidden="1" customHeight="1" x14ac:dyDescent="0.25">
      <c r="A612" s="75">
        <v>9</v>
      </c>
      <c r="B612" s="14" t="s">
        <v>623</v>
      </c>
      <c r="C612" s="26">
        <f t="shared" si="54"/>
        <v>1270708.28</v>
      </c>
      <c r="D612" s="13">
        <v>63535.41</v>
      </c>
      <c r="E612" s="13">
        <v>105391.93</v>
      </c>
      <c r="F612" s="13">
        <v>574249.48</v>
      </c>
      <c r="G612" s="13">
        <v>239646.68</v>
      </c>
      <c r="H612" s="13">
        <v>96709.73</v>
      </c>
      <c r="I612" s="13">
        <v>130799.97</v>
      </c>
      <c r="J612" s="13">
        <v>60375.083999999995</v>
      </c>
      <c r="K612" s="174">
        <v>0</v>
      </c>
      <c r="L612" s="13">
        <v>0</v>
      </c>
      <c r="M612" s="188">
        <v>0</v>
      </c>
      <c r="N612" s="61">
        <v>0</v>
      </c>
      <c r="O612" s="188">
        <v>0</v>
      </c>
      <c r="P612" s="61">
        <v>0</v>
      </c>
      <c r="Q612" s="188">
        <v>0</v>
      </c>
      <c r="R612" s="61">
        <v>0</v>
      </c>
      <c r="S612" s="188">
        <v>0</v>
      </c>
      <c r="T612" s="61">
        <v>0</v>
      </c>
      <c r="U612" s="23"/>
      <c r="V612" s="107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</row>
    <row r="613" spans="1:38" s="109" customFormat="1" ht="24.75" hidden="1" customHeight="1" x14ac:dyDescent="0.25">
      <c r="A613" s="75">
        <v>10</v>
      </c>
      <c r="B613" s="14" t="s">
        <v>624</v>
      </c>
      <c r="C613" s="26">
        <f t="shared" si="54"/>
        <v>604441.44999999995</v>
      </c>
      <c r="D613" s="13">
        <v>30222.07</v>
      </c>
      <c r="E613" s="13">
        <v>106715.63</v>
      </c>
      <c r="F613" s="13">
        <v>0</v>
      </c>
      <c r="G613" s="13">
        <v>239790</v>
      </c>
      <c r="H613" s="13">
        <v>96574.78</v>
      </c>
      <c r="I613" s="13">
        <v>131138.97</v>
      </c>
      <c r="J613" s="13">
        <v>0</v>
      </c>
      <c r="K613" s="174">
        <v>0</v>
      </c>
      <c r="L613" s="13">
        <v>0</v>
      </c>
      <c r="M613" s="188">
        <v>0</v>
      </c>
      <c r="N613" s="61">
        <v>0</v>
      </c>
      <c r="O613" s="188">
        <v>0</v>
      </c>
      <c r="P613" s="61">
        <v>0</v>
      </c>
      <c r="Q613" s="188">
        <v>0</v>
      </c>
      <c r="R613" s="61">
        <v>0</v>
      </c>
      <c r="S613" s="188">
        <v>0</v>
      </c>
      <c r="T613" s="61">
        <v>0</v>
      </c>
      <c r="U613" s="23"/>
      <c r="V613" s="107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</row>
    <row r="614" spans="1:38" s="109" customFormat="1" ht="24.75" hidden="1" customHeight="1" x14ac:dyDescent="0.25">
      <c r="A614" s="75">
        <v>11</v>
      </c>
      <c r="B614" s="14" t="s">
        <v>629</v>
      </c>
      <c r="C614" s="26">
        <f t="shared" si="54"/>
        <v>2964161.8</v>
      </c>
      <c r="D614" s="13">
        <v>148208.09</v>
      </c>
      <c r="E614" s="13">
        <v>207850.7</v>
      </c>
      <c r="F614" s="13">
        <v>0</v>
      </c>
      <c r="G614" s="13">
        <v>0</v>
      </c>
      <c r="H614" s="13">
        <v>190727.95</v>
      </c>
      <c r="I614" s="13">
        <v>257959.67</v>
      </c>
      <c r="J614" s="13">
        <v>0</v>
      </c>
      <c r="K614" s="22">
        <v>0</v>
      </c>
      <c r="L614" s="13">
        <v>0</v>
      </c>
      <c r="M614" s="188">
        <v>807</v>
      </c>
      <c r="N614" s="13">
        <v>2159415.39</v>
      </c>
      <c r="O614" s="188">
        <v>0</v>
      </c>
      <c r="P614" s="13">
        <v>0</v>
      </c>
      <c r="Q614" s="188">
        <v>0</v>
      </c>
      <c r="R614" s="13">
        <v>0</v>
      </c>
      <c r="S614" s="188">
        <v>0</v>
      </c>
      <c r="T614" s="13">
        <v>0</v>
      </c>
      <c r="U614" s="23"/>
      <c r="V614" s="107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</row>
    <row r="615" spans="1:38" s="109" customFormat="1" ht="24.75" hidden="1" customHeight="1" x14ac:dyDescent="0.25">
      <c r="A615" s="75">
        <v>12</v>
      </c>
      <c r="B615" s="14" t="s">
        <v>628</v>
      </c>
      <c r="C615" s="26">
        <f t="shared" si="54"/>
        <v>2242372.65</v>
      </c>
      <c r="D615" s="13">
        <v>112118.63</v>
      </c>
      <c r="E615" s="13">
        <v>440597.01</v>
      </c>
      <c r="F615" s="13">
        <v>575852.26</v>
      </c>
      <c r="G615" s="13">
        <v>0</v>
      </c>
      <c r="H615" s="13">
        <v>96979.66</v>
      </c>
      <c r="I615" s="13">
        <v>0</v>
      </c>
      <c r="J615" s="13">
        <v>0</v>
      </c>
      <c r="K615" s="22">
        <v>0</v>
      </c>
      <c r="L615" s="13">
        <v>0</v>
      </c>
      <c r="M615" s="188">
        <v>380</v>
      </c>
      <c r="N615" s="13">
        <v>1016825.09</v>
      </c>
      <c r="O615" s="188">
        <v>0</v>
      </c>
      <c r="P615" s="13">
        <v>0</v>
      </c>
      <c r="Q615" s="188">
        <v>0</v>
      </c>
      <c r="R615" s="13">
        <v>0</v>
      </c>
      <c r="S615" s="188">
        <v>0</v>
      </c>
      <c r="T615" s="13">
        <v>0</v>
      </c>
      <c r="U615" s="23"/>
      <c r="V615" s="107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</row>
    <row r="616" spans="1:38" s="109" customFormat="1" ht="24.75" hidden="1" customHeight="1" x14ac:dyDescent="0.25">
      <c r="A616" s="75">
        <v>13</v>
      </c>
      <c r="B616" s="14" t="s">
        <v>625</v>
      </c>
      <c r="C616" s="26">
        <f t="shared" si="54"/>
        <v>1181915.48</v>
      </c>
      <c r="D616" s="13">
        <v>59095.77</v>
      </c>
      <c r="E616" s="13">
        <v>0</v>
      </c>
      <c r="F616" s="13">
        <v>0</v>
      </c>
      <c r="G616" s="13">
        <v>0</v>
      </c>
      <c r="H616" s="13">
        <v>100642.91</v>
      </c>
      <c r="I616" s="13">
        <v>0</v>
      </c>
      <c r="J616" s="13">
        <v>0</v>
      </c>
      <c r="K616" s="22">
        <v>0</v>
      </c>
      <c r="L616" s="13">
        <v>0</v>
      </c>
      <c r="M616" s="188">
        <v>382</v>
      </c>
      <c r="N616" s="13">
        <v>1022176.8</v>
      </c>
      <c r="O616" s="188">
        <v>0</v>
      </c>
      <c r="P616" s="13">
        <v>0</v>
      </c>
      <c r="Q616" s="188">
        <v>0</v>
      </c>
      <c r="R616" s="13">
        <v>0</v>
      </c>
      <c r="S616" s="188">
        <v>0</v>
      </c>
      <c r="T616" s="13">
        <v>0</v>
      </c>
      <c r="U616" s="23"/>
      <c r="V616" s="107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</row>
    <row r="617" spans="1:38" s="109" customFormat="1" ht="24.75" hidden="1" customHeight="1" x14ac:dyDescent="0.25">
      <c r="A617" s="75">
        <v>14</v>
      </c>
      <c r="B617" s="14" t="s">
        <v>630</v>
      </c>
      <c r="C617" s="26">
        <f t="shared" si="54"/>
        <v>1766534.72</v>
      </c>
      <c r="D617" s="13">
        <v>88326.74</v>
      </c>
      <c r="E617" s="13">
        <v>0</v>
      </c>
      <c r="F617" s="13">
        <v>561473.12</v>
      </c>
      <c r="G617" s="13">
        <v>0</v>
      </c>
      <c r="H617" s="13">
        <v>94558.06</v>
      </c>
      <c r="I617" s="13">
        <v>0</v>
      </c>
      <c r="J617" s="13">
        <v>0</v>
      </c>
      <c r="K617" s="22">
        <v>0</v>
      </c>
      <c r="L617" s="13">
        <v>0</v>
      </c>
      <c r="M617" s="188">
        <v>382</v>
      </c>
      <c r="N617" s="13">
        <v>1022176.8</v>
      </c>
      <c r="O617" s="188">
        <v>0</v>
      </c>
      <c r="P617" s="13">
        <v>0</v>
      </c>
      <c r="Q617" s="188">
        <v>0</v>
      </c>
      <c r="R617" s="13">
        <v>0</v>
      </c>
      <c r="S617" s="188">
        <v>0</v>
      </c>
      <c r="T617" s="13">
        <v>0</v>
      </c>
      <c r="U617" s="23"/>
      <c r="V617" s="107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</row>
    <row r="618" spans="1:38" s="109" customFormat="1" ht="24.75" hidden="1" customHeight="1" x14ac:dyDescent="0.25">
      <c r="A618" s="75">
        <v>15</v>
      </c>
      <c r="B618" s="14" t="s">
        <v>626</v>
      </c>
      <c r="C618" s="26">
        <f t="shared" si="54"/>
        <v>2219551.7200000002</v>
      </c>
      <c r="D618" s="13">
        <v>110977.59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22">
        <v>0</v>
      </c>
      <c r="L618" s="13">
        <v>0</v>
      </c>
      <c r="M618" s="188">
        <v>788</v>
      </c>
      <c r="N618" s="13">
        <v>2108574.13</v>
      </c>
      <c r="O618" s="188">
        <v>0</v>
      </c>
      <c r="P618" s="13">
        <v>0</v>
      </c>
      <c r="Q618" s="188">
        <v>0</v>
      </c>
      <c r="R618" s="13">
        <v>0</v>
      </c>
      <c r="S618" s="188">
        <v>0</v>
      </c>
      <c r="T618" s="13">
        <v>0</v>
      </c>
      <c r="U618" s="23"/>
      <c r="V618" s="107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</row>
    <row r="619" spans="1:38" s="134" customFormat="1" ht="24.75" hidden="1" customHeight="1" x14ac:dyDescent="0.25">
      <c r="A619" s="270" t="s">
        <v>20</v>
      </c>
      <c r="B619" s="270"/>
      <c r="C619" s="98">
        <f t="shared" si="54"/>
        <v>15748423.140000001</v>
      </c>
      <c r="D619" s="48">
        <f>ROUND(SUM(D608:D618),2)</f>
        <v>787421.15</v>
      </c>
      <c r="E619" s="48">
        <f t="shared" ref="E619:T619" si="55">ROUND(SUM(E608:E618),2)</f>
        <v>1069553.18</v>
      </c>
      <c r="F619" s="48">
        <f t="shared" si="55"/>
        <v>2852174.47</v>
      </c>
      <c r="G619" s="48">
        <f t="shared" si="55"/>
        <v>1430665.8</v>
      </c>
      <c r="H619" s="48">
        <f t="shared" si="55"/>
        <v>1060062.8799999999</v>
      </c>
      <c r="I619" s="48">
        <f t="shared" si="55"/>
        <v>1039082.72</v>
      </c>
      <c r="J619" s="48">
        <f t="shared" si="55"/>
        <v>180294.73</v>
      </c>
      <c r="K619" s="48">
        <f t="shared" si="55"/>
        <v>0</v>
      </c>
      <c r="L619" s="48">
        <f t="shared" si="55"/>
        <v>0</v>
      </c>
      <c r="M619" s="48">
        <f t="shared" si="55"/>
        <v>2739</v>
      </c>
      <c r="N619" s="48">
        <f t="shared" si="55"/>
        <v>7329168.21</v>
      </c>
      <c r="O619" s="48">
        <f t="shared" si="55"/>
        <v>0</v>
      </c>
      <c r="P619" s="48">
        <f t="shared" si="55"/>
        <v>0</v>
      </c>
      <c r="Q619" s="48">
        <f t="shared" si="55"/>
        <v>0</v>
      </c>
      <c r="R619" s="48">
        <f t="shared" si="55"/>
        <v>0</v>
      </c>
      <c r="S619" s="48">
        <f t="shared" si="55"/>
        <v>0</v>
      </c>
      <c r="T619" s="48">
        <f t="shared" si="55"/>
        <v>0</v>
      </c>
      <c r="U619" s="133"/>
      <c r="V619" s="35"/>
      <c r="W619" s="133"/>
      <c r="X619" s="133"/>
      <c r="Y619" s="133"/>
      <c r="Z619" s="133"/>
      <c r="AA619" s="133"/>
      <c r="AB619" s="133"/>
      <c r="AC619" s="133"/>
      <c r="AD619" s="133"/>
      <c r="AE619" s="133"/>
      <c r="AF619" s="133"/>
      <c r="AG619" s="133"/>
      <c r="AH619" s="133"/>
      <c r="AI619" s="133"/>
      <c r="AJ619" s="133"/>
      <c r="AK619" s="133"/>
      <c r="AL619" s="133"/>
    </row>
    <row r="620" spans="1:38" s="134" customFormat="1" ht="24.75" hidden="1" customHeight="1" x14ac:dyDescent="0.25">
      <c r="A620" s="248" t="s">
        <v>21</v>
      </c>
      <c r="B620" s="249"/>
      <c r="C620" s="250"/>
      <c r="D620" s="13"/>
      <c r="E620" s="13"/>
      <c r="F620" s="13"/>
      <c r="G620" s="13"/>
      <c r="H620" s="13"/>
      <c r="I620" s="13"/>
      <c r="J620" s="13"/>
      <c r="K620" s="72"/>
      <c r="L620" s="13"/>
      <c r="M620" s="81"/>
      <c r="N620" s="13"/>
      <c r="O620" s="81"/>
      <c r="P620" s="13"/>
      <c r="Q620" s="81"/>
      <c r="R620" s="13"/>
      <c r="S620" s="81"/>
      <c r="T620" s="13"/>
      <c r="U620" s="133"/>
      <c r="V620" s="35"/>
      <c r="W620" s="133"/>
      <c r="X620" s="133"/>
      <c r="Y620" s="133"/>
      <c r="Z620" s="133"/>
      <c r="AA620" s="133"/>
      <c r="AB620" s="133"/>
      <c r="AC620" s="133"/>
      <c r="AD620" s="133"/>
      <c r="AE620" s="133"/>
      <c r="AF620" s="133"/>
      <c r="AG620" s="133"/>
      <c r="AH620" s="133"/>
      <c r="AI620" s="133"/>
      <c r="AJ620" s="133"/>
      <c r="AK620" s="133"/>
      <c r="AL620" s="133"/>
    </row>
    <row r="621" spans="1:38" s="112" customFormat="1" ht="24.75" hidden="1" customHeight="1" x14ac:dyDescent="0.25">
      <c r="A621" s="75">
        <v>16</v>
      </c>
      <c r="B621" s="14" t="s">
        <v>668</v>
      </c>
      <c r="C621" s="26">
        <f>ROUND(SUM(D621+E621+F621+G621+H621+I621+J621+L621+N621+P621+R621+T621),2)</f>
        <v>3649298.43</v>
      </c>
      <c r="D621" s="13">
        <v>182464.92</v>
      </c>
      <c r="E621" s="13">
        <v>383615.81</v>
      </c>
      <c r="F621" s="13">
        <v>1939152.16</v>
      </c>
      <c r="G621" s="13">
        <v>0</v>
      </c>
      <c r="H621" s="13">
        <v>656795.79999999993</v>
      </c>
      <c r="I621" s="13">
        <v>487269.74</v>
      </c>
      <c r="J621" s="13">
        <v>0</v>
      </c>
      <c r="K621" s="172">
        <v>0</v>
      </c>
      <c r="L621" s="13">
        <v>0</v>
      </c>
      <c r="M621" s="184">
        <v>0</v>
      </c>
      <c r="N621" s="61">
        <v>0</v>
      </c>
      <c r="O621" s="184">
        <v>0</v>
      </c>
      <c r="P621" s="61">
        <v>0</v>
      </c>
      <c r="Q621" s="184">
        <v>0</v>
      </c>
      <c r="R621" s="61">
        <v>0</v>
      </c>
      <c r="S621" s="184">
        <v>0</v>
      </c>
      <c r="T621" s="61">
        <v>0</v>
      </c>
      <c r="U621" s="110"/>
      <c r="V621" s="111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</row>
    <row r="622" spans="1:38" s="112" customFormat="1" ht="24.75" hidden="1" customHeight="1" x14ac:dyDescent="0.25">
      <c r="A622" s="60">
        <v>17</v>
      </c>
      <c r="B622" s="14" t="s">
        <v>669</v>
      </c>
      <c r="C622" s="26">
        <f>ROUND(SUM(D622+E622+F622+G622+H622+I622+J622+L622+N622+P622+R622+T622),2)</f>
        <v>3756184.63</v>
      </c>
      <c r="D622" s="13">
        <v>187809.23</v>
      </c>
      <c r="E622" s="13">
        <v>394851.74</v>
      </c>
      <c r="F622" s="13">
        <v>1995948.99</v>
      </c>
      <c r="G622" s="13">
        <v>0</v>
      </c>
      <c r="H622" s="13">
        <v>676033.03</v>
      </c>
      <c r="I622" s="13">
        <v>501541.64</v>
      </c>
      <c r="J622" s="13">
        <v>0</v>
      </c>
      <c r="K622" s="172">
        <v>0</v>
      </c>
      <c r="L622" s="13">
        <v>0</v>
      </c>
      <c r="M622" s="184">
        <v>0</v>
      </c>
      <c r="N622" s="61">
        <v>0</v>
      </c>
      <c r="O622" s="184">
        <v>0</v>
      </c>
      <c r="P622" s="61">
        <v>0</v>
      </c>
      <c r="Q622" s="184">
        <v>0</v>
      </c>
      <c r="R622" s="61">
        <v>0</v>
      </c>
      <c r="S622" s="184">
        <v>0</v>
      </c>
      <c r="T622" s="61">
        <v>0</v>
      </c>
      <c r="U622" s="110"/>
      <c r="V622" s="111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</row>
    <row r="623" spans="1:38" s="112" customFormat="1" ht="24.75" hidden="1" customHeight="1" x14ac:dyDescent="0.25">
      <c r="A623" s="251" t="s">
        <v>22</v>
      </c>
      <c r="B623" s="251"/>
      <c r="C623" s="98">
        <f>ROUND(SUM(D623+E623+F623+G623+H623+I623+J623+L623+N623+P623+R623+T623),2)</f>
        <v>7405483.0599999996</v>
      </c>
      <c r="D623" s="48">
        <f>ROUND(SUM(D621:D622),2)</f>
        <v>370274.15</v>
      </c>
      <c r="E623" s="48">
        <f t="shared" ref="E623:T623" si="56">ROUND(SUM(E621:E622),2)</f>
        <v>778467.55</v>
      </c>
      <c r="F623" s="48">
        <f t="shared" si="56"/>
        <v>3935101.15</v>
      </c>
      <c r="G623" s="48">
        <f t="shared" si="56"/>
        <v>0</v>
      </c>
      <c r="H623" s="48">
        <f t="shared" si="56"/>
        <v>1332828.83</v>
      </c>
      <c r="I623" s="48">
        <f t="shared" si="56"/>
        <v>988811.38</v>
      </c>
      <c r="J623" s="48">
        <f t="shared" si="56"/>
        <v>0</v>
      </c>
      <c r="K623" s="67">
        <f t="shared" si="56"/>
        <v>0</v>
      </c>
      <c r="L623" s="48">
        <f t="shared" si="56"/>
        <v>0</v>
      </c>
      <c r="M623" s="48">
        <f t="shared" si="56"/>
        <v>0</v>
      </c>
      <c r="N623" s="69">
        <f t="shared" si="56"/>
        <v>0</v>
      </c>
      <c r="O623" s="48">
        <f t="shared" si="56"/>
        <v>0</v>
      </c>
      <c r="P623" s="69">
        <f t="shared" si="56"/>
        <v>0</v>
      </c>
      <c r="Q623" s="48">
        <f t="shared" si="56"/>
        <v>0</v>
      </c>
      <c r="R623" s="69">
        <f t="shared" si="56"/>
        <v>0</v>
      </c>
      <c r="S623" s="48">
        <f t="shared" si="56"/>
        <v>0</v>
      </c>
      <c r="T623" s="69">
        <f t="shared" si="56"/>
        <v>0</v>
      </c>
      <c r="U623" s="110"/>
      <c r="V623" s="111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</row>
    <row r="624" spans="1:38" s="112" customFormat="1" ht="24.75" hidden="1" customHeight="1" x14ac:dyDescent="0.25">
      <c r="A624" s="216" t="s">
        <v>29</v>
      </c>
      <c r="B624" s="217"/>
      <c r="C624" s="218"/>
      <c r="D624" s="13"/>
      <c r="E624" s="13"/>
      <c r="F624" s="13"/>
      <c r="G624" s="13"/>
      <c r="H624" s="13"/>
      <c r="I624" s="13"/>
      <c r="J624" s="13"/>
      <c r="K624" s="78"/>
      <c r="L624" s="13"/>
      <c r="M624" s="81"/>
      <c r="N624" s="13"/>
      <c r="O624" s="81"/>
      <c r="P624" s="13"/>
      <c r="Q624" s="81"/>
      <c r="R624" s="13"/>
      <c r="S624" s="81"/>
      <c r="T624" s="13"/>
      <c r="U624" s="110"/>
      <c r="V624" s="111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</row>
    <row r="625" spans="1:38" s="112" customFormat="1" ht="24.75" hidden="1" customHeight="1" x14ac:dyDescent="0.25">
      <c r="A625" s="60">
        <v>18</v>
      </c>
      <c r="B625" s="14" t="s">
        <v>649</v>
      </c>
      <c r="C625" s="26">
        <f t="shared" ref="C625:C649" si="57">ROUND(SUM(D625+E625+F625+G625+H625+I625+J625+L625+N625+P625+R625+T625),2)</f>
        <v>23420158.190000001</v>
      </c>
      <c r="D625" s="13">
        <v>1171007.9099999999</v>
      </c>
      <c r="E625" s="13">
        <v>1629053.78</v>
      </c>
      <c r="F625" s="13">
        <v>9386136.3399999999</v>
      </c>
      <c r="G625" s="13">
        <v>3946402.7</v>
      </c>
      <c r="H625" s="13">
        <v>1999301.9</v>
      </c>
      <c r="I625" s="13">
        <v>1873259.99</v>
      </c>
      <c r="J625" s="13">
        <v>0</v>
      </c>
      <c r="K625" s="173">
        <v>0</v>
      </c>
      <c r="L625" s="13">
        <v>0</v>
      </c>
      <c r="M625" s="169">
        <v>0</v>
      </c>
      <c r="N625" s="61">
        <v>0</v>
      </c>
      <c r="O625" s="169">
        <v>1458</v>
      </c>
      <c r="P625" s="61">
        <v>3414995.57</v>
      </c>
      <c r="Q625" s="169">
        <v>0</v>
      </c>
      <c r="R625" s="61">
        <v>0</v>
      </c>
      <c r="S625" s="169">
        <v>0</v>
      </c>
      <c r="T625" s="61">
        <v>0</v>
      </c>
      <c r="U625" s="24"/>
      <c r="V625" s="107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</row>
    <row r="626" spans="1:38" s="112" customFormat="1" ht="24.75" hidden="1" customHeight="1" x14ac:dyDescent="0.25">
      <c r="A626" s="60">
        <v>19</v>
      </c>
      <c r="B626" s="14" t="s">
        <v>650</v>
      </c>
      <c r="C626" s="26">
        <f t="shared" si="57"/>
        <v>13889024.67</v>
      </c>
      <c r="D626" s="13">
        <v>694451.23</v>
      </c>
      <c r="E626" s="13">
        <v>932968.84</v>
      </c>
      <c r="F626" s="13">
        <v>4624641.67</v>
      </c>
      <c r="G626" s="13">
        <v>2842749.14</v>
      </c>
      <c r="H626" s="13">
        <v>1579398.14</v>
      </c>
      <c r="I626" s="13">
        <v>1160299.8600000001</v>
      </c>
      <c r="J626" s="13">
        <v>0</v>
      </c>
      <c r="K626" s="173">
        <v>0</v>
      </c>
      <c r="L626" s="13">
        <v>0</v>
      </c>
      <c r="M626" s="169">
        <v>0</v>
      </c>
      <c r="N626" s="61">
        <v>0</v>
      </c>
      <c r="O626" s="169">
        <v>995.52</v>
      </c>
      <c r="P626" s="61">
        <v>2054515.79</v>
      </c>
      <c r="Q626" s="169">
        <v>0</v>
      </c>
      <c r="R626" s="61">
        <v>0</v>
      </c>
      <c r="S626" s="169">
        <v>0</v>
      </c>
      <c r="T626" s="61">
        <v>0</v>
      </c>
      <c r="U626" s="24"/>
      <c r="V626" s="107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</row>
    <row r="627" spans="1:38" s="204" customFormat="1" ht="24.75" hidden="1" customHeight="1" x14ac:dyDescent="0.25">
      <c r="A627" s="60">
        <v>20</v>
      </c>
      <c r="B627" s="14" t="s">
        <v>1338</v>
      </c>
      <c r="C627" s="26">
        <f t="shared" si="57"/>
        <v>4000000</v>
      </c>
      <c r="D627" s="13">
        <v>200000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73">
        <v>2</v>
      </c>
      <c r="L627" s="13">
        <v>3800000</v>
      </c>
      <c r="M627" s="169">
        <v>0</v>
      </c>
      <c r="N627" s="61">
        <v>0</v>
      </c>
      <c r="O627" s="169">
        <v>0</v>
      </c>
      <c r="P627" s="61">
        <v>0</v>
      </c>
      <c r="Q627" s="169">
        <v>0</v>
      </c>
      <c r="R627" s="61">
        <v>0</v>
      </c>
      <c r="S627" s="169">
        <v>0</v>
      </c>
      <c r="T627" s="61">
        <v>0</v>
      </c>
      <c r="U627" s="24"/>
      <c r="V627" s="107"/>
      <c r="W627" s="110"/>
      <c r="X627" s="110"/>
      <c r="Y627" s="110"/>
      <c r="Z627" s="110"/>
      <c r="AA627" s="110"/>
      <c r="AB627" s="203"/>
      <c r="AC627" s="203"/>
      <c r="AD627" s="203"/>
      <c r="AE627" s="203"/>
      <c r="AF627" s="203"/>
      <c r="AG627" s="203"/>
      <c r="AH627" s="203"/>
      <c r="AI627" s="203"/>
      <c r="AJ627" s="203"/>
      <c r="AK627" s="203"/>
      <c r="AL627" s="203"/>
    </row>
    <row r="628" spans="1:38" s="204" customFormat="1" ht="24.75" hidden="1" customHeight="1" x14ac:dyDescent="0.25">
      <c r="A628" s="60">
        <v>21</v>
      </c>
      <c r="B628" s="14" t="s">
        <v>637</v>
      </c>
      <c r="C628" s="26">
        <f t="shared" si="57"/>
        <v>2591273.25</v>
      </c>
      <c r="D628" s="13">
        <v>129563.66250000001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73">
        <v>0</v>
      </c>
      <c r="L628" s="13">
        <v>0</v>
      </c>
      <c r="M628" s="13">
        <v>755</v>
      </c>
      <c r="N628" s="13">
        <v>2461709.5874999999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24"/>
      <c r="V628" s="107"/>
      <c r="W628" s="110"/>
      <c r="X628" s="110"/>
      <c r="Y628" s="110"/>
      <c r="Z628" s="110"/>
      <c r="AA628" s="110"/>
      <c r="AB628" s="203"/>
      <c r="AC628" s="203"/>
      <c r="AD628" s="203"/>
      <c r="AE628" s="203"/>
      <c r="AF628" s="203"/>
      <c r="AG628" s="203"/>
      <c r="AH628" s="203"/>
      <c r="AI628" s="203"/>
      <c r="AJ628" s="203"/>
      <c r="AK628" s="203"/>
      <c r="AL628" s="203"/>
    </row>
    <row r="629" spans="1:38" s="109" customFormat="1" ht="24.75" hidden="1" customHeight="1" x14ac:dyDescent="0.25">
      <c r="A629" s="60">
        <v>22</v>
      </c>
      <c r="B629" s="14" t="s">
        <v>157</v>
      </c>
      <c r="C629" s="26">
        <f t="shared" si="57"/>
        <v>18916366.23</v>
      </c>
      <c r="D629" s="13">
        <v>945818.31</v>
      </c>
      <c r="E629" s="13">
        <v>928082.37</v>
      </c>
      <c r="F629" s="13">
        <v>4600419.8899999997</v>
      </c>
      <c r="G629" s="13">
        <v>2827860.12</v>
      </c>
      <c r="H629" s="13">
        <v>1571125.97</v>
      </c>
      <c r="I629" s="13">
        <v>1154222.74</v>
      </c>
      <c r="J629" s="13">
        <v>0</v>
      </c>
      <c r="K629" s="25">
        <v>0</v>
      </c>
      <c r="L629" s="13">
        <v>0</v>
      </c>
      <c r="M629" s="169">
        <v>981</v>
      </c>
      <c r="N629" s="13">
        <v>3820640.86</v>
      </c>
      <c r="O629" s="169">
        <v>0</v>
      </c>
      <c r="P629" s="13">
        <v>0</v>
      </c>
      <c r="Q629" s="169">
        <v>2204.65</v>
      </c>
      <c r="R629" s="13">
        <v>3068195.97</v>
      </c>
      <c r="S629" s="169">
        <v>0</v>
      </c>
      <c r="T629" s="13">
        <v>0</v>
      </c>
      <c r="U629" s="24"/>
      <c r="V629" s="107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</row>
    <row r="630" spans="1:38" s="109" customFormat="1" ht="24.75" hidden="1" customHeight="1" x14ac:dyDescent="0.25">
      <c r="A630" s="60">
        <v>23</v>
      </c>
      <c r="B630" s="14" t="s">
        <v>651</v>
      </c>
      <c r="C630" s="26">
        <f t="shared" si="57"/>
        <v>5055615.75</v>
      </c>
      <c r="D630" s="13">
        <v>252780.79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73">
        <v>0</v>
      </c>
      <c r="L630" s="13">
        <v>0</v>
      </c>
      <c r="M630" s="169">
        <v>0</v>
      </c>
      <c r="N630" s="61">
        <v>0</v>
      </c>
      <c r="O630" s="169">
        <v>0</v>
      </c>
      <c r="P630" s="61">
        <v>0</v>
      </c>
      <c r="Q630" s="169">
        <v>2200.5</v>
      </c>
      <c r="R630" s="61">
        <v>4802834.96</v>
      </c>
      <c r="S630" s="169">
        <v>0</v>
      </c>
      <c r="T630" s="61">
        <v>0</v>
      </c>
      <c r="U630" s="24"/>
      <c r="V630" s="107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</row>
    <row r="631" spans="1:38" s="109" customFormat="1" ht="24.75" hidden="1" customHeight="1" x14ac:dyDescent="0.25">
      <c r="A631" s="60">
        <v>24</v>
      </c>
      <c r="B631" s="14" t="s">
        <v>95</v>
      </c>
      <c r="C631" s="26">
        <f t="shared" si="57"/>
        <v>2116447.42</v>
      </c>
      <c r="D631" s="13">
        <v>105822.37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73">
        <v>0</v>
      </c>
      <c r="L631" s="13">
        <v>0</v>
      </c>
      <c r="M631" s="169">
        <v>0</v>
      </c>
      <c r="N631" s="61">
        <v>0</v>
      </c>
      <c r="O631" s="169">
        <v>887</v>
      </c>
      <c r="P631" s="61">
        <v>2010625.05</v>
      </c>
      <c r="Q631" s="169">
        <v>0</v>
      </c>
      <c r="R631" s="61">
        <v>0</v>
      </c>
      <c r="S631" s="169">
        <v>0</v>
      </c>
      <c r="T631" s="61">
        <v>0</v>
      </c>
      <c r="U631" s="24"/>
      <c r="V631" s="111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</row>
    <row r="632" spans="1:38" s="109" customFormat="1" ht="24.75" hidden="1" customHeight="1" x14ac:dyDescent="0.25">
      <c r="A632" s="60">
        <v>25</v>
      </c>
      <c r="B632" s="14" t="s">
        <v>96</v>
      </c>
      <c r="C632" s="26">
        <f t="shared" si="57"/>
        <v>2136180.33</v>
      </c>
      <c r="D632" s="13">
        <v>106809.02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73">
        <v>0</v>
      </c>
      <c r="L632" s="13">
        <v>0</v>
      </c>
      <c r="M632" s="169">
        <v>0</v>
      </c>
      <c r="N632" s="61">
        <v>0</v>
      </c>
      <c r="O632" s="169">
        <v>888</v>
      </c>
      <c r="P632" s="61">
        <v>2029371.31</v>
      </c>
      <c r="Q632" s="169">
        <v>0</v>
      </c>
      <c r="R632" s="61">
        <v>0</v>
      </c>
      <c r="S632" s="169">
        <v>0</v>
      </c>
      <c r="T632" s="61">
        <v>0</v>
      </c>
      <c r="U632" s="24"/>
      <c r="V632" s="111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</row>
    <row r="633" spans="1:38" s="109" customFormat="1" ht="24.75" hidden="1" customHeight="1" x14ac:dyDescent="0.25">
      <c r="A633" s="60">
        <v>26</v>
      </c>
      <c r="B633" s="14" t="s">
        <v>1348</v>
      </c>
      <c r="C633" s="26">
        <f t="shared" si="57"/>
        <v>4316899.8600000003</v>
      </c>
      <c r="D633" s="13">
        <v>215844.99300000002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73">
        <v>0</v>
      </c>
      <c r="L633" s="13">
        <v>0</v>
      </c>
      <c r="M633" s="13">
        <v>1053</v>
      </c>
      <c r="N633" s="13">
        <v>4101054.8670000001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24"/>
      <c r="V633" s="111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</row>
    <row r="634" spans="1:38" s="109" customFormat="1" ht="24.75" hidden="1" customHeight="1" x14ac:dyDescent="0.25">
      <c r="A634" s="60">
        <v>27</v>
      </c>
      <c r="B634" s="14" t="s">
        <v>97</v>
      </c>
      <c r="C634" s="26">
        <f t="shared" si="57"/>
        <v>2131103.6</v>
      </c>
      <c r="D634" s="13">
        <v>106555.18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73">
        <v>0</v>
      </c>
      <c r="L634" s="13">
        <v>0</v>
      </c>
      <c r="M634" s="169">
        <v>0</v>
      </c>
      <c r="N634" s="61">
        <v>0</v>
      </c>
      <c r="O634" s="169">
        <v>888</v>
      </c>
      <c r="P634" s="61">
        <v>2024548.42</v>
      </c>
      <c r="Q634" s="169">
        <v>0</v>
      </c>
      <c r="R634" s="61">
        <v>0</v>
      </c>
      <c r="S634" s="169">
        <v>0</v>
      </c>
      <c r="T634" s="61">
        <v>0</v>
      </c>
      <c r="U634" s="24"/>
      <c r="V634" s="107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</row>
    <row r="635" spans="1:38" s="109" customFormat="1" ht="24.75" hidden="1" customHeight="1" x14ac:dyDescent="0.25">
      <c r="A635" s="60">
        <v>28</v>
      </c>
      <c r="B635" s="14" t="s">
        <v>156</v>
      </c>
      <c r="C635" s="26">
        <f t="shared" si="57"/>
        <v>13942681.880000001</v>
      </c>
      <c r="D635" s="13">
        <v>697134.09</v>
      </c>
      <c r="E635" s="13">
        <v>936573.16</v>
      </c>
      <c r="F635" s="13">
        <v>4642507.96</v>
      </c>
      <c r="G635" s="13">
        <v>2853731.49</v>
      </c>
      <c r="H635" s="13">
        <v>1585499.8</v>
      </c>
      <c r="I635" s="13">
        <v>1164782.42</v>
      </c>
      <c r="J635" s="13">
        <v>0</v>
      </c>
      <c r="K635" s="173">
        <v>0</v>
      </c>
      <c r="L635" s="13">
        <v>0</v>
      </c>
      <c r="M635" s="169">
        <v>0</v>
      </c>
      <c r="N635" s="61">
        <v>0</v>
      </c>
      <c r="O635" s="169">
        <v>888</v>
      </c>
      <c r="P635" s="61">
        <v>2062452.96</v>
      </c>
      <c r="Q635" s="169">
        <v>0</v>
      </c>
      <c r="R635" s="61">
        <v>0</v>
      </c>
      <c r="S635" s="169">
        <v>0</v>
      </c>
      <c r="T635" s="61">
        <v>0</v>
      </c>
      <c r="U635" s="24"/>
      <c r="V635" s="107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</row>
    <row r="636" spans="1:38" s="109" customFormat="1" ht="24.75" hidden="1" customHeight="1" x14ac:dyDescent="0.25">
      <c r="A636" s="60">
        <v>29</v>
      </c>
      <c r="B636" s="14" t="s">
        <v>652</v>
      </c>
      <c r="C636" s="26">
        <f t="shared" si="57"/>
        <v>18473639.300000001</v>
      </c>
      <c r="D636" s="13">
        <v>923681.96</v>
      </c>
      <c r="E636" s="13">
        <v>916763.15</v>
      </c>
      <c r="F636" s="13">
        <v>4544311.55</v>
      </c>
      <c r="G636" s="13">
        <v>2793370.54</v>
      </c>
      <c r="H636" s="13">
        <v>1551963.97</v>
      </c>
      <c r="I636" s="13">
        <v>1140145.43</v>
      </c>
      <c r="J636" s="13">
        <v>0</v>
      </c>
      <c r="K636" s="173">
        <v>0</v>
      </c>
      <c r="L636" s="13">
        <v>0</v>
      </c>
      <c r="M636" s="169">
        <v>0</v>
      </c>
      <c r="N636" s="61">
        <v>0</v>
      </c>
      <c r="O636" s="169">
        <v>781</v>
      </c>
      <c r="P636" s="61">
        <v>2018828.81</v>
      </c>
      <c r="Q636" s="169">
        <v>2100.5</v>
      </c>
      <c r="R636" s="61">
        <v>4584573.8899999997</v>
      </c>
      <c r="S636" s="169">
        <v>0</v>
      </c>
      <c r="T636" s="61">
        <v>0</v>
      </c>
      <c r="U636" s="24"/>
      <c r="V636" s="107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</row>
    <row r="637" spans="1:38" s="109" customFormat="1" ht="24.75" hidden="1" customHeight="1" x14ac:dyDescent="0.25">
      <c r="A637" s="60">
        <v>30</v>
      </c>
      <c r="B637" s="14" t="s">
        <v>653</v>
      </c>
      <c r="C637" s="26">
        <f t="shared" si="57"/>
        <v>13892547.210000001</v>
      </c>
      <c r="D637" s="13">
        <v>694627.36</v>
      </c>
      <c r="E637" s="13">
        <v>933205.45</v>
      </c>
      <c r="F637" s="13">
        <v>4625814.57</v>
      </c>
      <c r="G637" s="13">
        <v>2843470.13</v>
      </c>
      <c r="H637" s="13">
        <v>1579798.71</v>
      </c>
      <c r="I637" s="13">
        <v>1160594.1299999999</v>
      </c>
      <c r="J637" s="13">
        <v>0</v>
      </c>
      <c r="K637" s="173">
        <v>0</v>
      </c>
      <c r="L637" s="13">
        <v>0</v>
      </c>
      <c r="M637" s="169">
        <v>0</v>
      </c>
      <c r="N637" s="61">
        <v>0</v>
      </c>
      <c r="O637" s="169">
        <v>750.5</v>
      </c>
      <c r="P637" s="61">
        <v>2055036.86</v>
      </c>
      <c r="Q637" s="169">
        <v>0</v>
      </c>
      <c r="R637" s="61">
        <v>0</v>
      </c>
      <c r="S637" s="169">
        <v>0</v>
      </c>
      <c r="T637" s="61">
        <v>0</v>
      </c>
      <c r="U637" s="24"/>
      <c r="V637" s="107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</row>
    <row r="638" spans="1:38" s="109" customFormat="1" ht="24.75" hidden="1" customHeight="1" x14ac:dyDescent="0.25">
      <c r="A638" s="60">
        <v>31</v>
      </c>
      <c r="B638" s="14" t="s">
        <v>654</v>
      </c>
      <c r="C638" s="26">
        <f t="shared" si="57"/>
        <v>16721050.42</v>
      </c>
      <c r="D638" s="13">
        <v>836052.52</v>
      </c>
      <c r="E638" s="13">
        <v>906665.55</v>
      </c>
      <c r="F638" s="13">
        <v>4494258.66</v>
      </c>
      <c r="G638" s="13">
        <v>2762603.22</v>
      </c>
      <c r="H638" s="13">
        <v>1534870.01</v>
      </c>
      <c r="I638" s="13">
        <v>1127587.3999999999</v>
      </c>
      <c r="J638" s="13">
        <v>0</v>
      </c>
      <c r="K638" s="173">
        <v>0</v>
      </c>
      <c r="L638" s="13">
        <v>0</v>
      </c>
      <c r="M638" s="169">
        <v>0</v>
      </c>
      <c r="N638" s="61">
        <v>0</v>
      </c>
      <c r="O638" s="169">
        <v>782</v>
      </c>
      <c r="P638" s="61">
        <v>1996592.61</v>
      </c>
      <c r="Q638" s="169">
        <v>2200.5</v>
      </c>
      <c r="R638" s="61">
        <v>3062420.45</v>
      </c>
      <c r="S638" s="169">
        <v>0</v>
      </c>
      <c r="T638" s="61">
        <v>0</v>
      </c>
      <c r="U638" s="24"/>
      <c r="V638" s="107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</row>
    <row r="639" spans="1:38" s="109" customFormat="1" ht="24.75" hidden="1" customHeight="1" x14ac:dyDescent="0.25">
      <c r="A639" s="60">
        <v>32</v>
      </c>
      <c r="B639" s="14" t="s">
        <v>331</v>
      </c>
      <c r="C639" s="26">
        <f t="shared" si="57"/>
        <v>16809759.370000001</v>
      </c>
      <c r="D639" s="13">
        <v>840487.97</v>
      </c>
      <c r="E639" s="13">
        <v>960695.34</v>
      </c>
      <c r="F639" s="13">
        <v>5535248.4900000002</v>
      </c>
      <c r="G639" s="13">
        <v>2327296.2200000002</v>
      </c>
      <c r="H639" s="13">
        <v>1179040.28</v>
      </c>
      <c r="I639" s="13">
        <v>1104710.08</v>
      </c>
      <c r="J639" s="13">
        <v>0</v>
      </c>
      <c r="K639" s="173">
        <v>0</v>
      </c>
      <c r="L639" s="13">
        <v>0</v>
      </c>
      <c r="M639" s="169">
        <v>0</v>
      </c>
      <c r="N639" s="61">
        <v>0</v>
      </c>
      <c r="O639" s="169">
        <v>715.5</v>
      </c>
      <c r="P639" s="61">
        <v>2013911.62</v>
      </c>
      <c r="Q639" s="169">
        <v>3455</v>
      </c>
      <c r="R639" s="61">
        <v>2848369.37</v>
      </c>
      <c r="S639" s="169">
        <v>0</v>
      </c>
      <c r="T639" s="61">
        <v>0</v>
      </c>
      <c r="U639" s="24"/>
      <c r="V639" s="107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</row>
    <row r="640" spans="1:38" s="109" customFormat="1" ht="24.75" hidden="1" customHeight="1" x14ac:dyDescent="0.25">
      <c r="A640" s="60">
        <v>33</v>
      </c>
      <c r="B640" s="14" t="s">
        <v>1355</v>
      </c>
      <c r="C640" s="26">
        <f t="shared" si="57"/>
        <v>1024905</v>
      </c>
      <c r="D640" s="13">
        <v>51245.25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73">
        <v>0</v>
      </c>
      <c r="L640" s="13">
        <v>0</v>
      </c>
      <c r="M640" s="13">
        <v>250</v>
      </c>
      <c r="N640" s="13">
        <v>973659.75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24"/>
      <c r="V640" s="107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</row>
    <row r="641" spans="1:38" s="206" customFormat="1" ht="24.75" hidden="1" customHeight="1" x14ac:dyDescent="0.25">
      <c r="A641" s="60">
        <v>34</v>
      </c>
      <c r="B641" s="14" t="s">
        <v>1339</v>
      </c>
      <c r="C641" s="26">
        <f t="shared" si="57"/>
        <v>4000000</v>
      </c>
      <c r="D641" s="13">
        <v>200000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73">
        <v>2</v>
      </c>
      <c r="L641" s="13">
        <v>3800000</v>
      </c>
      <c r="M641" s="169">
        <v>0</v>
      </c>
      <c r="N641" s="61">
        <v>0</v>
      </c>
      <c r="O641" s="169">
        <v>0</v>
      </c>
      <c r="P641" s="61">
        <v>0</v>
      </c>
      <c r="Q641" s="169">
        <v>0</v>
      </c>
      <c r="R641" s="61">
        <v>0</v>
      </c>
      <c r="S641" s="169">
        <v>0</v>
      </c>
      <c r="T641" s="61">
        <v>0</v>
      </c>
      <c r="U641" s="24"/>
      <c r="V641" s="107"/>
      <c r="W641" s="108"/>
      <c r="X641" s="108"/>
      <c r="Y641" s="108"/>
      <c r="Z641" s="108"/>
      <c r="AA641" s="108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</row>
    <row r="642" spans="1:38" s="109" customFormat="1" ht="24.75" hidden="1" customHeight="1" x14ac:dyDescent="0.25">
      <c r="A642" s="60">
        <v>35</v>
      </c>
      <c r="B642" s="14" t="s">
        <v>648</v>
      </c>
      <c r="C642" s="26">
        <f t="shared" si="57"/>
        <v>3866665.55</v>
      </c>
      <c r="D642" s="13">
        <v>193333.28</v>
      </c>
      <c r="E642" s="13">
        <v>299706.5</v>
      </c>
      <c r="F642" s="13">
        <v>1530247.53</v>
      </c>
      <c r="G642" s="13">
        <v>938761.12</v>
      </c>
      <c r="H642" s="13">
        <v>522653.84</v>
      </c>
      <c r="I642" s="13">
        <v>381963.28</v>
      </c>
      <c r="J642" s="13">
        <v>0</v>
      </c>
      <c r="K642" s="173">
        <v>0</v>
      </c>
      <c r="L642" s="13">
        <v>0</v>
      </c>
      <c r="M642" s="169">
        <v>0</v>
      </c>
      <c r="N642" s="61">
        <v>0</v>
      </c>
      <c r="O642" s="169">
        <v>0</v>
      </c>
      <c r="P642" s="61">
        <v>0</v>
      </c>
      <c r="Q642" s="169">
        <v>0</v>
      </c>
      <c r="R642" s="61">
        <v>0</v>
      </c>
      <c r="S642" s="169">
        <v>0</v>
      </c>
      <c r="T642" s="61">
        <v>0</v>
      </c>
      <c r="U642" s="24"/>
      <c r="V642" s="107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</row>
    <row r="643" spans="1:38" s="109" customFormat="1" ht="24.75" hidden="1" customHeight="1" x14ac:dyDescent="0.25">
      <c r="A643" s="60">
        <v>36</v>
      </c>
      <c r="B643" s="14" t="s">
        <v>100</v>
      </c>
      <c r="C643" s="26">
        <f t="shared" si="57"/>
        <v>3092322.56</v>
      </c>
      <c r="D643" s="13">
        <v>154616.13</v>
      </c>
      <c r="E643" s="13">
        <v>917423.48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73">
        <v>0</v>
      </c>
      <c r="L643" s="13">
        <v>0</v>
      </c>
      <c r="M643" s="169">
        <v>0</v>
      </c>
      <c r="N643" s="61">
        <v>0</v>
      </c>
      <c r="O643" s="169">
        <v>884</v>
      </c>
      <c r="P643" s="61">
        <v>2020282.95</v>
      </c>
      <c r="Q643" s="169">
        <v>0</v>
      </c>
      <c r="R643" s="61">
        <v>0</v>
      </c>
      <c r="S643" s="169">
        <v>0</v>
      </c>
      <c r="T643" s="61">
        <v>0</v>
      </c>
      <c r="U643" s="24"/>
      <c r="V643" s="107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</row>
    <row r="644" spans="1:38" s="109" customFormat="1" ht="24.75" hidden="1" customHeight="1" x14ac:dyDescent="0.25">
      <c r="A644" s="60">
        <v>37</v>
      </c>
      <c r="B644" s="14" t="s">
        <v>148</v>
      </c>
      <c r="C644" s="26">
        <f t="shared" si="57"/>
        <v>9260275.6199999992</v>
      </c>
      <c r="D644" s="13">
        <v>463013.78</v>
      </c>
      <c r="E644" s="13">
        <v>935610.17</v>
      </c>
      <c r="F644" s="13">
        <v>4637734.5199999996</v>
      </c>
      <c r="G644" s="13">
        <v>0</v>
      </c>
      <c r="H644" s="13">
        <v>0</v>
      </c>
      <c r="I644" s="13">
        <v>1163584.8</v>
      </c>
      <c r="J644" s="13">
        <v>0</v>
      </c>
      <c r="K644" s="173">
        <v>0</v>
      </c>
      <c r="L644" s="13">
        <v>0</v>
      </c>
      <c r="M644" s="169">
        <v>0</v>
      </c>
      <c r="N644" s="61">
        <v>0</v>
      </c>
      <c r="O644" s="169">
        <v>864</v>
      </c>
      <c r="P644" s="61">
        <v>2060332.35</v>
      </c>
      <c r="Q644" s="169">
        <v>0</v>
      </c>
      <c r="R644" s="61">
        <v>0</v>
      </c>
      <c r="S644" s="169">
        <v>0</v>
      </c>
      <c r="T644" s="61">
        <v>0</v>
      </c>
      <c r="U644" s="24"/>
      <c r="V644" s="107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</row>
    <row r="645" spans="1:38" s="109" customFormat="1" ht="24.75" hidden="1" customHeight="1" x14ac:dyDescent="0.25">
      <c r="A645" s="60">
        <v>38</v>
      </c>
      <c r="B645" s="14" t="s">
        <v>101</v>
      </c>
      <c r="C645" s="26">
        <f t="shared" si="57"/>
        <v>2135478.77</v>
      </c>
      <c r="D645" s="13">
        <v>106773.94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73">
        <v>0</v>
      </c>
      <c r="L645" s="13">
        <v>0</v>
      </c>
      <c r="M645" s="169">
        <v>0</v>
      </c>
      <c r="N645" s="61">
        <v>0</v>
      </c>
      <c r="O645" s="169">
        <v>781.4</v>
      </c>
      <c r="P645" s="61">
        <v>2028704.83</v>
      </c>
      <c r="Q645" s="169">
        <v>0</v>
      </c>
      <c r="R645" s="61">
        <v>0</v>
      </c>
      <c r="S645" s="169">
        <v>0</v>
      </c>
      <c r="T645" s="61">
        <v>0</v>
      </c>
      <c r="U645" s="24"/>
      <c r="V645" s="107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</row>
    <row r="646" spans="1:38" s="109" customFormat="1" ht="24.75" hidden="1" customHeight="1" x14ac:dyDescent="0.25">
      <c r="A646" s="60">
        <v>39</v>
      </c>
      <c r="B646" s="14" t="s">
        <v>102</v>
      </c>
      <c r="C646" s="26">
        <f t="shared" si="57"/>
        <v>2128259.11</v>
      </c>
      <c r="D646" s="13">
        <v>106412.96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73">
        <v>0</v>
      </c>
      <c r="L646" s="13">
        <v>0</v>
      </c>
      <c r="M646" s="169">
        <v>0</v>
      </c>
      <c r="N646" s="61">
        <v>0</v>
      </c>
      <c r="O646" s="169">
        <v>781</v>
      </c>
      <c r="P646" s="61">
        <v>2021846.15</v>
      </c>
      <c r="Q646" s="169">
        <v>0</v>
      </c>
      <c r="R646" s="61">
        <v>0</v>
      </c>
      <c r="S646" s="169">
        <v>0</v>
      </c>
      <c r="T646" s="61">
        <v>0</v>
      </c>
      <c r="U646" s="24"/>
      <c r="V646" s="107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</row>
    <row r="647" spans="1:38" s="109" customFormat="1" ht="24.75" hidden="1" customHeight="1" x14ac:dyDescent="0.25">
      <c r="A647" s="60">
        <v>40</v>
      </c>
      <c r="B647" s="14" t="s">
        <v>1350</v>
      </c>
      <c r="C647" s="26">
        <f t="shared" si="57"/>
        <v>4497283.1399999997</v>
      </c>
      <c r="D647" s="13">
        <v>224864.15700000001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73">
        <v>0</v>
      </c>
      <c r="L647" s="13">
        <v>0</v>
      </c>
      <c r="M647" s="13">
        <v>1097</v>
      </c>
      <c r="N647" s="13">
        <v>4272418.9829999991</v>
      </c>
      <c r="O647" s="13">
        <v>0</v>
      </c>
      <c r="P647" s="13">
        <v>0</v>
      </c>
      <c r="Q647" s="13">
        <v>0</v>
      </c>
      <c r="R647" s="13">
        <v>0</v>
      </c>
      <c r="S647" s="13">
        <v>0</v>
      </c>
      <c r="T647" s="13">
        <v>0</v>
      </c>
      <c r="U647" s="24"/>
      <c r="V647" s="107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</row>
    <row r="648" spans="1:38" s="109" customFormat="1" ht="24.75" hidden="1" customHeight="1" x14ac:dyDescent="0.25">
      <c r="A648" s="60">
        <v>41</v>
      </c>
      <c r="B648" s="14" t="s">
        <v>1349</v>
      </c>
      <c r="C648" s="26">
        <f t="shared" si="57"/>
        <v>6969354</v>
      </c>
      <c r="D648" s="13">
        <v>348467.7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73">
        <v>0</v>
      </c>
      <c r="L648" s="13">
        <v>0</v>
      </c>
      <c r="M648" s="13">
        <v>1700</v>
      </c>
      <c r="N648" s="13">
        <v>6620886.2999999998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24"/>
      <c r="V648" s="107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</row>
    <row r="649" spans="1:38" s="134" customFormat="1" ht="24.75" hidden="1" customHeight="1" x14ac:dyDescent="0.25">
      <c r="A649" s="228" t="s">
        <v>27</v>
      </c>
      <c r="B649" s="228"/>
      <c r="C649" s="98">
        <f t="shared" si="57"/>
        <v>195387291.22999999</v>
      </c>
      <c r="D649" s="48">
        <f>ROUND(SUM(D625:D648),2)</f>
        <v>9769364.5600000005</v>
      </c>
      <c r="E649" s="48">
        <f t="shared" ref="E649:T649" si="58">ROUND(SUM(E625:E648),2)</f>
        <v>10296747.789999999</v>
      </c>
      <c r="F649" s="48">
        <f t="shared" si="58"/>
        <v>48621321.18</v>
      </c>
      <c r="G649" s="48">
        <f t="shared" si="58"/>
        <v>24136244.68</v>
      </c>
      <c r="H649" s="48">
        <f t="shared" si="58"/>
        <v>13103652.619999999</v>
      </c>
      <c r="I649" s="48">
        <f t="shared" si="58"/>
        <v>11431150.130000001</v>
      </c>
      <c r="J649" s="48">
        <f t="shared" si="58"/>
        <v>0</v>
      </c>
      <c r="K649" s="48">
        <f t="shared" si="58"/>
        <v>4</v>
      </c>
      <c r="L649" s="48">
        <f t="shared" si="58"/>
        <v>7600000</v>
      </c>
      <c r="M649" s="48">
        <f t="shared" si="58"/>
        <v>5836</v>
      </c>
      <c r="N649" s="48">
        <f t="shared" si="58"/>
        <v>22250370.350000001</v>
      </c>
      <c r="O649" s="48">
        <f t="shared" si="58"/>
        <v>12343.92</v>
      </c>
      <c r="P649" s="48">
        <f t="shared" si="58"/>
        <v>29812045.280000001</v>
      </c>
      <c r="Q649" s="48">
        <f t="shared" si="58"/>
        <v>12161.15</v>
      </c>
      <c r="R649" s="48">
        <f t="shared" si="58"/>
        <v>18366394.640000001</v>
      </c>
      <c r="S649" s="48">
        <f t="shared" si="58"/>
        <v>0</v>
      </c>
      <c r="T649" s="48">
        <f t="shared" si="58"/>
        <v>0</v>
      </c>
      <c r="U649" s="133"/>
      <c r="V649" s="35"/>
      <c r="W649" s="133"/>
      <c r="X649" s="133"/>
      <c r="Y649" s="133"/>
      <c r="Z649" s="133"/>
      <c r="AA649" s="133"/>
      <c r="AB649" s="133"/>
      <c r="AC649" s="133"/>
      <c r="AD649" s="133"/>
      <c r="AE649" s="133"/>
      <c r="AF649" s="133"/>
      <c r="AG649" s="133"/>
      <c r="AH649" s="133"/>
      <c r="AI649" s="133"/>
      <c r="AJ649" s="133"/>
      <c r="AK649" s="133"/>
      <c r="AL649" s="133"/>
    </row>
    <row r="650" spans="1:38" s="134" customFormat="1" ht="24.75" hidden="1" customHeight="1" x14ac:dyDescent="0.25">
      <c r="A650" s="216" t="s">
        <v>28</v>
      </c>
      <c r="B650" s="217"/>
      <c r="C650" s="218"/>
      <c r="D650" s="13"/>
      <c r="E650" s="13"/>
      <c r="F650" s="13"/>
      <c r="G650" s="13"/>
      <c r="H650" s="13"/>
      <c r="I650" s="13"/>
      <c r="J650" s="13"/>
      <c r="K650" s="78"/>
      <c r="L650" s="13"/>
      <c r="M650" s="81"/>
      <c r="N650" s="13"/>
      <c r="O650" s="81"/>
      <c r="P650" s="13"/>
      <c r="Q650" s="81"/>
      <c r="R650" s="13"/>
      <c r="S650" s="81"/>
      <c r="T650" s="13"/>
      <c r="U650" s="133"/>
      <c r="V650" s="35"/>
      <c r="W650" s="133"/>
      <c r="X650" s="133"/>
      <c r="Y650" s="133"/>
      <c r="Z650" s="133"/>
      <c r="AA650" s="133"/>
      <c r="AB650" s="133"/>
      <c r="AC650" s="133"/>
      <c r="AD650" s="133"/>
      <c r="AE650" s="133"/>
      <c r="AF650" s="133"/>
      <c r="AG650" s="133"/>
      <c r="AH650" s="133"/>
      <c r="AI650" s="133"/>
      <c r="AJ650" s="133"/>
      <c r="AK650" s="133"/>
      <c r="AL650" s="133"/>
    </row>
    <row r="651" spans="1:38" s="115" customFormat="1" ht="24.75" hidden="1" customHeight="1" x14ac:dyDescent="0.25">
      <c r="A651" s="60">
        <v>42</v>
      </c>
      <c r="B651" s="14" t="s">
        <v>658</v>
      </c>
      <c r="C651" s="26">
        <f t="shared" ref="C651:C665" si="59">ROUND(SUM(D651+E651+F651+G651+H651+I651+J651+L651+N651+P651+R651+T651),2)</f>
        <v>8000000</v>
      </c>
      <c r="D651" s="13">
        <v>400000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59">
        <v>4</v>
      </c>
      <c r="L651" s="13">
        <v>7600000</v>
      </c>
      <c r="M651" s="85">
        <v>0</v>
      </c>
      <c r="N651" s="61">
        <v>0</v>
      </c>
      <c r="O651" s="85">
        <v>0</v>
      </c>
      <c r="P651" s="61">
        <v>0</v>
      </c>
      <c r="Q651" s="85">
        <v>0</v>
      </c>
      <c r="R651" s="61">
        <v>0</v>
      </c>
      <c r="S651" s="85">
        <v>0</v>
      </c>
      <c r="T651" s="61">
        <v>0</v>
      </c>
      <c r="U651" s="46"/>
      <c r="V651" s="116"/>
    </row>
    <row r="652" spans="1:38" s="115" customFormat="1" ht="24.75" hidden="1" customHeight="1" x14ac:dyDescent="0.25">
      <c r="A652" s="60">
        <v>43</v>
      </c>
      <c r="B652" s="14" t="s">
        <v>1134</v>
      </c>
      <c r="C652" s="26">
        <f t="shared" si="59"/>
        <v>4000000</v>
      </c>
      <c r="D652" s="13">
        <v>200000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59">
        <v>2</v>
      </c>
      <c r="L652" s="13">
        <v>3800000</v>
      </c>
      <c r="M652" s="85">
        <v>0</v>
      </c>
      <c r="N652" s="61">
        <v>0</v>
      </c>
      <c r="O652" s="85">
        <v>0</v>
      </c>
      <c r="P652" s="61">
        <v>0</v>
      </c>
      <c r="Q652" s="85">
        <v>0</v>
      </c>
      <c r="R652" s="61">
        <v>0</v>
      </c>
      <c r="S652" s="85">
        <v>0</v>
      </c>
      <c r="T652" s="61">
        <v>0</v>
      </c>
      <c r="U652" s="46"/>
      <c r="V652" s="116"/>
    </row>
    <row r="653" spans="1:38" s="115" customFormat="1" ht="24.75" hidden="1" customHeight="1" x14ac:dyDescent="0.25">
      <c r="A653" s="60">
        <v>44</v>
      </c>
      <c r="B653" s="14" t="s">
        <v>1135</v>
      </c>
      <c r="C653" s="26">
        <f t="shared" si="59"/>
        <v>4000000</v>
      </c>
      <c r="D653" s="13">
        <v>200000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59">
        <v>2</v>
      </c>
      <c r="L653" s="13">
        <v>3800000</v>
      </c>
      <c r="M653" s="85">
        <v>0</v>
      </c>
      <c r="N653" s="61">
        <v>0</v>
      </c>
      <c r="O653" s="85">
        <v>0</v>
      </c>
      <c r="P653" s="61">
        <v>0</v>
      </c>
      <c r="Q653" s="85">
        <v>0</v>
      </c>
      <c r="R653" s="61">
        <v>0</v>
      </c>
      <c r="S653" s="85">
        <v>0</v>
      </c>
      <c r="T653" s="61">
        <v>0</v>
      </c>
      <c r="U653" s="46"/>
      <c r="V653" s="116"/>
    </row>
    <row r="654" spans="1:38" s="115" customFormat="1" ht="24.75" hidden="1" customHeight="1" x14ac:dyDescent="0.25">
      <c r="A654" s="60">
        <v>45</v>
      </c>
      <c r="B654" s="14" t="s">
        <v>1136</v>
      </c>
      <c r="C654" s="26">
        <f t="shared" si="59"/>
        <v>5267762.51</v>
      </c>
      <c r="D654" s="13">
        <v>263388.13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45">
        <v>0</v>
      </c>
      <c r="L654" s="13">
        <v>0</v>
      </c>
      <c r="M654" s="85">
        <v>1250</v>
      </c>
      <c r="N654" s="13">
        <v>5004374.38</v>
      </c>
      <c r="O654" s="85">
        <v>0</v>
      </c>
      <c r="P654" s="13">
        <v>0</v>
      </c>
      <c r="Q654" s="85">
        <v>0</v>
      </c>
      <c r="R654" s="13">
        <v>0</v>
      </c>
      <c r="S654" s="85">
        <v>0</v>
      </c>
      <c r="T654" s="13">
        <v>0</v>
      </c>
      <c r="U654" s="46"/>
      <c r="V654" s="116"/>
    </row>
    <row r="655" spans="1:38" s="115" customFormat="1" ht="24.75" hidden="1" customHeight="1" x14ac:dyDescent="0.25">
      <c r="A655" s="60">
        <v>46</v>
      </c>
      <c r="B655" s="14" t="s">
        <v>1137</v>
      </c>
      <c r="C655" s="26">
        <f t="shared" si="59"/>
        <v>8000000</v>
      </c>
      <c r="D655" s="13">
        <v>400000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59">
        <v>4</v>
      </c>
      <c r="L655" s="13">
        <v>7600000</v>
      </c>
      <c r="M655" s="85">
        <v>0</v>
      </c>
      <c r="N655" s="61">
        <v>0</v>
      </c>
      <c r="O655" s="85">
        <v>0</v>
      </c>
      <c r="P655" s="61">
        <v>0</v>
      </c>
      <c r="Q655" s="85">
        <v>0</v>
      </c>
      <c r="R655" s="61">
        <v>0</v>
      </c>
      <c r="S655" s="85">
        <v>0</v>
      </c>
      <c r="T655" s="61">
        <v>0</v>
      </c>
      <c r="U655" s="46"/>
      <c r="V655" s="116"/>
    </row>
    <row r="656" spans="1:38" s="115" customFormat="1" ht="24.75" hidden="1" customHeight="1" x14ac:dyDescent="0.25">
      <c r="A656" s="60">
        <v>47</v>
      </c>
      <c r="B656" s="14" t="s">
        <v>1138</v>
      </c>
      <c r="C656" s="26">
        <f t="shared" si="59"/>
        <v>4000000</v>
      </c>
      <c r="D656" s="13">
        <v>200000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59">
        <v>2</v>
      </c>
      <c r="L656" s="13">
        <v>3800000</v>
      </c>
      <c r="M656" s="85">
        <v>0</v>
      </c>
      <c r="N656" s="61">
        <v>0</v>
      </c>
      <c r="O656" s="85">
        <v>0</v>
      </c>
      <c r="P656" s="61">
        <v>0</v>
      </c>
      <c r="Q656" s="85">
        <v>0</v>
      </c>
      <c r="R656" s="61">
        <v>0</v>
      </c>
      <c r="S656" s="85">
        <v>0</v>
      </c>
      <c r="T656" s="61">
        <v>0</v>
      </c>
      <c r="U656" s="46"/>
      <c r="V656" s="116"/>
    </row>
    <row r="657" spans="1:39" s="115" customFormat="1" ht="24.75" hidden="1" customHeight="1" x14ac:dyDescent="0.25">
      <c r="A657" s="60">
        <v>48</v>
      </c>
      <c r="B657" s="14" t="s">
        <v>1139</v>
      </c>
      <c r="C657" s="26">
        <f t="shared" si="59"/>
        <v>8000000</v>
      </c>
      <c r="D657" s="13">
        <v>400000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72">
        <v>4</v>
      </c>
      <c r="L657" s="13">
        <v>7600000</v>
      </c>
      <c r="M657" s="184">
        <v>0</v>
      </c>
      <c r="N657" s="61">
        <v>0</v>
      </c>
      <c r="O657" s="184">
        <v>0</v>
      </c>
      <c r="P657" s="61">
        <v>0</v>
      </c>
      <c r="Q657" s="184">
        <v>0</v>
      </c>
      <c r="R657" s="61">
        <v>0</v>
      </c>
      <c r="S657" s="184">
        <v>0</v>
      </c>
      <c r="T657" s="61">
        <v>0</v>
      </c>
      <c r="U657" s="46"/>
      <c r="V657" s="116"/>
    </row>
    <row r="658" spans="1:39" s="115" customFormat="1" ht="24.75" hidden="1" customHeight="1" x14ac:dyDescent="0.25">
      <c r="A658" s="60">
        <v>49</v>
      </c>
      <c r="B658" s="14" t="s">
        <v>334</v>
      </c>
      <c r="C658" s="26">
        <f t="shared" si="59"/>
        <v>8367661.7000000002</v>
      </c>
      <c r="D658" s="13">
        <v>418383.08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5">
        <v>0</v>
      </c>
      <c r="L658" s="13">
        <v>0</v>
      </c>
      <c r="M658" s="184">
        <v>1045</v>
      </c>
      <c r="N658" s="13">
        <v>4183656.98</v>
      </c>
      <c r="O658" s="184">
        <v>0</v>
      </c>
      <c r="P658" s="13">
        <v>0</v>
      </c>
      <c r="Q658" s="184">
        <v>2652.16</v>
      </c>
      <c r="R658" s="13">
        <v>3765621.64</v>
      </c>
      <c r="S658" s="184">
        <v>0</v>
      </c>
      <c r="T658" s="13">
        <v>0</v>
      </c>
      <c r="U658" s="46"/>
      <c r="V658" s="116"/>
    </row>
    <row r="659" spans="1:39" s="115" customFormat="1" ht="24.75" hidden="1" customHeight="1" x14ac:dyDescent="0.25">
      <c r="A659" s="60">
        <v>50</v>
      </c>
      <c r="B659" s="14" t="s">
        <v>1140</v>
      </c>
      <c r="C659" s="26">
        <f t="shared" si="59"/>
        <v>8223944.8099999996</v>
      </c>
      <c r="D659" s="13">
        <v>411197.24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5">
        <v>0</v>
      </c>
      <c r="L659" s="13">
        <v>0</v>
      </c>
      <c r="M659" s="184">
        <v>1045</v>
      </c>
      <c r="N659" s="13">
        <v>4183656.98</v>
      </c>
      <c r="O659" s="184">
        <v>0</v>
      </c>
      <c r="P659" s="13">
        <v>0</v>
      </c>
      <c r="Q659" s="184">
        <v>2556</v>
      </c>
      <c r="R659" s="13">
        <v>3629090.59</v>
      </c>
      <c r="S659" s="184">
        <v>0</v>
      </c>
      <c r="T659" s="13">
        <v>0</v>
      </c>
      <c r="U659" s="46"/>
      <c r="V659" s="116"/>
    </row>
    <row r="660" spans="1:39" s="115" customFormat="1" ht="24.75" hidden="1" customHeight="1" x14ac:dyDescent="0.25">
      <c r="A660" s="60">
        <v>51</v>
      </c>
      <c r="B660" s="14" t="s">
        <v>1141</v>
      </c>
      <c r="C660" s="26">
        <f t="shared" si="59"/>
        <v>8367661.7000000002</v>
      </c>
      <c r="D660" s="13">
        <v>418383.08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5">
        <v>0</v>
      </c>
      <c r="L660" s="13">
        <v>0</v>
      </c>
      <c r="M660" s="184">
        <v>1045</v>
      </c>
      <c r="N660" s="13">
        <v>4183656.98</v>
      </c>
      <c r="O660" s="184">
        <v>0</v>
      </c>
      <c r="P660" s="13">
        <v>0</v>
      </c>
      <c r="Q660" s="184">
        <v>2652.16</v>
      </c>
      <c r="R660" s="13">
        <v>3765621.64</v>
      </c>
      <c r="S660" s="184">
        <v>0</v>
      </c>
      <c r="T660" s="13">
        <v>0</v>
      </c>
      <c r="U660" s="46"/>
      <c r="V660" s="116"/>
    </row>
    <row r="661" spans="1:39" s="115" customFormat="1" ht="24.75" hidden="1" customHeight="1" x14ac:dyDescent="0.25">
      <c r="A661" s="60">
        <v>52</v>
      </c>
      <c r="B661" s="14" t="s">
        <v>1142</v>
      </c>
      <c r="C661" s="26">
        <f t="shared" si="59"/>
        <v>8367661.7000000002</v>
      </c>
      <c r="D661" s="13">
        <v>418383.08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5">
        <v>0</v>
      </c>
      <c r="L661" s="13">
        <v>0</v>
      </c>
      <c r="M661" s="184">
        <v>1045</v>
      </c>
      <c r="N661" s="13">
        <v>4183656.98</v>
      </c>
      <c r="O661" s="184">
        <v>0</v>
      </c>
      <c r="P661" s="13">
        <v>0</v>
      </c>
      <c r="Q661" s="184">
        <v>2652.16</v>
      </c>
      <c r="R661" s="13">
        <v>3765621.64</v>
      </c>
      <c r="S661" s="184">
        <v>0</v>
      </c>
      <c r="T661" s="13">
        <v>0</v>
      </c>
      <c r="U661" s="46"/>
      <c r="V661" s="116"/>
    </row>
    <row r="662" spans="1:39" s="115" customFormat="1" ht="24.75" hidden="1" customHeight="1" x14ac:dyDescent="0.25">
      <c r="A662" s="60">
        <v>53</v>
      </c>
      <c r="B662" s="14" t="s">
        <v>1143</v>
      </c>
      <c r="C662" s="26">
        <f t="shared" si="59"/>
        <v>11443830.92</v>
      </c>
      <c r="D662" s="13">
        <v>572191.55000000005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5">
        <v>0</v>
      </c>
      <c r="L662" s="13">
        <v>0</v>
      </c>
      <c r="M662" s="184">
        <v>1241.1500000000001</v>
      </c>
      <c r="N662" s="13">
        <v>4968943.4000000004</v>
      </c>
      <c r="O662" s="184">
        <v>0</v>
      </c>
      <c r="P662" s="13">
        <v>0</v>
      </c>
      <c r="Q662" s="184">
        <v>4157.32</v>
      </c>
      <c r="R662" s="13">
        <v>5902695.9699999997</v>
      </c>
      <c r="S662" s="184">
        <v>0</v>
      </c>
      <c r="T662" s="13">
        <v>0</v>
      </c>
      <c r="U662" s="46"/>
      <c r="V662" s="116"/>
      <c r="W662" s="116"/>
      <c r="X662" s="116"/>
      <c r="Y662" s="116"/>
      <c r="Z662" s="116"/>
      <c r="AA662" s="116"/>
      <c r="AB662" s="116"/>
      <c r="AC662" s="116"/>
      <c r="AD662" s="116"/>
      <c r="AE662" s="116"/>
      <c r="AF662" s="116"/>
      <c r="AG662" s="116"/>
      <c r="AH662" s="116"/>
      <c r="AI662" s="116"/>
      <c r="AJ662" s="116"/>
      <c r="AK662" s="116"/>
      <c r="AL662" s="116"/>
      <c r="AM662" s="116"/>
    </row>
    <row r="663" spans="1:39" s="115" customFormat="1" ht="24.75" hidden="1" customHeight="1" x14ac:dyDescent="0.25">
      <c r="A663" s="60">
        <v>54</v>
      </c>
      <c r="B663" s="14" t="s">
        <v>1144</v>
      </c>
      <c r="C663" s="26">
        <f t="shared" si="59"/>
        <v>8367661.7000000002</v>
      </c>
      <c r="D663" s="13">
        <v>418383.08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5">
        <v>0</v>
      </c>
      <c r="L663" s="13">
        <v>0</v>
      </c>
      <c r="M663" s="184">
        <v>1045</v>
      </c>
      <c r="N663" s="13">
        <v>4183656.98</v>
      </c>
      <c r="O663" s="184">
        <v>0</v>
      </c>
      <c r="P663" s="13">
        <v>0</v>
      </c>
      <c r="Q663" s="184">
        <v>2652.16</v>
      </c>
      <c r="R663" s="13">
        <v>3765621.64</v>
      </c>
      <c r="S663" s="184">
        <v>0</v>
      </c>
      <c r="T663" s="13">
        <v>0</v>
      </c>
      <c r="U663" s="46"/>
      <c r="V663" s="135"/>
      <c r="W663" s="116"/>
      <c r="X663" s="116"/>
      <c r="Y663" s="116"/>
      <c r="Z663" s="116"/>
      <c r="AA663" s="116"/>
      <c r="AB663" s="116"/>
      <c r="AC663" s="116"/>
      <c r="AD663" s="116"/>
      <c r="AE663" s="116"/>
      <c r="AF663" s="116"/>
      <c r="AG663" s="116"/>
      <c r="AH663" s="116"/>
      <c r="AI663" s="116"/>
      <c r="AJ663" s="116"/>
      <c r="AK663" s="116"/>
      <c r="AL663" s="116"/>
      <c r="AM663" s="116"/>
    </row>
    <row r="664" spans="1:39" s="115" customFormat="1" ht="24.75" hidden="1" customHeight="1" x14ac:dyDescent="0.25">
      <c r="A664" s="60">
        <v>55</v>
      </c>
      <c r="B664" s="14" t="s">
        <v>1145</v>
      </c>
      <c r="C664" s="26">
        <f t="shared" si="59"/>
        <v>8367661.7000000002</v>
      </c>
      <c r="D664" s="13">
        <v>418383.08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5">
        <v>0</v>
      </c>
      <c r="L664" s="13">
        <v>0</v>
      </c>
      <c r="M664" s="184">
        <v>1045</v>
      </c>
      <c r="N664" s="13">
        <v>4183656.98</v>
      </c>
      <c r="O664" s="184">
        <v>0</v>
      </c>
      <c r="P664" s="13">
        <v>0</v>
      </c>
      <c r="Q664" s="184">
        <v>2652.16</v>
      </c>
      <c r="R664" s="13">
        <v>3765621.64</v>
      </c>
      <c r="S664" s="184">
        <v>0</v>
      </c>
      <c r="T664" s="13">
        <v>0</v>
      </c>
      <c r="U664" s="46"/>
      <c r="V664" s="116"/>
      <c r="W664" s="116"/>
      <c r="X664" s="116"/>
      <c r="Y664" s="116"/>
      <c r="Z664" s="116"/>
      <c r="AA664" s="116"/>
      <c r="AB664" s="116"/>
      <c r="AC664" s="116"/>
      <c r="AD664" s="116"/>
      <c r="AE664" s="116"/>
      <c r="AF664" s="116"/>
      <c r="AG664" s="116"/>
      <c r="AH664" s="116"/>
      <c r="AI664" s="116"/>
      <c r="AJ664" s="116"/>
      <c r="AK664" s="116"/>
      <c r="AL664" s="116"/>
      <c r="AM664" s="116"/>
    </row>
    <row r="665" spans="1:39" s="89" customFormat="1" ht="24.75" hidden="1" customHeight="1" x14ac:dyDescent="0.25">
      <c r="A665" s="228" t="s">
        <v>103</v>
      </c>
      <c r="B665" s="228"/>
      <c r="C665" s="98">
        <f t="shared" si="59"/>
        <v>102773846.73999999</v>
      </c>
      <c r="D665" s="48">
        <f>ROUND(SUM(D651:D664),2)</f>
        <v>5138692.32</v>
      </c>
      <c r="E665" s="48">
        <f>ROUND(SUM(E651:E664),2)</f>
        <v>0</v>
      </c>
      <c r="F665" s="48">
        <f t="shared" ref="F665:T665" si="60">ROUND(SUM(F651:F664),2)</f>
        <v>0</v>
      </c>
      <c r="G665" s="48">
        <f t="shared" si="60"/>
        <v>0</v>
      </c>
      <c r="H665" s="48">
        <f t="shared" si="60"/>
        <v>0</v>
      </c>
      <c r="I665" s="48">
        <f t="shared" si="60"/>
        <v>0</v>
      </c>
      <c r="J665" s="48">
        <f t="shared" si="60"/>
        <v>0</v>
      </c>
      <c r="K665" s="48">
        <f t="shared" si="60"/>
        <v>18</v>
      </c>
      <c r="L665" s="48">
        <f t="shared" si="60"/>
        <v>34200000</v>
      </c>
      <c r="M665" s="48">
        <f t="shared" si="60"/>
        <v>8761.15</v>
      </c>
      <c r="N665" s="48">
        <f t="shared" si="60"/>
        <v>35075259.659999996</v>
      </c>
      <c r="O665" s="48">
        <f t="shared" si="60"/>
        <v>0</v>
      </c>
      <c r="P665" s="48">
        <f t="shared" si="60"/>
        <v>0</v>
      </c>
      <c r="Q665" s="48">
        <f t="shared" si="60"/>
        <v>19974.12</v>
      </c>
      <c r="R665" s="48">
        <f t="shared" si="60"/>
        <v>28359894.760000002</v>
      </c>
      <c r="S665" s="48">
        <f t="shared" si="60"/>
        <v>0</v>
      </c>
      <c r="T665" s="48">
        <f t="shared" si="60"/>
        <v>0</v>
      </c>
      <c r="U665" s="8"/>
      <c r="V665" s="30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1:39" s="89" customFormat="1" ht="24.75" hidden="1" customHeight="1" x14ac:dyDescent="0.25">
      <c r="A666" s="216" t="s">
        <v>31</v>
      </c>
      <c r="B666" s="217"/>
      <c r="C666" s="218"/>
      <c r="D666" s="13"/>
      <c r="E666" s="13"/>
      <c r="F666" s="13"/>
      <c r="G666" s="13"/>
      <c r="H666" s="13"/>
      <c r="I666" s="13"/>
      <c r="J666" s="13"/>
      <c r="K666" s="78"/>
      <c r="L666" s="13"/>
      <c r="M666" s="81"/>
      <c r="N666" s="13"/>
      <c r="O666" s="52"/>
      <c r="P666" s="13"/>
      <c r="Q666" s="81"/>
      <c r="R666" s="13"/>
      <c r="S666" s="52"/>
      <c r="T666" s="13"/>
      <c r="U666" s="46"/>
      <c r="V666" s="30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1:39" s="130" customFormat="1" ht="24.75" hidden="1" customHeight="1" x14ac:dyDescent="0.25">
      <c r="A667" s="60">
        <v>56</v>
      </c>
      <c r="B667" s="14" t="s">
        <v>678</v>
      </c>
      <c r="C667" s="26">
        <f t="shared" ref="C667:C678" si="61">ROUND(SUM(D667+E667+F667+G667+H667+I667+J667+L667+N667+P667+R667+T667),2)</f>
        <v>7635513.04</v>
      </c>
      <c r="D667" s="13">
        <v>381775.65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72">
        <v>0</v>
      </c>
      <c r="L667" s="13">
        <v>0</v>
      </c>
      <c r="M667" s="184">
        <v>0</v>
      </c>
      <c r="N667" s="61">
        <v>0</v>
      </c>
      <c r="O667" s="184">
        <v>0</v>
      </c>
      <c r="P667" s="61">
        <v>0</v>
      </c>
      <c r="Q667" s="184">
        <v>2796.63</v>
      </c>
      <c r="R667" s="61">
        <v>7253737.3899999997</v>
      </c>
      <c r="S667" s="184">
        <v>0</v>
      </c>
      <c r="T667" s="61">
        <v>0</v>
      </c>
      <c r="U667" s="46"/>
      <c r="V667" s="23"/>
      <c r="W667" s="128"/>
      <c r="X667" s="128"/>
      <c r="Y667" s="128"/>
      <c r="Z667" s="128"/>
      <c r="AA667" s="128"/>
      <c r="AB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  <c r="AL667" s="128"/>
    </row>
    <row r="668" spans="1:39" s="112" customFormat="1" ht="24.75" hidden="1" customHeight="1" x14ac:dyDescent="0.25">
      <c r="A668" s="60">
        <v>57</v>
      </c>
      <c r="B668" s="14" t="s">
        <v>679</v>
      </c>
      <c r="C668" s="26">
        <f t="shared" si="61"/>
        <v>41280658.640000001</v>
      </c>
      <c r="D668" s="13">
        <v>2064032.93</v>
      </c>
      <c r="E668" s="13">
        <v>0</v>
      </c>
      <c r="F668" s="13">
        <v>8403384.6699999999</v>
      </c>
      <c r="G668" s="13">
        <v>5116144.7300000004</v>
      </c>
      <c r="H668" s="13">
        <v>2850598.28</v>
      </c>
      <c r="I668" s="13">
        <v>2110706.59</v>
      </c>
      <c r="J668" s="13">
        <v>0</v>
      </c>
      <c r="K668" s="15">
        <v>0</v>
      </c>
      <c r="L668" s="13">
        <v>0</v>
      </c>
      <c r="M668" s="184">
        <v>2200</v>
      </c>
      <c r="N668" s="13">
        <v>10673316.5</v>
      </c>
      <c r="O668" s="184">
        <v>0</v>
      </c>
      <c r="P668" s="13">
        <v>0</v>
      </c>
      <c r="Q668" s="184">
        <v>3879.52</v>
      </c>
      <c r="R668" s="13">
        <v>10062474.939999999</v>
      </c>
      <c r="S668" s="184">
        <v>0</v>
      </c>
      <c r="T668" s="13">
        <v>0</v>
      </c>
      <c r="U668" s="46"/>
      <c r="V668" s="23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</row>
    <row r="669" spans="1:39" s="130" customFormat="1" ht="24.75" hidden="1" customHeight="1" x14ac:dyDescent="0.25">
      <c r="A669" s="60">
        <v>58</v>
      </c>
      <c r="B669" s="14" t="s">
        <v>680</v>
      </c>
      <c r="C669" s="26">
        <f t="shared" si="61"/>
        <v>5137677.99</v>
      </c>
      <c r="D669" s="13">
        <v>256883.9</v>
      </c>
      <c r="E669" s="13">
        <v>446198.08</v>
      </c>
      <c r="F669" s="13">
        <v>2251417.63</v>
      </c>
      <c r="G669" s="13">
        <v>0</v>
      </c>
      <c r="H669" s="13">
        <v>0</v>
      </c>
      <c r="I669" s="13">
        <v>0</v>
      </c>
      <c r="J669" s="13">
        <v>0</v>
      </c>
      <c r="K669" s="15">
        <v>0</v>
      </c>
      <c r="L669" s="13">
        <v>0</v>
      </c>
      <c r="M669" s="184">
        <v>450</v>
      </c>
      <c r="N669" s="13">
        <v>2183178.38</v>
      </c>
      <c r="O669" s="184">
        <v>0</v>
      </c>
      <c r="P669" s="13">
        <v>0</v>
      </c>
      <c r="Q669" s="184">
        <v>0</v>
      </c>
      <c r="R669" s="13">
        <v>0</v>
      </c>
      <c r="S669" s="184">
        <v>0</v>
      </c>
      <c r="T669" s="13">
        <v>0</v>
      </c>
      <c r="U669" s="46"/>
      <c r="V669" s="23"/>
      <c r="W669" s="128"/>
      <c r="X669" s="128"/>
      <c r="Y669" s="128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</row>
    <row r="670" spans="1:39" s="130" customFormat="1" ht="24.75" hidden="1" customHeight="1" x14ac:dyDescent="0.25">
      <c r="A670" s="60">
        <v>59</v>
      </c>
      <c r="B670" s="14" t="s">
        <v>149</v>
      </c>
      <c r="C670" s="26">
        <f t="shared" si="61"/>
        <v>5654450.4299999997</v>
      </c>
      <c r="D670" s="13">
        <v>282722.52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5">
        <v>0</v>
      </c>
      <c r="L670" s="13">
        <v>0</v>
      </c>
      <c r="M670" s="184">
        <v>676.3</v>
      </c>
      <c r="N670" s="13">
        <v>3281074.53</v>
      </c>
      <c r="O670" s="184">
        <v>601</v>
      </c>
      <c r="P670" s="13">
        <v>2090653.38</v>
      </c>
      <c r="Q670" s="184">
        <v>0</v>
      </c>
      <c r="R670" s="13">
        <v>0</v>
      </c>
      <c r="S670" s="184">
        <v>0</v>
      </c>
      <c r="T670" s="13">
        <v>0</v>
      </c>
      <c r="U670" s="46"/>
      <c r="V670" s="23"/>
      <c r="W670" s="128"/>
      <c r="X670" s="128"/>
      <c r="Y670" s="128"/>
      <c r="Z670" s="128"/>
      <c r="AA670" s="128"/>
      <c r="AB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  <c r="AL670" s="128"/>
    </row>
    <row r="671" spans="1:39" s="130" customFormat="1" ht="24.75" hidden="1" customHeight="1" x14ac:dyDescent="0.25">
      <c r="A671" s="60">
        <v>60</v>
      </c>
      <c r="B671" s="14" t="s">
        <v>681</v>
      </c>
      <c r="C671" s="26">
        <f t="shared" si="61"/>
        <v>5361018.84</v>
      </c>
      <c r="D671" s="13">
        <v>268050.94</v>
      </c>
      <c r="E671" s="13">
        <v>232529.48</v>
      </c>
      <c r="F671" s="13">
        <v>1173292.72</v>
      </c>
      <c r="G671" s="13">
        <v>0</v>
      </c>
      <c r="H671" s="13">
        <v>0</v>
      </c>
      <c r="I671" s="13">
        <v>0</v>
      </c>
      <c r="J671" s="13">
        <v>0</v>
      </c>
      <c r="K671" s="15">
        <v>0</v>
      </c>
      <c r="L671" s="13">
        <v>0</v>
      </c>
      <c r="M671" s="184">
        <v>760</v>
      </c>
      <c r="N671" s="13">
        <v>3687145.7</v>
      </c>
      <c r="O671" s="184">
        <v>0</v>
      </c>
      <c r="P671" s="13">
        <v>0</v>
      </c>
      <c r="Q671" s="184">
        <v>0</v>
      </c>
      <c r="R671" s="13">
        <v>0</v>
      </c>
      <c r="S671" s="184">
        <v>0</v>
      </c>
      <c r="T671" s="13">
        <v>0</v>
      </c>
      <c r="U671" s="46"/>
      <c r="V671" s="23"/>
      <c r="W671" s="128"/>
      <c r="X671" s="128"/>
      <c r="Y671" s="128"/>
      <c r="Z671" s="128"/>
      <c r="AA671" s="128"/>
      <c r="AB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  <c r="AL671" s="128"/>
    </row>
    <row r="672" spans="1:39" s="130" customFormat="1" ht="24.75" hidden="1" customHeight="1" x14ac:dyDescent="0.25">
      <c r="A672" s="60">
        <v>61</v>
      </c>
      <c r="B672" s="14" t="s">
        <v>682</v>
      </c>
      <c r="C672" s="26">
        <f t="shared" si="61"/>
        <v>19313055.219999999</v>
      </c>
      <c r="D672" s="13">
        <v>965652.76</v>
      </c>
      <c r="E672" s="13">
        <v>0</v>
      </c>
      <c r="F672" s="13">
        <v>5607247.7699999996</v>
      </c>
      <c r="G672" s="13">
        <v>3413801.96</v>
      </c>
      <c r="H672" s="13">
        <v>1902092.01</v>
      </c>
      <c r="I672" s="13">
        <v>1408391.42</v>
      </c>
      <c r="J672" s="13">
        <v>0</v>
      </c>
      <c r="K672" s="15">
        <v>0</v>
      </c>
      <c r="L672" s="13">
        <v>0</v>
      </c>
      <c r="M672" s="184">
        <v>1240</v>
      </c>
      <c r="N672" s="13">
        <v>6015869.2999999998</v>
      </c>
      <c r="O672" s="184">
        <v>0</v>
      </c>
      <c r="P672" s="13">
        <v>0</v>
      </c>
      <c r="Q672" s="184">
        <v>0</v>
      </c>
      <c r="R672" s="13">
        <v>0</v>
      </c>
      <c r="S672" s="184">
        <v>0</v>
      </c>
      <c r="T672" s="13">
        <v>0</v>
      </c>
      <c r="U672" s="46"/>
      <c r="V672" s="23"/>
      <c r="W672" s="128"/>
      <c r="X672" s="128"/>
      <c r="Y672" s="128"/>
      <c r="Z672" s="128"/>
      <c r="AA672" s="128"/>
      <c r="AB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  <c r="AL672" s="128"/>
    </row>
    <row r="673" spans="1:39" s="130" customFormat="1" ht="24.75" hidden="1" customHeight="1" x14ac:dyDescent="0.25">
      <c r="A673" s="60">
        <v>62</v>
      </c>
      <c r="B673" s="14" t="s">
        <v>683</v>
      </c>
      <c r="C673" s="26">
        <f t="shared" si="61"/>
        <v>20363680.739999998</v>
      </c>
      <c r="D673" s="13">
        <v>1018184.04</v>
      </c>
      <c r="E673" s="13">
        <v>1115726.01</v>
      </c>
      <c r="F673" s="13">
        <v>0</v>
      </c>
      <c r="G673" s="13">
        <v>3427476.62</v>
      </c>
      <c r="H673" s="13">
        <v>1909711.21</v>
      </c>
      <c r="I673" s="13">
        <v>1414033</v>
      </c>
      <c r="J673" s="13">
        <v>0</v>
      </c>
      <c r="K673" s="15">
        <v>0</v>
      </c>
      <c r="L673" s="13">
        <v>0</v>
      </c>
      <c r="M673" s="184">
        <v>1240</v>
      </c>
      <c r="N673" s="13">
        <v>6015869.2999999998</v>
      </c>
      <c r="O673" s="184">
        <v>0</v>
      </c>
      <c r="P673" s="13">
        <v>0</v>
      </c>
      <c r="Q673" s="184">
        <v>2106.1</v>
      </c>
      <c r="R673" s="13">
        <v>5462680.5599999996</v>
      </c>
      <c r="S673" s="184">
        <v>0</v>
      </c>
      <c r="T673" s="13">
        <v>0</v>
      </c>
      <c r="U673" s="46"/>
      <c r="V673" s="23"/>
      <c r="W673" s="128"/>
      <c r="X673" s="128"/>
      <c r="Y673" s="128"/>
      <c r="Z673" s="128"/>
      <c r="AA673" s="128"/>
      <c r="AB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  <c r="AL673" s="128"/>
    </row>
    <row r="674" spans="1:39" s="130" customFormat="1" ht="24.75" hidden="1" customHeight="1" x14ac:dyDescent="0.25">
      <c r="A674" s="60">
        <v>63</v>
      </c>
      <c r="B674" s="14" t="s">
        <v>174</v>
      </c>
      <c r="C674" s="26">
        <f t="shared" si="61"/>
        <v>600375.84</v>
      </c>
      <c r="D674" s="13">
        <v>30018.79</v>
      </c>
      <c r="E674" s="13">
        <v>0</v>
      </c>
      <c r="F674" s="13">
        <v>570357.05000000005</v>
      </c>
      <c r="G674" s="13">
        <v>0</v>
      </c>
      <c r="H674" s="13">
        <v>0</v>
      </c>
      <c r="I674" s="13">
        <v>0</v>
      </c>
      <c r="J674" s="13">
        <v>0</v>
      </c>
      <c r="K674" s="172">
        <v>0</v>
      </c>
      <c r="L674" s="13">
        <v>0</v>
      </c>
      <c r="M674" s="184">
        <v>0</v>
      </c>
      <c r="N674" s="61">
        <v>0</v>
      </c>
      <c r="O674" s="184">
        <v>0</v>
      </c>
      <c r="P674" s="61">
        <v>0</v>
      </c>
      <c r="Q674" s="184">
        <v>0</v>
      </c>
      <c r="R674" s="61">
        <v>0</v>
      </c>
      <c r="S674" s="184">
        <v>0</v>
      </c>
      <c r="T674" s="61">
        <v>0</v>
      </c>
      <c r="U674" s="46"/>
      <c r="V674" s="23"/>
      <c r="W674" s="128"/>
      <c r="X674" s="128"/>
      <c r="Y674" s="128"/>
      <c r="Z674" s="128"/>
      <c r="AA674" s="128"/>
      <c r="AB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  <c r="AL674" s="128"/>
    </row>
    <row r="675" spans="1:39" s="130" customFormat="1" ht="24.75" hidden="1" customHeight="1" x14ac:dyDescent="0.25">
      <c r="A675" s="60">
        <v>64</v>
      </c>
      <c r="B675" s="14" t="s">
        <v>684</v>
      </c>
      <c r="C675" s="26">
        <f t="shared" si="61"/>
        <v>1044483.34</v>
      </c>
      <c r="D675" s="13">
        <v>52224.17</v>
      </c>
      <c r="E675" s="13">
        <v>108438.55</v>
      </c>
      <c r="F675" s="13">
        <v>0</v>
      </c>
      <c r="G675" s="13">
        <v>0</v>
      </c>
      <c r="H675" s="13">
        <v>0</v>
      </c>
      <c r="I675" s="13">
        <v>134581.07999999999</v>
      </c>
      <c r="J675" s="13">
        <v>0</v>
      </c>
      <c r="K675" s="15">
        <v>0</v>
      </c>
      <c r="L675" s="13">
        <v>0</v>
      </c>
      <c r="M675" s="184">
        <v>280</v>
      </c>
      <c r="N675" s="13">
        <v>749239.54</v>
      </c>
      <c r="O675" s="184">
        <v>0</v>
      </c>
      <c r="P675" s="13">
        <v>0</v>
      </c>
      <c r="Q675" s="184">
        <v>0</v>
      </c>
      <c r="R675" s="13">
        <v>0</v>
      </c>
      <c r="S675" s="184">
        <v>0</v>
      </c>
      <c r="T675" s="13">
        <v>0</v>
      </c>
      <c r="U675" s="46"/>
      <c r="V675" s="23"/>
      <c r="W675" s="128"/>
      <c r="X675" s="128"/>
      <c r="Y675" s="128"/>
      <c r="Z675" s="128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L675" s="128"/>
    </row>
    <row r="676" spans="1:39" s="130" customFormat="1" ht="24.75" hidden="1" customHeight="1" x14ac:dyDescent="0.25">
      <c r="A676" s="60">
        <v>65</v>
      </c>
      <c r="B676" s="14" t="s">
        <v>685</v>
      </c>
      <c r="C676" s="26">
        <f t="shared" si="61"/>
        <v>18675455.57</v>
      </c>
      <c r="D676" s="13">
        <v>933772.78</v>
      </c>
      <c r="E676" s="13">
        <v>870073.06</v>
      </c>
      <c r="F676" s="13">
        <v>4390197.82</v>
      </c>
      <c r="G676" s="13">
        <v>2672838.19</v>
      </c>
      <c r="H676" s="13">
        <v>1489244.02</v>
      </c>
      <c r="I676" s="13">
        <v>1102700.8500000001</v>
      </c>
      <c r="J676" s="13">
        <v>0</v>
      </c>
      <c r="K676" s="15">
        <v>0</v>
      </c>
      <c r="L676" s="13">
        <v>0</v>
      </c>
      <c r="M676" s="184">
        <v>800</v>
      </c>
      <c r="N676" s="13">
        <v>3881206</v>
      </c>
      <c r="O676" s="184">
        <v>0</v>
      </c>
      <c r="P676" s="13">
        <v>0</v>
      </c>
      <c r="Q676" s="184">
        <v>1285.95</v>
      </c>
      <c r="R676" s="13">
        <v>3335422.85</v>
      </c>
      <c r="S676" s="184">
        <v>0</v>
      </c>
      <c r="T676" s="13">
        <v>0</v>
      </c>
      <c r="U676" s="46"/>
      <c r="V676" s="23"/>
      <c r="W676" s="128"/>
      <c r="X676" s="128"/>
      <c r="Y676" s="128"/>
      <c r="Z676" s="128"/>
      <c r="AA676" s="128"/>
      <c r="AB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  <c r="AL676" s="128"/>
    </row>
    <row r="677" spans="1:39" s="130" customFormat="1" ht="24.75" hidden="1" customHeight="1" x14ac:dyDescent="0.25">
      <c r="A677" s="60">
        <v>66</v>
      </c>
      <c r="B677" s="14" t="s">
        <v>686</v>
      </c>
      <c r="C677" s="26">
        <f t="shared" si="61"/>
        <v>12316838.130000001</v>
      </c>
      <c r="D677" s="13">
        <v>615841.91</v>
      </c>
      <c r="E677" s="13">
        <v>0</v>
      </c>
      <c r="F677" s="13">
        <v>4484367.37</v>
      </c>
      <c r="G677" s="13">
        <v>0</v>
      </c>
      <c r="H677" s="13">
        <v>0</v>
      </c>
      <c r="I677" s="13">
        <v>0</v>
      </c>
      <c r="J677" s="13">
        <v>0</v>
      </c>
      <c r="K677" s="15">
        <v>0</v>
      </c>
      <c r="L677" s="13">
        <v>0</v>
      </c>
      <c r="M677" s="184">
        <v>800</v>
      </c>
      <c r="N677" s="13">
        <v>3881206</v>
      </c>
      <c r="O677" s="184">
        <v>0</v>
      </c>
      <c r="P677" s="13">
        <v>0</v>
      </c>
      <c r="Q677" s="184">
        <v>1285.95</v>
      </c>
      <c r="R677" s="13">
        <v>3335422.85</v>
      </c>
      <c r="S677" s="184">
        <v>0</v>
      </c>
      <c r="T677" s="13">
        <v>0</v>
      </c>
      <c r="U677" s="46"/>
      <c r="V677" s="23"/>
      <c r="W677" s="128"/>
      <c r="X677" s="128"/>
      <c r="Y677" s="128"/>
      <c r="Z677" s="128"/>
      <c r="AA677" s="128"/>
      <c r="AB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  <c r="AL677" s="128"/>
    </row>
    <row r="678" spans="1:39" s="89" customFormat="1" ht="24.75" hidden="1" customHeight="1" x14ac:dyDescent="0.25">
      <c r="A678" s="214" t="s">
        <v>32</v>
      </c>
      <c r="B678" s="215"/>
      <c r="C678" s="98">
        <f t="shared" si="61"/>
        <v>137383207.78</v>
      </c>
      <c r="D678" s="48">
        <f>ROUND(SUM(D667:D677),2)</f>
        <v>6869160.3899999997</v>
      </c>
      <c r="E678" s="48">
        <f t="shared" ref="E678:T678" si="62">ROUND(SUM(E667:E677),2)</f>
        <v>2772965.18</v>
      </c>
      <c r="F678" s="48">
        <f t="shared" si="62"/>
        <v>26880265.030000001</v>
      </c>
      <c r="G678" s="48">
        <f t="shared" si="62"/>
        <v>14630261.5</v>
      </c>
      <c r="H678" s="48">
        <f t="shared" si="62"/>
        <v>8151645.5199999996</v>
      </c>
      <c r="I678" s="48">
        <f t="shared" si="62"/>
        <v>6170412.9400000004</v>
      </c>
      <c r="J678" s="48">
        <f t="shared" si="62"/>
        <v>0</v>
      </c>
      <c r="K678" s="48">
        <f t="shared" si="62"/>
        <v>0</v>
      </c>
      <c r="L678" s="48">
        <f t="shared" si="62"/>
        <v>0</v>
      </c>
      <c r="M678" s="48">
        <f t="shared" si="62"/>
        <v>8446.2999999999993</v>
      </c>
      <c r="N678" s="48">
        <f t="shared" si="62"/>
        <v>40368105.25</v>
      </c>
      <c r="O678" s="48">
        <f t="shared" si="62"/>
        <v>601</v>
      </c>
      <c r="P678" s="48">
        <f t="shared" si="62"/>
        <v>2090653.38</v>
      </c>
      <c r="Q678" s="48">
        <f t="shared" si="62"/>
        <v>11354.15</v>
      </c>
      <c r="R678" s="48">
        <f t="shared" si="62"/>
        <v>29449738.59</v>
      </c>
      <c r="S678" s="48">
        <f t="shared" si="62"/>
        <v>0</v>
      </c>
      <c r="T678" s="48">
        <f t="shared" si="62"/>
        <v>0</v>
      </c>
      <c r="U678" s="46"/>
      <c r="V678" s="30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1:39" s="89" customFormat="1" ht="24.75" customHeight="1" x14ac:dyDescent="0.25">
      <c r="A679" s="216" t="s">
        <v>36</v>
      </c>
      <c r="B679" s="217"/>
      <c r="C679" s="218"/>
      <c r="D679" s="13"/>
      <c r="E679" s="13"/>
      <c r="F679" s="13"/>
      <c r="G679" s="13"/>
      <c r="H679" s="13"/>
      <c r="I679" s="13"/>
      <c r="J679" s="13"/>
      <c r="K679" s="78"/>
      <c r="L679" s="13"/>
      <c r="M679" s="81"/>
      <c r="N679" s="13"/>
      <c r="O679" s="81"/>
      <c r="P679" s="13"/>
      <c r="Q679" s="81"/>
      <c r="R679" s="13"/>
      <c r="S679" s="81"/>
      <c r="T679" s="13"/>
      <c r="U679" s="8"/>
      <c r="V679" s="30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1:39" s="115" customFormat="1" ht="24.75" customHeight="1" x14ac:dyDescent="0.25">
      <c r="A680" s="60">
        <v>67</v>
      </c>
      <c r="B680" s="14" t="s">
        <v>922</v>
      </c>
      <c r="C680" s="26">
        <f t="shared" ref="C680:C703" si="63">ROUND(SUM(D680+E680+F680+G680+H680+I680+J680+L680+N680+P680+R680+T680),2)</f>
        <v>4000000</v>
      </c>
      <c r="D680" s="13">
        <v>200000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72">
        <v>2</v>
      </c>
      <c r="L680" s="13">
        <v>3800000</v>
      </c>
      <c r="M680" s="184">
        <v>0</v>
      </c>
      <c r="N680" s="61">
        <v>0</v>
      </c>
      <c r="O680" s="184">
        <v>0</v>
      </c>
      <c r="P680" s="61">
        <v>0</v>
      </c>
      <c r="Q680" s="184">
        <v>0</v>
      </c>
      <c r="R680" s="61">
        <v>0</v>
      </c>
      <c r="S680" s="184">
        <v>0</v>
      </c>
      <c r="T680" s="61">
        <v>0</v>
      </c>
      <c r="U680" s="24"/>
      <c r="V680" s="116"/>
      <c r="W680" s="116"/>
      <c r="X680" s="116"/>
      <c r="Y680" s="116"/>
      <c r="Z680" s="116"/>
      <c r="AA680" s="116"/>
      <c r="AB680" s="116"/>
      <c r="AC680" s="116"/>
      <c r="AD680" s="116"/>
      <c r="AE680" s="116"/>
      <c r="AF680" s="116"/>
      <c r="AG680" s="116"/>
      <c r="AH680" s="116"/>
      <c r="AI680" s="116"/>
      <c r="AJ680" s="116"/>
      <c r="AK680" s="116"/>
      <c r="AL680" s="116"/>
      <c r="AM680" s="116"/>
    </row>
    <row r="681" spans="1:39" s="115" customFormat="1" ht="24.75" customHeight="1" x14ac:dyDescent="0.25">
      <c r="A681" s="60">
        <v>68</v>
      </c>
      <c r="B681" s="14" t="s">
        <v>923</v>
      </c>
      <c r="C681" s="26">
        <f t="shared" si="63"/>
        <v>4000000</v>
      </c>
      <c r="D681" s="13">
        <v>200000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72">
        <v>2</v>
      </c>
      <c r="L681" s="13">
        <v>3800000</v>
      </c>
      <c r="M681" s="184">
        <v>0</v>
      </c>
      <c r="N681" s="61">
        <v>0</v>
      </c>
      <c r="O681" s="184">
        <v>0</v>
      </c>
      <c r="P681" s="61">
        <v>0</v>
      </c>
      <c r="Q681" s="184">
        <v>0</v>
      </c>
      <c r="R681" s="61">
        <v>0</v>
      </c>
      <c r="S681" s="184">
        <v>0</v>
      </c>
      <c r="T681" s="61">
        <v>0</v>
      </c>
      <c r="U681" s="24"/>
      <c r="V681" s="116"/>
      <c r="W681" s="116"/>
      <c r="X681" s="116"/>
      <c r="Y681" s="116"/>
      <c r="Z681" s="116"/>
      <c r="AA681" s="116"/>
      <c r="AB681" s="116"/>
      <c r="AC681" s="116"/>
      <c r="AD681" s="116"/>
      <c r="AE681" s="116"/>
      <c r="AF681" s="116"/>
      <c r="AG681" s="116"/>
      <c r="AH681" s="116"/>
      <c r="AI681" s="116"/>
      <c r="AJ681" s="116"/>
      <c r="AK681" s="116"/>
      <c r="AL681" s="116"/>
      <c r="AM681" s="116"/>
    </row>
    <row r="682" spans="1:39" s="115" customFormat="1" ht="24.75" customHeight="1" x14ac:dyDescent="0.25">
      <c r="A682" s="60">
        <v>69</v>
      </c>
      <c r="B682" s="14" t="s">
        <v>924</v>
      </c>
      <c r="C682" s="26">
        <f t="shared" si="63"/>
        <v>4000000</v>
      </c>
      <c r="D682" s="13">
        <v>200000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72">
        <v>2</v>
      </c>
      <c r="L682" s="13">
        <v>3800000</v>
      </c>
      <c r="M682" s="184">
        <v>0</v>
      </c>
      <c r="N682" s="61">
        <v>0</v>
      </c>
      <c r="O682" s="184">
        <v>0</v>
      </c>
      <c r="P682" s="61">
        <v>0</v>
      </c>
      <c r="Q682" s="184">
        <v>0</v>
      </c>
      <c r="R682" s="61">
        <v>0</v>
      </c>
      <c r="S682" s="184">
        <v>0</v>
      </c>
      <c r="T682" s="61">
        <v>0</v>
      </c>
      <c r="U682" s="24"/>
      <c r="V682" s="116"/>
      <c r="W682" s="116"/>
      <c r="X682" s="116"/>
      <c r="Y682" s="116"/>
      <c r="Z682" s="116"/>
      <c r="AA682" s="116"/>
      <c r="AB682" s="116"/>
      <c r="AC682" s="116"/>
      <c r="AD682" s="116"/>
      <c r="AE682" s="116"/>
      <c r="AF682" s="116"/>
      <c r="AG682" s="116"/>
      <c r="AH682" s="116"/>
      <c r="AI682" s="116"/>
      <c r="AJ682" s="116"/>
      <c r="AK682" s="116"/>
      <c r="AL682" s="116"/>
      <c r="AM682" s="116"/>
    </row>
    <row r="683" spans="1:39" s="115" customFormat="1" ht="24.75" customHeight="1" x14ac:dyDescent="0.25">
      <c r="A683" s="60">
        <v>70</v>
      </c>
      <c r="B683" s="14" t="s">
        <v>187</v>
      </c>
      <c r="C683" s="26">
        <f t="shared" si="63"/>
        <v>13754319.439999999</v>
      </c>
      <c r="D683" s="13">
        <v>687715.97</v>
      </c>
      <c r="E683" s="13">
        <v>1050755.8400000001</v>
      </c>
      <c r="F683" s="13">
        <v>5208501.1399999997</v>
      </c>
      <c r="G683" s="13">
        <v>3201645.28</v>
      </c>
      <c r="H683" s="13">
        <v>1778796.63</v>
      </c>
      <c r="I683" s="13">
        <v>1306787.33</v>
      </c>
      <c r="J683" s="13">
        <v>520117.25</v>
      </c>
      <c r="K683" s="172">
        <v>0</v>
      </c>
      <c r="L683" s="13">
        <v>0</v>
      </c>
      <c r="M683" s="184">
        <v>0</v>
      </c>
      <c r="N683" s="61">
        <v>0</v>
      </c>
      <c r="O683" s="184">
        <v>0</v>
      </c>
      <c r="P683" s="61">
        <v>0</v>
      </c>
      <c r="Q683" s="184">
        <v>0</v>
      </c>
      <c r="R683" s="61">
        <v>0</v>
      </c>
      <c r="S683" s="184">
        <v>0</v>
      </c>
      <c r="T683" s="61">
        <v>0</v>
      </c>
      <c r="U683" s="24"/>
      <c r="V683" s="116"/>
      <c r="W683" s="116"/>
      <c r="X683" s="116"/>
      <c r="Y683" s="116"/>
      <c r="Z683" s="116"/>
      <c r="AA683" s="116"/>
      <c r="AB683" s="116"/>
      <c r="AC683" s="116"/>
      <c r="AD683" s="116"/>
      <c r="AE683" s="116"/>
      <c r="AF683" s="116"/>
      <c r="AG683" s="116"/>
      <c r="AH683" s="116"/>
      <c r="AI683" s="116"/>
      <c r="AJ683" s="116"/>
      <c r="AK683" s="116"/>
      <c r="AL683" s="116"/>
      <c r="AM683" s="116"/>
    </row>
    <row r="684" spans="1:39" s="115" customFormat="1" ht="24.75" customHeight="1" x14ac:dyDescent="0.25">
      <c r="A684" s="60">
        <v>71</v>
      </c>
      <c r="B684" s="14" t="s">
        <v>925</v>
      </c>
      <c r="C684" s="26">
        <f t="shared" si="63"/>
        <v>9969408.8800000008</v>
      </c>
      <c r="D684" s="13">
        <v>498470.44</v>
      </c>
      <c r="E684" s="13">
        <v>528899.69999999995</v>
      </c>
      <c r="F684" s="13">
        <v>2621707.71</v>
      </c>
      <c r="G684" s="13">
        <v>1611553.48</v>
      </c>
      <c r="H684" s="13">
        <v>895360.25</v>
      </c>
      <c r="I684" s="13">
        <v>657773.57999999996</v>
      </c>
      <c r="J684" s="13">
        <v>0</v>
      </c>
      <c r="K684" s="15">
        <v>0</v>
      </c>
      <c r="L684" s="13">
        <v>0</v>
      </c>
      <c r="M684" s="184">
        <v>511.2</v>
      </c>
      <c r="N684" s="13">
        <v>1990939.45</v>
      </c>
      <c r="O684" s="184">
        <v>511.2</v>
      </c>
      <c r="P684" s="13">
        <v>1164704.27</v>
      </c>
      <c r="Q684" s="184">
        <v>0</v>
      </c>
      <c r="R684" s="13">
        <v>0</v>
      </c>
      <c r="S684" s="184">
        <v>0</v>
      </c>
      <c r="T684" s="13">
        <v>0</v>
      </c>
      <c r="U684" s="24"/>
      <c r="V684" s="116"/>
      <c r="W684" s="116"/>
      <c r="X684" s="116"/>
      <c r="Y684" s="116"/>
      <c r="Z684" s="116"/>
      <c r="AA684" s="116"/>
      <c r="AB684" s="116"/>
      <c r="AC684" s="116"/>
      <c r="AD684" s="116"/>
      <c r="AE684" s="116"/>
      <c r="AF684" s="116"/>
      <c r="AG684" s="116"/>
      <c r="AH684" s="116"/>
      <c r="AI684" s="116"/>
      <c r="AJ684" s="116"/>
      <c r="AK684" s="116"/>
      <c r="AL684" s="116"/>
      <c r="AM684" s="116"/>
    </row>
    <row r="685" spans="1:39" s="115" customFormat="1" ht="24.75" customHeight="1" x14ac:dyDescent="0.25">
      <c r="A685" s="60">
        <v>72</v>
      </c>
      <c r="B685" s="14" t="s">
        <v>926</v>
      </c>
      <c r="C685" s="26">
        <f t="shared" si="63"/>
        <v>10932835.279999999</v>
      </c>
      <c r="D685" s="13">
        <v>546641.76</v>
      </c>
      <c r="E685" s="13">
        <v>865752.38</v>
      </c>
      <c r="F685" s="13">
        <v>0</v>
      </c>
      <c r="G685" s="13">
        <v>2637941.1</v>
      </c>
      <c r="H685" s="13">
        <v>1465609.18</v>
      </c>
      <c r="I685" s="13">
        <v>1076705.1599999999</v>
      </c>
      <c r="J685" s="13">
        <v>0</v>
      </c>
      <c r="K685" s="15">
        <v>0</v>
      </c>
      <c r="L685" s="13">
        <v>0</v>
      </c>
      <c r="M685" s="184">
        <v>1114.4000000000001</v>
      </c>
      <c r="N685" s="13">
        <v>4340185.7</v>
      </c>
      <c r="O685" s="184">
        <v>0</v>
      </c>
      <c r="P685" s="13">
        <v>0</v>
      </c>
      <c r="Q685" s="184">
        <v>0</v>
      </c>
      <c r="R685" s="13">
        <v>0</v>
      </c>
      <c r="S685" s="184">
        <v>0</v>
      </c>
      <c r="T685" s="13">
        <v>0</v>
      </c>
      <c r="U685" s="24"/>
      <c r="V685" s="116"/>
      <c r="W685" s="116"/>
      <c r="X685" s="116"/>
      <c r="Y685" s="116"/>
      <c r="Z685" s="116"/>
      <c r="AA685" s="116"/>
      <c r="AB685" s="116"/>
      <c r="AC685" s="116"/>
      <c r="AD685" s="116"/>
      <c r="AE685" s="116"/>
      <c r="AF685" s="116"/>
      <c r="AG685" s="116"/>
      <c r="AH685" s="116"/>
      <c r="AI685" s="116"/>
      <c r="AJ685" s="116"/>
      <c r="AK685" s="116"/>
      <c r="AL685" s="116"/>
      <c r="AM685" s="116"/>
    </row>
    <row r="686" spans="1:39" s="115" customFormat="1" ht="24.75" customHeight="1" x14ac:dyDescent="0.25">
      <c r="A686" s="60">
        <v>73</v>
      </c>
      <c r="B686" s="14" t="s">
        <v>927</v>
      </c>
      <c r="C686" s="26">
        <f t="shared" si="63"/>
        <v>12685014.91</v>
      </c>
      <c r="D686" s="13">
        <v>634250.75</v>
      </c>
      <c r="E686" s="13">
        <v>0</v>
      </c>
      <c r="F686" s="13">
        <v>4292956.0199999996</v>
      </c>
      <c r="G686" s="13">
        <v>0</v>
      </c>
      <c r="H686" s="13">
        <v>0</v>
      </c>
      <c r="I686" s="13">
        <v>1077081.56</v>
      </c>
      <c r="J686" s="13">
        <v>0</v>
      </c>
      <c r="K686" s="15">
        <v>0</v>
      </c>
      <c r="L686" s="13">
        <v>0</v>
      </c>
      <c r="M686" s="184">
        <v>1118.4000000000001</v>
      </c>
      <c r="N686" s="13">
        <v>4355764.26</v>
      </c>
      <c r="O686" s="184">
        <v>0</v>
      </c>
      <c r="P686" s="13">
        <v>0</v>
      </c>
      <c r="Q686" s="184">
        <v>1670.6</v>
      </c>
      <c r="R686" s="13">
        <v>2324962.3199999998</v>
      </c>
      <c r="S686" s="184">
        <v>0</v>
      </c>
      <c r="T686" s="13">
        <v>0</v>
      </c>
      <c r="U686" s="24"/>
      <c r="V686" s="116"/>
      <c r="W686" s="116"/>
      <c r="X686" s="116"/>
      <c r="Y686" s="116"/>
      <c r="Z686" s="116"/>
      <c r="AA686" s="116"/>
      <c r="AB686" s="116"/>
      <c r="AC686" s="116"/>
      <c r="AD686" s="116"/>
      <c r="AE686" s="116"/>
      <c r="AF686" s="116"/>
      <c r="AG686" s="116"/>
      <c r="AH686" s="116"/>
      <c r="AI686" s="116"/>
      <c r="AJ686" s="116"/>
      <c r="AK686" s="116"/>
      <c r="AL686" s="116"/>
      <c r="AM686" s="116"/>
    </row>
    <row r="687" spans="1:39" s="115" customFormat="1" ht="24.75" customHeight="1" x14ac:dyDescent="0.25">
      <c r="A687" s="60">
        <v>74</v>
      </c>
      <c r="B687" s="14" t="s">
        <v>928</v>
      </c>
      <c r="C687" s="26">
        <f t="shared" si="63"/>
        <v>23619325.050000001</v>
      </c>
      <c r="D687" s="13">
        <v>1180966.25</v>
      </c>
      <c r="E687" s="13">
        <v>1804389.07</v>
      </c>
      <c r="F687" s="13">
        <v>8944192.5399999991</v>
      </c>
      <c r="G687" s="13">
        <v>5497960.1799999997</v>
      </c>
      <c r="H687" s="13">
        <v>3054602.31</v>
      </c>
      <c r="I687" s="13">
        <v>2244053.94</v>
      </c>
      <c r="J687" s="13">
        <v>893160.76</v>
      </c>
      <c r="K687" s="172">
        <v>0</v>
      </c>
      <c r="L687" s="13">
        <v>0</v>
      </c>
      <c r="M687" s="184">
        <v>0</v>
      </c>
      <c r="N687" s="61">
        <v>0</v>
      </c>
      <c r="O687" s="184">
        <v>0</v>
      </c>
      <c r="P687" s="61">
        <v>0</v>
      </c>
      <c r="Q687" s="184">
        <v>0</v>
      </c>
      <c r="R687" s="61">
        <v>0</v>
      </c>
      <c r="S687" s="184">
        <v>0</v>
      </c>
      <c r="T687" s="61">
        <v>0</v>
      </c>
      <c r="U687" s="24"/>
      <c r="V687" s="116"/>
      <c r="W687" s="116"/>
      <c r="X687" s="116"/>
      <c r="Y687" s="116"/>
      <c r="Z687" s="116"/>
      <c r="AA687" s="116"/>
      <c r="AB687" s="116"/>
      <c r="AC687" s="116"/>
      <c r="AD687" s="116"/>
      <c r="AE687" s="116"/>
      <c r="AF687" s="116"/>
      <c r="AG687" s="116"/>
      <c r="AH687" s="116"/>
      <c r="AI687" s="116"/>
      <c r="AJ687" s="116"/>
      <c r="AK687" s="116"/>
      <c r="AL687" s="116"/>
      <c r="AM687" s="116"/>
    </row>
    <row r="688" spans="1:39" s="115" customFormat="1" ht="24.75" customHeight="1" x14ac:dyDescent="0.25">
      <c r="A688" s="60">
        <v>75</v>
      </c>
      <c r="B688" s="14" t="s">
        <v>929</v>
      </c>
      <c r="C688" s="26">
        <f t="shared" si="63"/>
        <v>23247988.789999999</v>
      </c>
      <c r="D688" s="13">
        <v>1162399.44</v>
      </c>
      <c r="E688" s="13">
        <v>1409509.59</v>
      </c>
      <c r="F688" s="13">
        <v>6986810.8200000003</v>
      </c>
      <c r="G688" s="13">
        <v>4294765.28</v>
      </c>
      <c r="H688" s="13">
        <v>2386121.31</v>
      </c>
      <c r="I688" s="13">
        <v>1752956.48</v>
      </c>
      <c r="J688" s="13">
        <v>0</v>
      </c>
      <c r="K688" s="15">
        <v>0</v>
      </c>
      <c r="L688" s="13">
        <v>0</v>
      </c>
      <c r="M688" s="184">
        <v>1349.4</v>
      </c>
      <c r="N688" s="13">
        <v>5255425.87</v>
      </c>
      <c r="O688" s="184">
        <v>0</v>
      </c>
      <c r="P688" s="13">
        <v>0</v>
      </c>
      <c r="Q688" s="184">
        <v>0</v>
      </c>
      <c r="R688" s="13">
        <v>0</v>
      </c>
      <c r="S688" s="184">
        <v>0</v>
      </c>
      <c r="T688" s="13">
        <v>0</v>
      </c>
      <c r="U688" s="24"/>
      <c r="V688" s="116"/>
      <c r="W688" s="116"/>
      <c r="X688" s="116"/>
      <c r="Y688" s="116"/>
      <c r="Z688" s="116"/>
      <c r="AA688" s="116"/>
      <c r="AB688" s="116"/>
      <c r="AC688" s="116"/>
      <c r="AD688" s="116"/>
      <c r="AE688" s="116"/>
      <c r="AF688" s="116"/>
      <c r="AG688" s="116"/>
      <c r="AH688" s="116"/>
      <c r="AI688" s="116"/>
      <c r="AJ688" s="116"/>
      <c r="AK688" s="116"/>
      <c r="AL688" s="116"/>
      <c r="AM688" s="116"/>
    </row>
    <row r="689" spans="1:39" s="115" customFormat="1" ht="24.75" customHeight="1" x14ac:dyDescent="0.25">
      <c r="A689" s="60">
        <v>76</v>
      </c>
      <c r="B689" s="14" t="s">
        <v>930</v>
      </c>
      <c r="C689" s="26">
        <f t="shared" si="63"/>
        <v>19655143.77</v>
      </c>
      <c r="D689" s="13">
        <v>982757.19</v>
      </c>
      <c r="E689" s="13">
        <v>1285779.57</v>
      </c>
      <c r="F689" s="13">
        <v>6373492.4100000001</v>
      </c>
      <c r="G689" s="13">
        <v>0</v>
      </c>
      <c r="H689" s="13">
        <v>0</v>
      </c>
      <c r="I689" s="13">
        <v>1599077.91</v>
      </c>
      <c r="J689" s="13">
        <v>0</v>
      </c>
      <c r="K689" s="172">
        <v>0</v>
      </c>
      <c r="L689" s="13">
        <v>0</v>
      </c>
      <c r="M689" s="184">
        <v>0</v>
      </c>
      <c r="N689" s="61">
        <v>0</v>
      </c>
      <c r="O689" s="184">
        <v>0</v>
      </c>
      <c r="P689" s="61">
        <v>0</v>
      </c>
      <c r="Q689" s="184">
        <v>2156.6</v>
      </c>
      <c r="R689" s="61">
        <v>9414036.6899999995</v>
      </c>
      <c r="S689" s="184">
        <v>0</v>
      </c>
      <c r="T689" s="61">
        <v>0</v>
      </c>
      <c r="U689" s="24"/>
      <c r="V689" s="116"/>
      <c r="W689" s="116"/>
      <c r="X689" s="116"/>
      <c r="Y689" s="116"/>
      <c r="Z689" s="116"/>
      <c r="AA689" s="116"/>
      <c r="AB689" s="116"/>
      <c r="AC689" s="116"/>
      <c r="AD689" s="116"/>
      <c r="AE689" s="116"/>
      <c r="AF689" s="116"/>
      <c r="AG689" s="116"/>
      <c r="AH689" s="116"/>
      <c r="AI689" s="116"/>
      <c r="AJ689" s="116"/>
      <c r="AK689" s="116"/>
      <c r="AL689" s="116"/>
      <c r="AM689" s="116"/>
    </row>
    <row r="690" spans="1:39" s="115" customFormat="1" ht="24.75" customHeight="1" x14ac:dyDescent="0.25">
      <c r="A690" s="60">
        <v>77</v>
      </c>
      <c r="B690" s="14" t="s">
        <v>112</v>
      </c>
      <c r="C690" s="26">
        <f t="shared" si="63"/>
        <v>6768209.5199999996</v>
      </c>
      <c r="D690" s="13">
        <v>338410.48</v>
      </c>
      <c r="E690" s="13">
        <v>0</v>
      </c>
      <c r="F690" s="13">
        <v>0</v>
      </c>
      <c r="G690" s="13">
        <v>3274246.09</v>
      </c>
      <c r="H690" s="13">
        <v>1819132.79</v>
      </c>
      <c r="I690" s="13">
        <v>1336420.1599999999</v>
      </c>
      <c r="J690" s="13">
        <v>0</v>
      </c>
      <c r="K690" s="172">
        <v>0</v>
      </c>
      <c r="L690" s="13">
        <v>0</v>
      </c>
      <c r="M690" s="184">
        <v>0</v>
      </c>
      <c r="N690" s="61">
        <v>0</v>
      </c>
      <c r="O690" s="184">
        <v>0</v>
      </c>
      <c r="P690" s="61">
        <v>0</v>
      </c>
      <c r="Q690" s="184">
        <v>0</v>
      </c>
      <c r="R690" s="61">
        <v>0</v>
      </c>
      <c r="S690" s="184">
        <v>0</v>
      </c>
      <c r="T690" s="61">
        <v>0</v>
      </c>
      <c r="U690" s="24"/>
      <c r="V690" s="116"/>
      <c r="W690" s="116"/>
      <c r="X690" s="116"/>
      <c r="Y690" s="116"/>
      <c r="Z690" s="116"/>
      <c r="AA690" s="116"/>
      <c r="AB690" s="116"/>
      <c r="AC690" s="116"/>
      <c r="AD690" s="116"/>
      <c r="AE690" s="116"/>
      <c r="AF690" s="116"/>
      <c r="AG690" s="116"/>
      <c r="AH690" s="116"/>
      <c r="AI690" s="116"/>
      <c r="AJ690" s="116"/>
      <c r="AK690" s="116"/>
      <c r="AL690" s="116"/>
      <c r="AM690" s="116"/>
    </row>
    <row r="691" spans="1:39" s="199" customFormat="1" ht="24.75" customHeight="1" x14ac:dyDescent="0.25">
      <c r="A691" s="60">
        <v>78</v>
      </c>
      <c r="B691" s="14" t="s">
        <v>909</v>
      </c>
      <c r="C691" s="26">
        <f t="shared" si="63"/>
        <v>7035960</v>
      </c>
      <c r="D691" s="13">
        <v>351798</v>
      </c>
      <c r="E691" s="13">
        <v>0</v>
      </c>
      <c r="F691" s="13">
        <v>0</v>
      </c>
      <c r="G691" s="13">
        <v>2476125.6</v>
      </c>
      <c r="H691" s="13">
        <v>1378579.2</v>
      </c>
      <c r="I691" s="13">
        <v>1007486.3999999999</v>
      </c>
      <c r="J691" s="13">
        <v>0</v>
      </c>
      <c r="K691" s="15">
        <v>0</v>
      </c>
      <c r="L691" s="13">
        <v>0</v>
      </c>
      <c r="M691" s="184">
        <v>0</v>
      </c>
      <c r="N691" s="13">
        <v>0</v>
      </c>
      <c r="O691" s="184">
        <v>399.1</v>
      </c>
      <c r="P691" s="13">
        <v>1821970.7999999998</v>
      </c>
      <c r="Q691" s="184">
        <v>0</v>
      </c>
      <c r="R691" s="13">
        <v>0</v>
      </c>
      <c r="S691" s="184">
        <v>0</v>
      </c>
      <c r="T691" s="13">
        <v>0</v>
      </c>
      <c r="U691" s="24"/>
      <c r="V691" s="116"/>
      <c r="W691" s="116"/>
      <c r="X691" s="116"/>
      <c r="Y691" s="116"/>
      <c r="Z691" s="116"/>
      <c r="AA691" s="116"/>
      <c r="AB691" s="198"/>
      <c r="AC691" s="198"/>
      <c r="AD691" s="198"/>
      <c r="AE691" s="198"/>
      <c r="AF691" s="198"/>
      <c r="AG691" s="198"/>
      <c r="AH691" s="198"/>
      <c r="AI691" s="198"/>
      <c r="AJ691" s="198"/>
      <c r="AK691" s="198"/>
      <c r="AL691" s="198"/>
      <c r="AM691" s="198"/>
    </row>
    <row r="692" spans="1:39" s="199" customFormat="1" ht="24.75" customHeight="1" x14ac:dyDescent="0.25">
      <c r="A692" s="60">
        <v>79</v>
      </c>
      <c r="B692" s="14" t="s">
        <v>910</v>
      </c>
      <c r="C692" s="26">
        <f>ROUND(SUM(D692+E692+F692+G692+H692+I692+J692+L692+N692+P692+R692+T692),2)</f>
        <v>1552580.26</v>
      </c>
      <c r="D692" s="13">
        <v>77629.009999999995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72">
        <v>0</v>
      </c>
      <c r="L692" s="13">
        <v>0</v>
      </c>
      <c r="M692" s="184">
        <v>1141.9000000000001</v>
      </c>
      <c r="N692" s="61">
        <v>1474951.25</v>
      </c>
      <c r="O692" s="184">
        <v>0</v>
      </c>
      <c r="P692" s="61">
        <v>0</v>
      </c>
      <c r="Q692" s="184">
        <v>0</v>
      </c>
      <c r="R692" s="61">
        <v>0</v>
      </c>
      <c r="S692" s="184">
        <v>0</v>
      </c>
      <c r="T692" s="61">
        <v>0</v>
      </c>
      <c r="U692" s="24"/>
      <c r="V692" s="116"/>
      <c r="W692" s="116"/>
      <c r="X692" s="116"/>
      <c r="Y692" s="116"/>
      <c r="Z692" s="116"/>
      <c r="AA692" s="116"/>
      <c r="AB692" s="198"/>
      <c r="AC692" s="198"/>
      <c r="AD692" s="198"/>
      <c r="AE692" s="198"/>
      <c r="AF692" s="198"/>
      <c r="AG692" s="198"/>
      <c r="AH692" s="198"/>
      <c r="AI692" s="198"/>
      <c r="AJ692" s="198"/>
      <c r="AK692" s="198"/>
      <c r="AL692" s="198"/>
      <c r="AM692" s="198"/>
    </row>
    <row r="693" spans="1:39" s="115" customFormat="1" ht="24.75" customHeight="1" x14ac:dyDescent="0.25">
      <c r="A693" s="60">
        <v>80</v>
      </c>
      <c r="B693" s="14" t="s">
        <v>178</v>
      </c>
      <c r="C693" s="26">
        <f t="shared" si="63"/>
        <v>9041015.9199999999</v>
      </c>
      <c r="D693" s="13">
        <v>452050.8</v>
      </c>
      <c r="E693" s="13">
        <v>0</v>
      </c>
      <c r="F693" s="13">
        <v>0</v>
      </c>
      <c r="G693" s="13">
        <v>3197118.21</v>
      </c>
      <c r="H693" s="13">
        <v>1776281.44</v>
      </c>
      <c r="I693" s="13">
        <v>1304939.55</v>
      </c>
      <c r="J693" s="13">
        <v>0</v>
      </c>
      <c r="K693" s="172">
        <v>0</v>
      </c>
      <c r="L693" s="13">
        <v>0</v>
      </c>
      <c r="M693" s="184">
        <v>0</v>
      </c>
      <c r="N693" s="61">
        <v>0</v>
      </c>
      <c r="O693" s="184">
        <v>1024</v>
      </c>
      <c r="P693" s="61">
        <v>2310625.92</v>
      </c>
      <c r="Q693" s="184">
        <v>0</v>
      </c>
      <c r="R693" s="61">
        <v>0</v>
      </c>
      <c r="S693" s="184">
        <v>0</v>
      </c>
      <c r="T693" s="61">
        <v>0</v>
      </c>
      <c r="U693" s="24"/>
      <c r="V693" s="116"/>
      <c r="W693" s="116"/>
      <c r="X693" s="116"/>
      <c r="Y693" s="116"/>
      <c r="Z693" s="116"/>
      <c r="AA693" s="116"/>
      <c r="AB693" s="116"/>
      <c r="AC693" s="116"/>
      <c r="AD693" s="116"/>
      <c r="AE693" s="116"/>
      <c r="AF693" s="116"/>
      <c r="AG693" s="116"/>
      <c r="AH693" s="116"/>
      <c r="AI693" s="116"/>
      <c r="AJ693" s="116"/>
      <c r="AK693" s="116"/>
      <c r="AL693" s="116"/>
      <c r="AM693" s="116"/>
    </row>
    <row r="694" spans="1:39" s="115" customFormat="1" ht="24.75" customHeight="1" x14ac:dyDescent="0.25">
      <c r="A694" s="60">
        <v>81</v>
      </c>
      <c r="B694" s="14" t="s">
        <v>931</v>
      </c>
      <c r="C694" s="26">
        <f t="shared" si="63"/>
        <v>29385847.43</v>
      </c>
      <c r="D694" s="13">
        <v>1469292.37</v>
      </c>
      <c r="E694" s="13">
        <v>1923075.55</v>
      </c>
      <c r="F694" s="13">
        <v>9818878.0800000001</v>
      </c>
      <c r="G694" s="13">
        <v>6023588.21</v>
      </c>
      <c r="H694" s="13">
        <v>3353623.67</v>
      </c>
      <c r="I694" s="13">
        <v>2450878.58</v>
      </c>
      <c r="J694" s="13">
        <v>0</v>
      </c>
      <c r="K694" s="172">
        <v>0</v>
      </c>
      <c r="L694" s="13">
        <v>0</v>
      </c>
      <c r="M694" s="184">
        <v>0</v>
      </c>
      <c r="N694" s="61">
        <v>0</v>
      </c>
      <c r="O694" s="184">
        <v>1689.9</v>
      </c>
      <c r="P694" s="61">
        <v>4346510.97</v>
      </c>
      <c r="Q694" s="184">
        <v>0</v>
      </c>
      <c r="R694" s="61">
        <v>0</v>
      </c>
      <c r="S694" s="184">
        <v>0</v>
      </c>
      <c r="T694" s="61">
        <v>0</v>
      </c>
      <c r="U694" s="24"/>
      <c r="V694" s="116"/>
      <c r="W694" s="116"/>
      <c r="X694" s="116"/>
      <c r="Y694" s="116"/>
      <c r="Z694" s="116"/>
      <c r="AA694" s="116"/>
      <c r="AB694" s="116"/>
      <c r="AC694" s="116"/>
      <c r="AD694" s="116"/>
      <c r="AE694" s="116"/>
      <c r="AF694" s="116"/>
      <c r="AG694" s="116"/>
      <c r="AH694" s="116"/>
      <c r="AI694" s="116"/>
      <c r="AJ694" s="116"/>
      <c r="AK694" s="116"/>
      <c r="AL694" s="116"/>
      <c r="AM694" s="116"/>
    </row>
    <row r="695" spans="1:39" s="115" customFormat="1" ht="24.75" customHeight="1" x14ac:dyDescent="0.25">
      <c r="A695" s="60">
        <v>82</v>
      </c>
      <c r="B695" s="14" t="s">
        <v>932</v>
      </c>
      <c r="C695" s="26">
        <f t="shared" si="63"/>
        <v>2930723.16</v>
      </c>
      <c r="D695" s="13">
        <v>146536.16</v>
      </c>
      <c r="E695" s="13">
        <v>150198.38</v>
      </c>
      <c r="F695" s="13">
        <v>744519.71</v>
      </c>
      <c r="G695" s="13">
        <v>457653.35</v>
      </c>
      <c r="H695" s="13">
        <v>254266.84</v>
      </c>
      <c r="I695" s="13">
        <v>186796.33</v>
      </c>
      <c r="J695" s="13">
        <v>0</v>
      </c>
      <c r="K695" s="172">
        <v>0</v>
      </c>
      <c r="L695" s="13">
        <v>0</v>
      </c>
      <c r="M695" s="184">
        <v>0</v>
      </c>
      <c r="N695" s="61">
        <v>0</v>
      </c>
      <c r="O695" s="184">
        <v>370</v>
      </c>
      <c r="P695" s="61">
        <v>330755.90000000002</v>
      </c>
      <c r="Q695" s="184">
        <v>474.24</v>
      </c>
      <c r="R695" s="61">
        <v>659996.49</v>
      </c>
      <c r="S695" s="184">
        <v>0</v>
      </c>
      <c r="T695" s="61">
        <v>0</v>
      </c>
      <c r="U695" s="24"/>
      <c r="V695" s="116"/>
      <c r="W695" s="116"/>
      <c r="X695" s="116"/>
      <c r="Y695" s="116"/>
      <c r="Z695" s="116"/>
      <c r="AA695" s="116"/>
      <c r="AB695" s="116"/>
      <c r="AC695" s="116"/>
      <c r="AD695" s="116"/>
      <c r="AE695" s="116"/>
      <c r="AF695" s="116"/>
      <c r="AG695" s="116"/>
      <c r="AH695" s="116"/>
      <c r="AI695" s="116"/>
      <c r="AJ695" s="116"/>
      <c r="AK695" s="116"/>
      <c r="AL695" s="116"/>
      <c r="AM695" s="116"/>
    </row>
    <row r="696" spans="1:39" s="115" customFormat="1" ht="24.75" customHeight="1" x14ac:dyDescent="0.25">
      <c r="A696" s="60">
        <v>83</v>
      </c>
      <c r="B696" s="14" t="s">
        <v>933</v>
      </c>
      <c r="C696" s="26">
        <f t="shared" si="63"/>
        <v>5373915.7599999998</v>
      </c>
      <c r="D696" s="13">
        <v>268695.78999999998</v>
      </c>
      <c r="E696" s="13">
        <v>319502.48</v>
      </c>
      <c r="F696" s="13">
        <v>0</v>
      </c>
      <c r="G696" s="13">
        <v>0</v>
      </c>
      <c r="H696" s="13">
        <v>0</v>
      </c>
      <c r="I696" s="13">
        <v>407192.42</v>
      </c>
      <c r="J696" s="13">
        <v>0</v>
      </c>
      <c r="K696" s="15">
        <v>0</v>
      </c>
      <c r="L696" s="13">
        <v>0</v>
      </c>
      <c r="M696" s="184">
        <v>899.6</v>
      </c>
      <c r="N696" s="13">
        <v>4378525.07</v>
      </c>
      <c r="O696" s="184">
        <v>0</v>
      </c>
      <c r="P696" s="13">
        <v>0</v>
      </c>
      <c r="Q696" s="184">
        <v>0</v>
      </c>
      <c r="R696" s="13">
        <v>0</v>
      </c>
      <c r="S696" s="184">
        <v>0</v>
      </c>
      <c r="T696" s="13">
        <v>0</v>
      </c>
      <c r="U696" s="24"/>
      <c r="V696" s="116"/>
      <c r="W696" s="116"/>
      <c r="X696" s="116"/>
      <c r="Y696" s="116"/>
      <c r="Z696" s="116"/>
      <c r="AA696" s="116"/>
      <c r="AB696" s="116"/>
      <c r="AC696" s="116"/>
      <c r="AD696" s="116"/>
      <c r="AE696" s="116"/>
      <c r="AF696" s="116"/>
      <c r="AG696" s="116"/>
      <c r="AH696" s="116"/>
      <c r="AI696" s="116"/>
      <c r="AJ696" s="116"/>
      <c r="AK696" s="116"/>
      <c r="AL696" s="116"/>
      <c r="AM696" s="116"/>
    </row>
    <row r="697" spans="1:39" s="115" customFormat="1" ht="24.75" customHeight="1" x14ac:dyDescent="0.25">
      <c r="A697" s="60">
        <v>84</v>
      </c>
      <c r="B697" s="14" t="s">
        <v>934</v>
      </c>
      <c r="C697" s="26">
        <f t="shared" si="63"/>
        <v>5466556.9800000004</v>
      </c>
      <c r="D697" s="13">
        <v>273327.84999999998</v>
      </c>
      <c r="E697" s="13">
        <v>308764.56</v>
      </c>
      <c r="F697" s="13">
        <v>0</v>
      </c>
      <c r="G697" s="13">
        <v>0</v>
      </c>
      <c r="H697" s="13">
        <v>0</v>
      </c>
      <c r="I697" s="13">
        <v>393507.39</v>
      </c>
      <c r="J697" s="13">
        <v>0</v>
      </c>
      <c r="K697" s="15">
        <v>0</v>
      </c>
      <c r="L697" s="13">
        <v>0</v>
      </c>
      <c r="M697" s="184">
        <v>922.7</v>
      </c>
      <c r="N697" s="13">
        <v>4490957.18</v>
      </c>
      <c r="O697" s="184">
        <v>0</v>
      </c>
      <c r="P697" s="13">
        <v>0</v>
      </c>
      <c r="Q697" s="184">
        <v>0</v>
      </c>
      <c r="R697" s="13">
        <v>0</v>
      </c>
      <c r="S697" s="184">
        <v>0</v>
      </c>
      <c r="T697" s="13">
        <v>0</v>
      </c>
      <c r="U697" s="24"/>
      <c r="V697" s="116"/>
      <c r="W697" s="116"/>
      <c r="X697" s="116"/>
      <c r="Y697" s="116"/>
      <c r="Z697" s="116"/>
      <c r="AA697" s="116"/>
      <c r="AB697" s="116"/>
      <c r="AC697" s="116"/>
      <c r="AD697" s="116"/>
      <c r="AE697" s="116"/>
      <c r="AF697" s="116"/>
      <c r="AG697" s="116"/>
      <c r="AH697" s="116"/>
      <c r="AI697" s="116"/>
      <c r="AJ697" s="116"/>
      <c r="AK697" s="116"/>
      <c r="AL697" s="116"/>
      <c r="AM697" s="116"/>
    </row>
    <row r="698" spans="1:39" s="115" customFormat="1" ht="24.75" customHeight="1" x14ac:dyDescent="0.25">
      <c r="A698" s="60">
        <v>85</v>
      </c>
      <c r="B698" s="14" t="s">
        <v>935</v>
      </c>
      <c r="C698" s="26">
        <f t="shared" si="63"/>
        <v>11274454.33</v>
      </c>
      <c r="D698" s="13">
        <v>563722.72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5">
        <v>0</v>
      </c>
      <c r="L698" s="13">
        <v>0</v>
      </c>
      <c r="M698" s="184">
        <v>343.3</v>
      </c>
      <c r="N698" s="13">
        <v>1337029.57</v>
      </c>
      <c r="O698" s="184">
        <v>0</v>
      </c>
      <c r="P698" s="13">
        <v>0</v>
      </c>
      <c r="Q698" s="184">
        <v>2147.36</v>
      </c>
      <c r="R698" s="13">
        <v>9373702.0399999991</v>
      </c>
      <c r="S698" s="184">
        <v>0</v>
      </c>
      <c r="T698" s="13">
        <v>0</v>
      </c>
      <c r="U698" s="24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16"/>
      <c r="AL698" s="116"/>
      <c r="AM698" s="116"/>
    </row>
    <row r="699" spans="1:39" s="115" customFormat="1" ht="24.75" customHeight="1" x14ac:dyDescent="0.25">
      <c r="A699" s="60">
        <v>86</v>
      </c>
      <c r="B699" s="14" t="s">
        <v>936</v>
      </c>
      <c r="C699" s="26">
        <f t="shared" si="63"/>
        <v>34712991.689999998</v>
      </c>
      <c r="D699" s="13">
        <v>1735649.58</v>
      </c>
      <c r="E699" s="13">
        <v>2555628.6</v>
      </c>
      <c r="F699" s="13">
        <v>0</v>
      </c>
      <c r="G699" s="13">
        <v>7786981.4699999997</v>
      </c>
      <c r="H699" s="13">
        <v>4326355.74</v>
      </c>
      <c r="I699" s="13">
        <v>3178343.58</v>
      </c>
      <c r="J699" s="13">
        <v>0</v>
      </c>
      <c r="K699" s="172">
        <v>0</v>
      </c>
      <c r="L699" s="13">
        <v>0</v>
      </c>
      <c r="M699" s="184">
        <v>0</v>
      </c>
      <c r="N699" s="61">
        <v>0</v>
      </c>
      <c r="O699" s="184">
        <v>1199.5</v>
      </c>
      <c r="P699" s="61">
        <v>5627818.5499999998</v>
      </c>
      <c r="Q699" s="184">
        <v>2176.8000000000002</v>
      </c>
      <c r="R699" s="61">
        <v>9502214.1699999999</v>
      </c>
      <c r="S699" s="184">
        <v>0</v>
      </c>
      <c r="T699" s="61">
        <v>0</v>
      </c>
      <c r="U699" s="24"/>
      <c r="V699" s="116"/>
      <c r="W699" s="116"/>
      <c r="X699" s="116"/>
      <c r="Y699" s="116"/>
      <c r="Z699" s="116"/>
      <c r="AA699" s="116"/>
      <c r="AB699" s="116"/>
      <c r="AC699" s="116"/>
      <c r="AD699" s="116"/>
      <c r="AE699" s="116"/>
      <c r="AF699" s="116"/>
      <c r="AG699" s="116"/>
      <c r="AH699" s="116"/>
      <c r="AI699" s="116"/>
      <c r="AJ699" s="116"/>
      <c r="AK699" s="116"/>
      <c r="AL699" s="116"/>
      <c r="AM699" s="116"/>
    </row>
    <row r="700" spans="1:39" s="115" customFormat="1" ht="24.75" customHeight="1" x14ac:dyDescent="0.25">
      <c r="A700" s="60">
        <v>87</v>
      </c>
      <c r="B700" s="14" t="s">
        <v>937</v>
      </c>
      <c r="C700" s="26">
        <f t="shared" si="63"/>
        <v>15819015.779999999</v>
      </c>
      <c r="D700" s="13">
        <v>790950.79</v>
      </c>
      <c r="E700" s="13">
        <v>1067209.1599999999</v>
      </c>
      <c r="F700" s="13">
        <v>0</v>
      </c>
      <c r="G700" s="13">
        <v>3251778.41</v>
      </c>
      <c r="H700" s="13">
        <v>1806650.01</v>
      </c>
      <c r="I700" s="13">
        <v>1327249.72</v>
      </c>
      <c r="J700" s="13">
        <v>0</v>
      </c>
      <c r="K700" s="15">
        <v>0</v>
      </c>
      <c r="L700" s="13">
        <v>0</v>
      </c>
      <c r="M700" s="184">
        <v>1341.6</v>
      </c>
      <c r="N700" s="13">
        <v>5225047.68</v>
      </c>
      <c r="O700" s="184">
        <v>1032</v>
      </c>
      <c r="P700" s="13">
        <v>2350130.0099999998</v>
      </c>
      <c r="Q700" s="184">
        <v>0</v>
      </c>
      <c r="R700" s="13">
        <v>0</v>
      </c>
      <c r="S700" s="184">
        <v>0</v>
      </c>
      <c r="T700" s="13">
        <v>0</v>
      </c>
      <c r="U700" s="24"/>
      <c r="V700" s="116"/>
      <c r="W700" s="116"/>
      <c r="X700" s="116"/>
      <c r="Y700" s="116"/>
      <c r="Z700" s="116"/>
      <c r="AA700" s="116"/>
      <c r="AB700" s="116"/>
      <c r="AC700" s="116"/>
      <c r="AD700" s="116"/>
      <c r="AE700" s="116"/>
      <c r="AF700" s="116"/>
      <c r="AG700" s="116"/>
      <c r="AH700" s="116"/>
      <c r="AI700" s="116"/>
      <c r="AJ700" s="116"/>
      <c r="AK700" s="116"/>
      <c r="AL700" s="116"/>
      <c r="AM700" s="116"/>
    </row>
    <row r="701" spans="1:39" s="115" customFormat="1" ht="24.75" customHeight="1" x14ac:dyDescent="0.25">
      <c r="A701" s="60">
        <v>88</v>
      </c>
      <c r="B701" s="14" t="s">
        <v>938</v>
      </c>
      <c r="C701" s="26">
        <f t="shared" si="63"/>
        <v>11195184.91</v>
      </c>
      <c r="D701" s="13">
        <v>559759.25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72">
        <v>0</v>
      </c>
      <c r="L701" s="13">
        <v>0</v>
      </c>
      <c r="M701" s="184">
        <v>0</v>
      </c>
      <c r="N701" s="61">
        <v>0</v>
      </c>
      <c r="O701" s="184">
        <v>0</v>
      </c>
      <c r="P701" s="61">
        <v>0</v>
      </c>
      <c r="Q701" s="184">
        <v>2436.4</v>
      </c>
      <c r="R701" s="61">
        <v>10635425.66</v>
      </c>
      <c r="S701" s="184">
        <v>0</v>
      </c>
      <c r="T701" s="61">
        <v>0</v>
      </c>
      <c r="U701" s="24"/>
      <c r="V701" s="116"/>
      <c r="W701" s="116"/>
      <c r="X701" s="116"/>
      <c r="Y701" s="116"/>
      <c r="Z701" s="116"/>
      <c r="AA701" s="116"/>
      <c r="AB701" s="116"/>
      <c r="AC701" s="116"/>
      <c r="AD701" s="116"/>
      <c r="AE701" s="116"/>
      <c r="AF701" s="116"/>
      <c r="AG701" s="116"/>
      <c r="AH701" s="116"/>
      <c r="AI701" s="116"/>
      <c r="AJ701" s="116"/>
      <c r="AK701" s="116"/>
      <c r="AL701" s="116"/>
      <c r="AM701" s="116"/>
    </row>
    <row r="702" spans="1:39" s="115" customFormat="1" ht="24.75" customHeight="1" x14ac:dyDescent="0.25">
      <c r="A702" s="60">
        <v>89</v>
      </c>
      <c r="B702" s="14" t="s">
        <v>939</v>
      </c>
      <c r="C702" s="26">
        <f t="shared" si="63"/>
        <v>10768421.859999999</v>
      </c>
      <c r="D702" s="13">
        <v>538421.09</v>
      </c>
      <c r="E702" s="13">
        <v>0</v>
      </c>
      <c r="F702" s="13">
        <v>0</v>
      </c>
      <c r="G702" s="13">
        <v>3234927.64</v>
      </c>
      <c r="H702" s="13">
        <v>1797287.92</v>
      </c>
      <c r="I702" s="13">
        <v>0</v>
      </c>
      <c r="J702" s="13">
        <v>0</v>
      </c>
      <c r="K702" s="15">
        <v>0</v>
      </c>
      <c r="L702" s="13">
        <v>0</v>
      </c>
      <c r="M702" s="184">
        <v>1334.6</v>
      </c>
      <c r="N702" s="13">
        <v>5197785.21</v>
      </c>
      <c r="O702" s="184">
        <v>0</v>
      </c>
      <c r="P702" s="13">
        <v>0</v>
      </c>
      <c r="Q702" s="184">
        <v>0</v>
      </c>
      <c r="R702" s="13">
        <v>0</v>
      </c>
      <c r="S702" s="184">
        <v>0</v>
      </c>
      <c r="T702" s="13">
        <v>0</v>
      </c>
      <c r="U702" s="24"/>
      <c r="V702" s="116"/>
      <c r="W702" s="116"/>
      <c r="X702" s="116"/>
      <c r="Y702" s="116"/>
      <c r="Z702" s="116"/>
      <c r="AA702" s="116"/>
      <c r="AB702" s="116"/>
      <c r="AC702" s="116"/>
      <c r="AD702" s="116"/>
      <c r="AE702" s="116"/>
      <c r="AF702" s="116"/>
      <c r="AG702" s="116"/>
      <c r="AH702" s="116"/>
      <c r="AI702" s="116"/>
      <c r="AJ702" s="116"/>
      <c r="AK702" s="116"/>
      <c r="AL702" s="116"/>
      <c r="AM702" s="116"/>
    </row>
    <row r="703" spans="1:39" s="1" customFormat="1" ht="24.75" customHeight="1" x14ac:dyDescent="0.25">
      <c r="A703" s="271" t="s">
        <v>114</v>
      </c>
      <c r="B703" s="272"/>
      <c r="C703" s="98">
        <f t="shared" si="63"/>
        <v>277188913.72000003</v>
      </c>
      <c r="D703" s="48">
        <f t="shared" ref="D703:T703" si="64">ROUND(SUM(D680:D702),2)</f>
        <v>13859445.689999999</v>
      </c>
      <c r="E703" s="48">
        <f t="shared" si="64"/>
        <v>13269464.880000001</v>
      </c>
      <c r="F703" s="48">
        <f t="shared" si="64"/>
        <v>44991058.43</v>
      </c>
      <c r="G703" s="48">
        <f t="shared" si="64"/>
        <v>46946284.299999997</v>
      </c>
      <c r="H703" s="48">
        <f t="shared" si="64"/>
        <v>26092667.289999999</v>
      </c>
      <c r="I703" s="48">
        <f t="shared" si="64"/>
        <v>21307250.09</v>
      </c>
      <c r="J703" s="48">
        <f t="shared" si="64"/>
        <v>1413278.01</v>
      </c>
      <c r="K703" s="48">
        <f t="shared" si="64"/>
        <v>6</v>
      </c>
      <c r="L703" s="48">
        <f t="shared" si="64"/>
        <v>11400000</v>
      </c>
      <c r="M703" s="48">
        <f t="shared" si="64"/>
        <v>10077.1</v>
      </c>
      <c r="N703" s="48">
        <f t="shared" si="64"/>
        <v>38046611.240000002</v>
      </c>
      <c r="O703" s="48">
        <f t="shared" si="64"/>
        <v>6225.7</v>
      </c>
      <c r="P703" s="48">
        <f t="shared" si="64"/>
        <v>17952516.420000002</v>
      </c>
      <c r="Q703" s="48">
        <f t="shared" si="64"/>
        <v>11062</v>
      </c>
      <c r="R703" s="48">
        <f t="shared" si="64"/>
        <v>41910337.369999997</v>
      </c>
      <c r="S703" s="48">
        <f t="shared" si="64"/>
        <v>0</v>
      </c>
      <c r="T703" s="48">
        <f t="shared" si="64"/>
        <v>0</v>
      </c>
      <c r="U703" s="5"/>
      <c r="V703" s="31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</row>
    <row r="704" spans="1:39" s="1" customFormat="1" ht="24.75" hidden="1" customHeight="1" x14ac:dyDescent="0.25">
      <c r="A704" s="273" t="s">
        <v>118</v>
      </c>
      <c r="B704" s="274"/>
      <c r="C704" s="275"/>
      <c r="D704" s="13"/>
      <c r="E704" s="13"/>
      <c r="F704" s="13"/>
      <c r="G704" s="13"/>
      <c r="H704" s="13"/>
      <c r="I704" s="13"/>
      <c r="J704" s="13"/>
      <c r="K704" s="66"/>
      <c r="L704" s="13"/>
      <c r="M704" s="48"/>
      <c r="N704" s="13"/>
      <c r="O704" s="48"/>
      <c r="P704" s="13"/>
      <c r="Q704" s="48"/>
      <c r="R704" s="13"/>
      <c r="S704" s="48"/>
      <c r="T704" s="13"/>
      <c r="U704" s="5"/>
      <c r="V704" s="31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</row>
    <row r="705" spans="1:39" s="115" customFormat="1" ht="24.75" hidden="1" customHeight="1" x14ac:dyDescent="0.25">
      <c r="A705" s="60">
        <v>90</v>
      </c>
      <c r="B705" s="14" t="s">
        <v>115</v>
      </c>
      <c r="C705" s="26">
        <f t="shared" ref="C705:C717" si="65">ROUND(SUM(D705+E705+F705+G705+H705+I705+J705+L705+N705+P705+R705+T705),2)</f>
        <v>1371797.72</v>
      </c>
      <c r="D705" s="13">
        <v>68589.89</v>
      </c>
      <c r="E705" s="13">
        <v>0</v>
      </c>
      <c r="F705" s="13">
        <v>1303207.83</v>
      </c>
      <c r="G705" s="13">
        <v>0</v>
      </c>
      <c r="H705" s="13">
        <v>0</v>
      </c>
      <c r="I705" s="13">
        <v>0</v>
      </c>
      <c r="J705" s="13">
        <v>0</v>
      </c>
      <c r="K705" s="172">
        <v>0</v>
      </c>
      <c r="L705" s="13">
        <v>0</v>
      </c>
      <c r="M705" s="184">
        <v>0</v>
      </c>
      <c r="N705" s="61">
        <v>0</v>
      </c>
      <c r="O705" s="184">
        <v>0</v>
      </c>
      <c r="P705" s="61">
        <v>0</v>
      </c>
      <c r="Q705" s="184">
        <v>0</v>
      </c>
      <c r="R705" s="61">
        <v>0</v>
      </c>
      <c r="S705" s="184">
        <v>0</v>
      </c>
      <c r="T705" s="61">
        <v>0</v>
      </c>
      <c r="U705" s="24"/>
      <c r="V705" s="116"/>
      <c r="W705" s="116"/>
      <c r="X705" s="116"/>
      <c r="Y705" s="116"/>
      <c r="Z705" s="116"/>
      <c r="AA705" s="116"/>
      <c r="AB705" s="116"/>
      <c r="AC705" s="116"/>
      <c r="AD705" s="116"/>
      <c r="AE705" s="116"/>
      <c r="AF705" s="116"/>
      <c r="AG705" s="116"/>
      <c r="AH705" s="116"/>
      <c r="AI705" s="116"/>
      <c r="AJ705" s="116"/>
      <c r="AK705" s="116"/>
      <c r="AL705" s="116"/>
      <c r="AM705" s="116"/>
    </row>
    <row r="706" spans="1:39" s="115" customFormat="1" ht="24.75" hidden="1" customHeight="1" x14ac:dyDescent="0.25">
      <c r="A706" s="60">
        <v>91</v>
      </c>
      <c r="B706" s="14" t="s">
        <v>1022</v>
      </c>
      <c r="C706" s="26">
        <f t="shared" si="65"/>
        <v>1857540.2</v>
      </c>
      <c r="D706" s="13">
        <v>92877.01</v>
      </c>
      <c r="E706" s="13">
        <v>0</v>
      </c>
      <c r="F706" s="13">
        <v>1315422.72</v>
      </c>
      <c r="G706" s="13">
        <v>0</v>
      </c>
      <c r="H706" s="13">
        <v>449240.47</v>
      </c>
      <c r="I706" s="13">
        <v>0</v>
      </c>
      <c r="J706" s="13">
        <v>0</v>
      </c>
      <c r="K706" s="172">
        <v>0</v>
      </c>
      <c r="L706" s="13">
        <v>0</v>
      </c>
      <c r="M706" s="184">
        <v>0</v>
      </c>
      <c r="N706" s="61">
        <v>0</v>
      </c>
      <c r="O706" s="184">
        <v>0</v>
      </c>
      <c r="P706" s="61">
        <v>0</v>
      </c>
      <c r="Q706" s="184">
        <v>0</v>
      </c>
      <c r="R706" s="61">
        <v>0</v>
      </c>
      <c r="S706" s="184">
        <v>0</v>
      </c>
      <c r="T706" s="61">
        <v>0</v>
      </c>
      <c r="U706" s="16"/>
      <c r="V706" s="116"/>
      <c r="W706" s="116"/>
      <c r="X706" s="116"/>
      <c r="Y706" s="116"/>
      <c r="Z706" s="116"/>
      <c r="AA706" s="116"/>
      <c r="AB706" s="116"/>
      <c r="AC706" s="116"/>
      <c r="AD706" s="116"/>
      <c r="AE706" s="116"/>
      <c r="AF706" s="116"/>
      <c r="AG706" s="116"/>
      <c r="AH706" s="116"/>
      <c r="AI706" s="116"/>
      <c r="AJ706" s="116"/>
      <c r="AK706" s="116"/>
      <c r="AL706" s="116"/>
      <c r="AM706" s="116"/>
    </row>
    <row r="707" spans="1:39" s="115" customFormat="1" ht="24.75" hidden="1" customHeight="1" x14ac:dyDescent="0.25">
      <c r="A707" s="60">
        <v>92</v>
      </c>
      <c r="B707" s="14" t="s">
        <v>1023</v>
      </c>
      <c r="C707" s="26">
        <f t="shared" si="65"/>
        <v>9754875.5299999993</v>
      </c>
      <c r="D707" s="13">
        <v>487743.78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5">
        <v>0</v>
      </c>
      <c r="L707" s="13">
        <v>0</v>
      </c>
      <c r="M707" s="184">
        <v>1904</v>
      </c>
      <c r="N707" s="13">
        <v>9267131.75</v>
      </c>
      <c r="O707" s="184">
        <v>0</v>
      </c>
      <c r="P707" s="13">
        <v>0</v>
      </c>
      <c r="Q707" s="184">
        <v>0</v>
      </c>
      <c r="R707" s="13">
        <v>0</v>
      </c>
      <c r="S707" s="184">
        <v>0</v>
      </c>
      <c r="T707" s="13">
        <v>0</v>
      </c>
      <c r="U707" s="16"/>
      <c r="V707" s="116"/>
      <c r="W707" s="116"/>
      <c r="X707" s="116"/>
      <c r="Y707" s="116"/>
      <c r="Z707" s="116"/>
      <c r="AA707" s="116"/>
      <c r="AB707" s="116"/>
      <c r="AC707" s="116"/>
      <c r="AD707" s="116"/>
      <c r="AE707" s="116"/>
      <c r="AF707" s="116"/>
      <c r="AG707" s="116"/>
      <c r="AH707" s="116"/>
      <c r="AI707" s="116"/>
      <c r="AJ707" s="116"/>
      <c r="AK707" s="116"/>
      <c r="AL707" s="116"/>
      <c r="AM707" s="116"/>
    </row>
    <row r="708" spans="1:39" s="115" customFormat="1" ht="24.75" hidden="1" customHeight="1" x14ac:dyDescent="0.25">
      <c r="A708" s="60">
        <v>93</v>
      </c>
      <c r="B708" s="14" t="s">
        <v>1024</v>
      </c>
      <c r="C708" s="26">
        <f t="shared" si="65"/>
        <v>1077863.51</v>
      </c>
      <c r="D708" s="13">
        <v>53893.18</v>
      </c>
      <c r="E708" s="13">
        <v>0</v>
      </c>
      <c r="F708" s="13">
        <v>1023970.33</v>
      </c>
      <c r="G708" s="13">
        <v>0</v>
      </c>
      <c r="H708" s="13">
        <v>0</v>
      </c>
      <c r="I708" s="13">
        <v>0</v>
      </c>
      <c r="J708" s="13">
        <v>0</v>
      </c>
      <c r="K708" s="172">
        <v>0</v>
      </c>
      <c r="L708" s="13">
        <v>0</v>
      </c>
      <c r="M708" s="184">
        <v>0</v>
      </c>
      <c r="N708" s="61">
        <v>0</v>
      </c>
      <c r="O708" s="184">
        <v>0</v>
      </c>
      <c r="P708" s="61">
        <v>0</v>
      </c>
      <c r="Q708" s="184">
        <v>0</v>
      </c>
      <c r="R708" s="61">
        <v>0</v>
      </c>
      <c r="S708" s="184">
        <v>0</v>
      </c>
      <c r="T708" s="61">
        <v>0</v>
      </c>
      <c r="U708" s="16"/>
      <c r="V708" s="116"/>
      <c r="W708" s="116"/>
      <c r="X708" s="116"/>
      <c r="Y708" s="116"/>
      <c r="Z708" s="116"/>
      <c r="AA708" s="116"/>
      <c r="AB708" s="116"/>
      <c r="AC708" s="116"/>
      <c r="AD708" s="116"/>
      <c r="AE708" s="116"/>
      <c r="AF708" s="116"/>
      <c r="AG708" s="116"/>
      <c r="AH708" s="116"/>
      <c r="AI708" s="116"/>
      <c r="AJ708" s="116"/>
      <c r="AK708" s="116"/>
      <c r="AL708" s="116"/>
      <c r="AM708" s="116"/>
    </row>
    <row r="709" spans="1:39" s="115" customFormat="1" ht="24.75" hidden="1" customHeight="1" x14ac:dyDescent="0.25">
      <c r="A709" s="60">
        <v>94</v>
      </c>
      <c r="B709" s="14" t="s">
        <v>1025</v>
      </c>
      <c r="C709" s="26">
        <f t="shared" si="65"/>
        <v>3277889.66</v>
      </c>
      <c r="D709" s="13">
        <v>163894.48000000001</v>
      </c>
      <c r="E709" s="13">
        <v>183407.66</v>
      </c>
      <c r="F709" s="13">
        <v>0</v>
      </c>
      <c r="G709" s="13">
        <v>0</v>
      </c>
      <c r="H709" s="13">
        <v>0</v>
      </c>
      <c r="I709" s="13">
        <v>228097.52</v>
      </c>
      <c r="J709" s="13">
        <v>0</v>
      </c>
      <c r="K709" s="15">
        <v>0</v>
      </c>
      <c r="L709" s="13">
        <v>0</v>
      </c>
      <c r="M709" s="184">
        <v>693.9</v>
      </c>
      <c r="N709" s="13">
        <v>2702490</v>
      </c>
      <c r="O709" s="184">
        <v>0</v>
      </c>
      <c r="P709" s="13">
        <v>0</v>
      </c>
      <c r="Q709" s="184">
        <v>0</v>
      </c>
      <c r="R709" s="13">
        <v>0</v>
      </c>
      <c r="S709" s="184">
        <v>0</v>
      </c>
      <c r="T709" s="13">
        <v>0</v>
      </c>
      <c r="U709" s="16"/>
      <c r="V709" s="116"/>
      <c r="W709" s="116"/>
      <c r="X709" s="116"/>
      <c r="Y709" s="116"/>
      <c r="Z709" s="116"/>
      <c r="AA709" s="116"/>
      <c r="AB709" s="116"/>
      <c r="AC709" s="116"/>
      <c r="AD709" s="116"/>
      <c r="AE709" s="116"/>
      <c r="AF709" s="116"/>
      <c r="AG709" s="116"/>
      <c r="AH709" s="116"/>
      <c r="AI709" s="116"/>
      <c r="AJ709" s="116"/>
      <c r="AK709" s="116"/>
      <c r="AL709" s="116"/>
      <c r="AM709" s="116"/>
    </row>
    <row r="710" spans="1:39" s="115" customFormat="1" ht="24.75" hidden="1" customHeight="1" x14ac:dyDescent="0.25">
      <c r="A710" s="60">
        <v>95</v>
      </c>
      <c r="B710" s="14" t="s">
        <v>1026</v>
      </c>
      <c r="C710" s="26">
        <f t="shared" si="65"/>
        <v>4156196.23</v>
      </c>
      <c r="D710" s="13">
        <v>207809.81</v>
      </c>
      <c r="E710" s="13">
        <v>200521.31</v>
      </c>
      <c r="F710" s="13">
        <v>993965.87</v>
      </c>
      <c r="G710" s="13">
        <v>0</v>
      </c>
      <c r="H710" s="13">
        <v>0</v>
      </c>
      <c r="I710" s="13">
        <v>0</v>
      </c>
      <c r="J710" s="13">
        <v>0</v>
      </c>
      <c r="K710" s="15">
        <v>0</v>
      </c>
      <c r="L710" s="13">
        <v>0</v>
      </c>
      <c r="M710" s="184">
        <v>707.1</v>
      </c>
      <c r="N710" s="13">
        <v>2753899.24</v>
      </c>
      <c r="O710" s="184">
        <v>0</v>
      </c>
      <c r="P710" s="13">
        <v>0</v>
      </c>
      <c r="Q710" s="184">
        <v>0</v>
      </c>
      <c r="R710" s="13">
        <v>0</v>
      </c>
      <c r="S710" s="184">
        <v>0</v>
      </c>
      <c r="T710" s="13">
        <v>0</v>
      </c>
      <c r="U710" s="16"/>
      <c r="V710" s="116"/>
      <c r="W710" s="116"/>
      <c r="X710" s="116"/>
      <c r="Y710" s="116"/>
      <c r="Z710" s="116"/>
      <c r="AA710" s="116"/>
      <c r="AB710" s="116"/>
      <c r="AC710" s="116"/>
      <c r="AD710" s="116"/>
      <c r="AE710" s="116"/>
      <c r="AF710" s="116"/>
      <c r="AG710" s="116"/>
      <c r="AH710" s="116"/>
      <c r="AI710" s="116"/>
      <c r="AJ710" s="116"/>
      <c r="AK710" s="116"/>
      <c r="AL710" s="116"/>
      <c r="AM710" s="116"/>
    </row>
    <row r="711" spans="1:39" s="115" customFormat="1" ht="24.75" hidden="1" customHeight="1" x14ac:dyDescent="0.25">
      <c r="A711" s="60">
        <v>96</v>
      </c>
      <c r="B711" s="14" t="s">
        <v>1027</v>
      </c>
      <c r="C711" s="26">
        <f t="shared" si="65"/>
        <v>3974215.45</v>
      </c>
      <c r="D711" s="13">
        <v>198710.8</v>
      </c>
      <c r="E711" s="13">
        <v>0</v>
      </c>
      <c r="F711" s="13">
        <v>1000992.78</v>
      </c>
      <c r="G711" s="13">
        <v>614079.15</v>
      </c>
      <c r="H711" s="13">
        <v>341887.64</v>
      </c>
      <c r="I711" s="13">
        <v>249856.63</v>
      </c>
      <c r="J711" s="13">
        <v>0</v>
      </c>
      <c r="K711" s="172">
        <v>0</v>
      </c>
      <c r="L711" s="13">
        <v>0</v>
      </c>
      <c r="M711" s="184">
        <v>0</v>
      </c>
      <c r="N711" s="61">
        <v>0</v>
      </c>
      <c r="O711" s="184">
        <v>0</v>
      </c>
      <c r="P711" s="61">
        <v>0</v>
      </c>
      <c r="Q711" s="184">
        <v>600</v>
      </c>
      <c r="R711" s="61">
        <v>1568688.45</v>
      </c>
      <c r="S711" s="184">
        <v>0</v>
      </c>
      <c r="T711" s="61">
        <v>0</v>
      </c>
      <c r="U711" s="24"/>
      <c r="V711" s="116"/>
      <c r="W711" s="116"/>
      <c r="X711" s="116"/>
      <c r="Y711" s="116"/>
      <c r="Z711" s="116"/>
      <c r="AA711" s="116"/>
      <c r="AB711" s="116"/>
      <c r="AC711" s="116"/>
      <c r="AD711" s="116"/>
      <c r="AE711" s="116"/>
      <c r="AF711" s="116"/>
      <c r="AG711" s="116"/>
      <c r="AH711" s="116"/>
      <c r="AI711" s="116"/>
      <c r="AJ711" s="116"/>
      <c r="AK711" s="116"/>
      <c r="AL711" s="116"/>
      <c r="AM711" s="116"/>
    </row>
    <row r="712" spans="1:39" s="115" customFormat="1" ht="24.75" hidden="1" customHeight="1" x14ac:dyDescent="0.25">
      <c r="A712" s="60">
        <v>97</v>
      </c>
      <c r="B712" s="14" t="s">
        <v>1028</v>
      </c>
      <c r="C712" s="26">
        <f t="shared" si="65"/>
        <v>2492400.65</v>
      </c>
      <c r="D712" s="13">
        <v>124620.03</v>
      </c>
      <c r="E712" s="13">
        <v>196853.46</v>
      </c>
      <c r="F712" s="13">
        <v>0</v>
      </c>
      <c r="G712" s="13">
        <v>0</v>
      </c>
      <c r="H712" s="13">
        <v>0</v>
      </c>
      <c r="I712" s="13">
        <v>244311.2</v>
      </c>
      <c r="J712" s="13">
        <v>0</v>
      </c>
      <c r="K712" s="15">
        <v>0</v>
      </c>
      <c r="L712" s="13">
        <v>0</v>
      </c>
      <c r="M712" s="184">
        <v>720</v>
      </c>
      <c r="N712" s="13">
        <v>1926615.96</v>
      </c>
      <c r="O712" s="184">
        <v>0</v>
      </c>
      <c r="P712" s="13">
        <v>0</v>
      </c>
      <c r="Q712" s="184">
        <v>0</v>
      </c>
      <c r="R712" s="13">
        <v>0</v>
      </c>
      <c r="S712" s="184">
        <v>0</v>
      </c>
      <c r="T712" s="13">
        <v>0</v>
      </c>
      <c r="U712" s="24"/>
      <c r="V712" s="116"/>
      <c r="W712" s="116"/>
      <c r="X712" s="116"/>
      <c r="Y712" s="116"/>
      <c r="Z712" s="116"/>
      <c r="AA712" s="116"/>
      <c r="AB712" s="116"/>
      <c r="AC712" s="116"/>
      <c r="AD712" s="116"/>
      <c r="AE712" s="116"/>
      <c r="AF712" s="116"/>
      <c r="AG712" s="116"/>
      <c r="AH712" s="116"/>
      <c r="AI712" s="116"/>
      <c r="AJ712" s="116"/>
      <c r="AK712" s="116"/>
      <c r="AL712" s="116"/>
      <c r="AM712" s="116"/>
    </row>
    <row r="713" spans="1:39" s="115" customFormat="1" ht="24.75" hidden="1" customHeight="1" x14ac:dyDescent="0.25">
      <c r="A713" s="60">
        <v>98</v>
      </c>
      <c r="B713" s="14" t="s">
        <v>1029</v>
      </c>
      <c r="C713" s="26">
        <f t="shared" si="65"/>
        <v>1448843.24</v>
      </c>
      <c r="D713" s="13">
        <v>72442.16</v>
      </c>
      <c r="E713" s="13">
        <v>0</v>
      </c>
      <c r="F713" s="13">
        <v>703604.54</v>
      </c>
      <c r="G713" s="13">
        <v>432502.96</v>
      </c>
      <c r="H713" s="13">
        <v>240293.58</v>
      </c>
      <c r="I713" s="13">
        <v>0</v>
      </c>
      <c r="J713" s="13">
        <v>0</v>
      </c>
      <c r="K713" s="172">
        <v>0</v>
      </c>
      <c r="L713" s="13">
        <v>0</v>
      </c>
      <c r="M713" s="184">
        <v>0</v>
      </c>
      <c r="N713" s="61">
        <v>0</v>
      </c>
      <c r="O713" s="184">
        <v>0</v>
      </c>
      <c r="P713" s="61">
        <v>0</v>
      </c>
      <c r="Q713" s="184">
        <v>0</v>
      </c>
      <c r="R713" s="61">
        <v>0</v>
      </c>
      <c r="S713" s="184">
        <v>0</v>
      </c>
      <c r="T713" s="61">
        <v>0</v>
      </c>
      <c r="U713" s="16"/>
      <c r="V713" s="116"/>
      <c r="W713" s="116"/>
      <c r="X713" s="116"/>
      <c r="Y713" s="116"/>
      <c r="Z713" s="116"/>
      <c r="AA713" s="116"/>
      <c r="AB713" s="116"/>
      <c r="AC713" s="116"/>
      <c r="AD713" s="116"/>
      <c r="AE713" s="116"/>
      <c r="AF713" s="116"/>
      <c r="AG713" s="116"/>
      <c r="AH713" s="116"/>
      <c r="AI713" s="116"/>
      <c r="AJ713" s="116"/>
      <c r="AK713" s="116"/>
      <c r="AL713" s="116"/>
      <c r="AM713" s="116"/>
    </row>
    <row r="714" spans="1:39" s="199" customFormat="1" ht="24.75" hidden="1" customHeight="1" x14ac:dyDescent="0.25">
      <c r="A714" s="60">
        <v>99</v>
      </c>
      <c r="B714" s="14" t="s">
        <v>1335</v>
      </c>
      <c r="C714" s="26">
        <f>ROUND(SUM(D714+E714+F714+G714+H714+I714+J714+L714+N714+P714+R714+T714),2)</f>
        <v>4794357.5999999996</v>
      </c>
      <c r="D714" s="13">
        <v>227731.98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72">
        <v>0</v>
      </c>
      <c r="L714" s="13">
        <v>0</v>
      </c>
      <c r="M714" s="184">
        <v>0</v>
      </c>
      <c r="N714" s="61">
        <v>0</v>
      </c>
      <c r="O714" s="184">
        <v>0</v>
      </c>
      <c r="P714" s="61">
        <v>0</v>
      </c>
      <c r="Q714" s="184">
        <v>1222</v>
      </c>
      <c r="R714" s="61">
        <v>4566625.62</v>
      </c>
      <c r="S714" s="184">
        <v>0</v>
      </c>
      <c r="T714" s="61">
        <v>0</v>
      </c>
      <c r="U714" s="16"/>
      <c r="V714" s="116"/>
      <c r="W714" s="116"/>
      <c r="X714" s="116"/>
      <c r="Y714" s="116"/>
      <c r="Z714" s="116"/>
      <c r="AA714" s="116"/>
      <c r="AB714" s="198"/>
      <c r="AC714" s="198"/>
      <c r="AD714" s="198"/>
      <c r="AE714" s="198"/>
      <c r="AF714" s="198"/>
      <c r="AG714" s="198"/>
      <c r="AH714" s="198"/>
      <c r="AI714" s="198"/>
      <c r="AJ714" s="198"/>
      <c r="AK714" s="198"/>
      <c r="AL714" s="198"/>
      <c r="AM714" s="198"/>
    </row>
    <row r="715" spans="1:39" s="115" customFormat="1" ht="24.75" hidden="1" customHeight="1" x14ac:dyDescent="0.25">
      <c r="A715" s="60">
        <v>100</v>
      </c>
      <c r="B715" s="14" t="s">
        <v>1030</v>
      </c>
      <c r="C715" s="26">
        <f t="shared" si="65"/>
        <v>1283458.18</v>
      </c>
      <c r="D715" s="13">
        <v>75793.919999999998</v>
      </c>
      <c r="E715" s="13">
        <v>187272.38</v>
      </c>
      <c r="F715" s="13">
        <v>1020391.88</v>
      </c>
      <c r="G715" s="13">
        <v>0</v>
      </c>
      <c r="H715" s="13">
        <v>0</v>
      </c>
      <c r="I715" s="13">
        <v>0</v>
      </c>
      <c r="J715" s="13">
        <v>0</v>
      </c>
      <c r="K715" s="172">
        <v>0</v>
      </c>
      <c r="L715" s="13">
        <v>0</v>
      </c>
      <c r="M715" s="184">
        <v>0</v>
      </c>
      <c r="N715" s="61">
        <v>0</v>
      </c>
      <c r="O715" s="184">
        <v>0</v>
      </c>
      <c r="P715" s="61">
        <v>0</v>
      </c>
      <c r="Q715" s="184">
        <v>0</v>
      </c>
      <c r="R715" s="61">
        <v>0</v>
      </c>
      <c r="S715" s="184">
        <v>0</v>
      </c>
      <c r="T715" s="61">
        <v>0</v>
      </c>
      <c r="U715" s="16"/>
      <c r="V715" s="116"/>
      <c r="W715" s="116"/>
      <c r="X715" s="116"/>
      <c r="Y715" s="116"/>
      <c r="Z715" s="116"/>
      <c r="AA715" s="116"/>
      <c r="AB715" s="116"/>
      <c r="AC715" s="116"/>
      <c r="AD715" s="116"/>
      <c r="AE715" s="116"/>
      <c r="AF715" s="116"/>
      <c r="AG715" s="116"/>
      <c r="AH715" s="116"/>
      <c r="AI715" s="116"/>
      <c r="AJ715" s="116"/>
      <c r="AK715" s="116"/>
      <c r="AL715" s="116"/>
      <c r="AM715" s="116"/>
    </row>
    <row r="716" spans="1:39" s="115" customFormat="1" ht="24.75" hidden="1" customHeight="1" x14ac:dyDescent="0.25">
      <c r="A716" s="60">
        <v>101</v>
      </c>
      <c r="B716" s="14" t="s">
        <v>1031</v>
      </c>
      <c r="C716" s="26">
        <f t="shared" si="65"/>
        <v>7642511.5999999996</v>
      </c>
      <c r="D716" s="13">
        <v>382125.58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5">
        <v>0</v>
      </c>
      <c r="L716" s="13">
        <v>0</v>
      </c>
      <c r="M716" s="184">
        <v>1864.2</v>
      </c>
      <c r="N716" s="13">
        <v>7260386.0199999996</v>
      </c>
      <c r="O716" s="184">
        <v>0</v>
      </c>
      <c r="P716" s="13">
        <v>0</v>
      </c>
      <c r="Q716" s="184">
        <v>0</v>
      </c>
      <c r="R716" s="13">
        <v>0</v>
      </c>
      <c r="S716" s="184">
        <v>0</v>
      </c>
      <c r="T716" s="13">
        <v>0</v>
      </c>
      <c r="U716" s="16"/>
      <c r="V716" s="116"/>
      <c r="W716" s="116"/>
      <c r="X716" s="116"/>
      <c r="Y716" s="116"/>
      <c r="Z716" s="116"/>
      <c r="AA716" s="116"/>
      <c r="AB716" s="116"/>
      <c r="AC716" s="116"/>
      <c r="AD716" s="116"/>
      <c r="AE716" s="116"/>
      <c r="AF716" s="116"/>
      <c r="AG716" s="116"/>
      <c r="AH716" s="116"/>
      <c r="AI716" s="116"/>
      <c r="AJ716" s="116"/>
      <c r="AK716" s="116"/>
      <c r="AL716" s="116"/>
      <c r="AM716" s="116"/>
    </row>
    <row r="717" spans="1:39" s="134" customFormat="1" ht="24.75" hidden="1" customHeight="1" x14ac:dyDescent="0.25">
      <c r="A717" s="228" t="s">
        <v>38</v>
      </c>
      <c r="B717" s="228"/>
      <c r="C717" s="98">
        <f t="shared" si="65"/>
        <v>43131949.57</v>
      </c>
      <c r="D717" s="48">
        <f>ROUND(SUM(D705:D716),2)</f>
        <v>2156232.62</v>
      </c>
      <c r="E717" s="48">
        <f t="shared" ref="E717:T717" si="66">ROUND(SUM(E705:E716),2)</f>
        <v>768054.81</v>
      </c>
      <c r="F717" s="48">
        <f t="shared" si="66"/>
        <v>7361555.9500000002</v>
      </c>
      <c r="G717" s="48">
        <f t="shared" si="66"/>
        <v>1046582.11</v>
      </c>
      <c r="H717" s="48">
        <f t="shared" si="66"/>
        <v>1031421.69</v>
      </c>
      <c r="I717" s="48">
        <f t="shared" si="66"/>
        <v>722265.35</v>
      </c>
      <c r="J717" s="48">
        <f t="shared" si="66"/>
        <v>0</v>
      </c>
      <c r="K717" s="48">
        <f t="shared" si="66"/>
        <v>0</v>
      </c>
      <c r="L717" s="48">
        <f t="shared" si="66"/>
        <v>0</v>
      </c>
      <c r="M717" s="48">
        <f t="shared" si="66"/>
        <v>5889.2</v>
      </c>
      <c r="N717" s="48">
        <f t="shared" si="66"/>
        <v>23910522.969999999</v>
      </c>
      <c r="O717" s="48">
        <f t="shared" si="66"/>
        <v>0</v>
      </c>
      <c r="P717" s="48">
        <f t="shared" si="66"/>
        <v>0</v>
      </c>
      <c r="Q717" s="48">
        <f t="shared" si="66"/>
        <v>1822</v>
      </c>
      <c r="R717" s="48">
        <f t="shared" si="66"/>
        <v>6135314.0700000003</v>
      </c>
      <c r="S717" s="48">
        <f t="shared" si="66"/>
        <v>0</v>
      </c>
      <c r="T717" s="48">
        <f t="shared" si="66"/>
        <v>0</v>
      </c>
      <c r="U717" s="133"/>
      <c r="V717" s="35"/>
      <c r="W717" s="133"/>
      <c r="X717" s="133"/>
      <c r="Y717" s="133"/>
      <c r="Z717" s="133"/>
      <c r="AA717" s="133"/>
      <c r="AB717" s="133"/>
      <c r="AC717" s="133"/>
      <c r="AD717" s="133"/>
      <c r="AE717" s="133"/>
      <c r="AF717" s="133"/>
      <c r="AG717" s="133"/>
      <c r="AH717" s="133"/>
      <c r="AI717" s="133"/>
      <c r="AJ717" s="133"/>
      <c r="AK717" s="133"/>
      <c r="AL717" s="133"/>
    </row>
    <row r="718" spans="1:39" s="134" customFormat="1" ht="24.75" hidden="1" customHeight="1" x14ac:dyDescent="0.25">
      <c r="A718" s="216" t="s">
        <v>47</v>
      </c>
      <c r="B718" s="217"/>
      <c r="C718" s="218"/>
      <c r="D718" s="13"/>
      <c r="E718" s="13"/>
      <c r="F718" s="13"/>
      <c r="G718" s="13"/>
      <c r="H718" s="13"/>
      <c r="I718" s="13"/>
      <c r="J718" s="13"/>
      <c r="K718" s="80"/>
      <c r="L718" s="36"/>
      <c r="M718" s="81"/>
      <c r="N718" s="36"/>
      <c r="O718" s="52"/>
      <c r="P718" s="36"/>
      <c r="Q718" s="81"/>
      <c r="R718" s="36"/>
      <c r="S718" s="52"/>
      <c r="T718" s="36"/>
      <c r="U718" s="133"/>
      <c r="V718" s="35"/>
      <c r="W718" s="133"/>
      <c r="X718" s="133"/>
      <c r="Y718" s="133"/>
      <c r="Z718" s="133"/>
      <c r="AA718" s="133"/>
      <c r="AB718" s="133"/>
      <c r="AC718" s="133"/>
      <c r="AD718" s="133"/>
      <c r="AE718" s="133"/>
      <c r="AF718" s="133"/>
      <c r="AG718" s="133"/>
      <c r="AH718" s="133"/>
      <c r="AI718" s="133"/>
      <c r="AJ718" s="133"/>
      <c r="AK718" s="133"/>
      <c r="AL718" s="133"/>
    </row>
    <row r="719" spans="1:39" s="121" customFormat="1" ht="24.75" hidden="1" customHeight="1" x14ac:dyDescent="0.25">
      <c r="A719" s="60">
        <v>102</v>
      </c>
      <c r="B719" s="14" t="s">
        <v>764</v>
      </c>
      <c r="C719" s="26">
        <f t="shared" ref="C719:C750" si="67">ROUND(SUM(D719+E719+F719+G719+H719+I719+J719+L719+N719+P719+R719+T719),2)</f>
        <v>15453520.619999999</v>
      </c>
      <c r="D719" s="13">
        <v>772676.03</v>
      </c>
      <c r="E719" s="13">
        <v>0</v>
      </c>
      <c r="F719" s="13">
        <v>5317123.51</v>
      </c>
      <c r="G719" s="13">
        <v>0</v>
      </c>
      <c r="H719" s="13">
        <v>0</v>
      </c>
      <c r="I719" s="13">
        <v>1341239.3600000001</v>
      </c>
      <c r="J719" s="13">
        <v>0</v>
      </c>
      <c r="K719" s="172">
        <v>0</v>
      </c>
      <c r="L719" s="13">
        <v>0</v>
      </c>
      <c r="M719" s="184">
        <v>0</v>
      </c>
      <c r="N719" s="61">
        <v>0</v>
      </c>
      <c r="O719" s="184">
        <v>920</v>
      </c>
      <c r="P719" s="61">
        <v>2889516.64</v>
      </c>
      <c r="Q719" s="184">
        <v>2308.7399999999998</v>
      </c>
      <c r="R719" s="61">
        <v>5132965.08</v>
      </c>
      <c r="S719" s="184">
        <v>0</v>
      </c>
      <c r="T719" s="61">
        <v>0</v>
      </c>
      <c r="U719" s="38"/>
      <c r="V719" s="107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</row>
    <row r="720" spans="1:39" s="109" customFormat="1" ht="24.75" hidden="1" customHeight="1" x14ac:dyDescent="0.25">
      <c r="A720" s="60">
        <v>103</v>
      </c>
      <c r="B720" s="14" t="s">
        <v>753</v>
      </c>
      <c r="C720" s="26">
        <f t="shared" si="67"/>
        <v>15190841.710000001</v>
      </c>
      <c r="D720" s="13">
        <v>759542.09</v>
      </c>
      <c r="E720" s="13">
        <v>0</v>
      </c>
      <c r="F720" s="13">
        <v>5926858.5599999996</v>
      </c>
      <c r="G720" s="13">
        <v>0</v>
      </c>
      <c r="H720" s="13">
        <v>0</v>
      </c>
      <c r="I720" s="13">
        <v>1488669.14</v>
      </c>
      <c r="J720" s="13">
        <v>0</v>
      </c>
      <c r="K720" s="172">
        <v>0</v>
      </c>
      <c r="L720" s="13">
        <v>0</v>
      </c>
      <c r="M720" s="184">
        <v>0</v>
      </c>
      <c r="N720" s="61">
        <v>0</v>
      </c>
      <c r="O720" s="184">
        <v>713.3</v>
      </c>
      <c r="P720" s="61">
        <v>2690291.71</v>
      </c>
      <c r="Q720" s="184">
        <v>1667.66</v>
      </c>
      <c r="R720" s="61">
        <v>4325480.21</v>
      </c>
      <c r="S720" s="184">
        <v>0</v>
      </c>
      <c r="T720" s="61">
        <v>0</v>
      </c>
      <c r="U720" s="38"/>
      <c r="V720" s="107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</row>
    <row r="721" spans="1:38" s="121" customFormat="1" ht="24.75" hidden="1" customHeight="1" x14ac:dyDescent="0.25">
      <c r="A721" s="60">
        <v>104</v>
      </c>
      <c r="B721" s="14" t="s">
        <v>754</v>
      </c>
      <c r="C721" s="26">
        <f t="shared" si="67"/>
        <v>13189023.060000001</v>
      </c>
      <c r="D721" s="13">
        <v>659451.15</v>
      </c>
      <c r="E721" s="13">
        <v>0</v>
      </c>
      <c r="F721" s="13">
        <v>4564741.0199999996</v>
      </c>
      <c r="G721" s="13">
        <v>2784234.9</v>
      </c>
      <c r="H721" s="13">
        <v>1548499.55</v>
      </c>
      <c r="I721" s="13">
        <v>1151451.5900000001</v>
      </c>
      <c r="J721" s="13">
        <v>0</v>
      </c>
      <c r="K721" s="172">
        <v>0</v>
      </c>
      <c r="L721" s="13">
        <v>0</v>
      </c>
      <c r="M721" s="184">
        <v>0</v>
      </c>
      <c r="N721" s="61">
        <v>0</v>
      </c>
      <c r="O721" s="184">
        <v>737.9</v>
      </c>
      <c r="P721" s="61">
        <v>2480644.85</v>
      </c>
      <c r="Q721" s="184">
        <v>0</v>
      </c>
      <c r="R721" s="61">
        <v>0</v>
      </c>
      <c r="S721" s="184">
        <v>0</v>
      </c>
      <c r="T721" s="61">
        <v>0</v>
      </c>
      <c r="U721" s="37"/>
      <c r="V721" s="107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</row>
    <row r="722" spans="1:38" s="121" customFormat="1" ht="24.75" hidden="1" customHeight="1" x14ac:dyDescent="0.25">
      <c r="A722" s="60">
        <v>105</v>
      </c>
      <c r="B722" s="14" t="s">
        <v>755</v>
      </c>
      <c r="C722" s="26">
        <f t="shared" si="67"/>
        <v>16399920.130000001</v>
      </c>
      <c r="D722" s="13">
        <v>819996.01</v>
      </c>
      <c r="E722" s="13">
        <v>927607.18</v>
      </c>
      <c r="F722" s="13">
        <v>4563907.2</v>
      </c>
      <c r="G722" s="13">
        <v>2783726.32</v>
      </c>
      <c r="H722" s="13">
        <v>1548216.69</v>
      </c>
      <c r="I722" s="13">
        <v>1151241.26</v>
      </c>
      <c r="J722" s="13">
        <v>0</v>
      </c>
      <c r="K722" s="15">
        <v>0</v>
      </c>
      <c r="L722" s="13">
        <v>0</v>
      </c>
      <c r="M722" s="184">
        <v>1150.3</v>
      </c>
      <c r="N722" s="13">
        <v>4605225.47</v>
      </c>
      <c r="O722" s="184">
        <v>0</v>
      </c>
      <c r="P722" s="13">
        <v>0</v>
      </c>
      <c r="Q722" s="184">
        <v>0</v>
      </c>
      <c r="R722" s="13">
        <v>0</v>
      </c>
      <c r="S722" s="184">
        <v>0</v>
      </c>
      <c r="T722" s="13">
        <v>0</v>
      </c>
      <c r="U722" s="37"/>
      <c r="V722" s="107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</row>
    <row r="723" spans="1:38" s="121" customFormat="1" ht="24.75" hidden="1" customHeight="1" x14ac:dyDescent="0.25">
      <c r="A723" s="60">
        <v>106</v>
      </c>
      <c r="B723" s="14" t="s">
        <v>756</v>
      </c>
      <c r="C723" s="26">
        <f t="shared" si="67"/>
        <v>20736977.16</v>
      </c>
      <c r="D723" s="13">
        <v>1036848.86</v>
      </c>
      <c r="E723" s="13">
        <v>0</v>
      </c>
      <c r="F723" s="13">
        <v>5956473.7199999997</v>
      </c>
      <c r="G723" s="13">
        <v>3626417.54</v>
      </c>
      <c r="H723" s="13">
        <v>2020556.53</v>
      </c>
      <c r="I723" s="13">
        <v>1496107.68</v>
      </c>
      <c r="J723" s="13">
        <v>0</v>
      </c>
      <c r="K723" s="172">
        <v>0</v>
      </c>
      <c r="L723" s="13">
        <v>0</v>
      </c>
      <c r="M723" s="184">
        <v>0</v>
      </c>
      <c r="N723" s="61">
        <v>0</v>
      </c>
      <c r="O723" s="184">
        <v>708.8</v>
      </c>
      <c r="P723" s="61">
        <v>2703734.48</v>
      </c>
      <c r="Q723" s="184">
        <v>1502.4</v>
      </c>
      <c r="R723" s="61">
        <v>3896838.35</v>
      </c>
      <c r="S723" s="184">
        <v>0</v>
      </c>
      <c r="T723" s="61">
        <v>0</v>
      </c>
      <c r="U723" s="37"/>
      <c r="V723" s="107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</row>
    <row r="724" spans="1:38" s="121" customFormat="1" ht="24.75" hidden="1" customHeight="1" x14ac:dyDescent="0.25">
      <c r="A724" s="60">
        <v>107</v>
      </c>
      <c r="B724" s="14" t="s">
        <v>757</v>
      </c>
      <c r="C724" s="26">
        <f t="shared" si="67"/>
        <v>26397686.32</v>
      </c>
      <c r="D724" s="13">
        <v>1319884.32</v>
      </c>
      <c r="E724" s="13">
        <v>0</v>
      </c>
      <c r="F724" s="13">
        <v>7581636.4100000001</v>
      </c>
      <c r="G724" s="13">
        <v>4624371.1500000004</v>
      </c>
      <c r="H724" s="13">
        <v>2571922.59</v>
      </c>
      <c r="I724" s="13">
        <v>1912460.58</v>
      </c>
      <c r="J724" s="13">
        <v>0</v>
      </c>
      <c r="K724" s="172">
        <v>0</v>
      </c>
      <c r="L724" s="13">
        <v>0</v>
      </c>
      <c r="M724" s="184">
        <v>0</v>
      </c>
      <c r="N724" s="61">
        <v>0</v>
      </c>
      <c r="O724" s="184">
        <v>1245.9000000000001</v>
      </c>
      <c r="P724" s="61">
        <v>4120134.59</v>
      </c>
      <c r="Q724" s="184">
        <v>3005.48</v>
      </c>
      <c r="R724" s="61">
        <v>4267276.68</v>
      </c>
      <c r="S724" s="184">
        <v>0</v>
      </c>
      <c r="T724" s="61">
        <v>0</v>
      </c>
      <c r="U724" s="37"/>
      <c r="V724" s="107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</row>
    <row r="725" spans="1:38" s="121" customFormat="1" ht="24.75" hidden="1" customHeight="1" x14ac:dyDescent="0.25">
      <c r="A725" s="60">
        <v>108</v>
      </c>
      <c r="B725" s="14" t="s">
        <v>758</v>
      </c>
      <c r="C725" s="26">
        <f t="shared" si="67"/>
        <v>22195629.989999998</v>
      </c>
      <c r="D725" s="13">
        <v>1109781.5</v>
      </c>
      <c r="E725" s="13">
        <v>0</v>
      </c>
      <c r="F725" s="13">
        <v>6516015.9800000004</v>
      </c>
      <c r="G725" s="13">
        <v>3974402.71</v>
      </c>
      <c r="H725" s="13">
        <v>2210431.6</v>
      </c>
      <c r="I725" s="13">
        <v>1643658.84</v>
      </c>
      <c r="J725" s="13">
        <v>0</v>
      </c>
      <c r="K725" s="172">
        <v>0</v>
      </c>
      <c r="L725" s="13">
        <v>0</v>
      </c>
      <c r="M725" s="184">
        <v>0</v>
      </c>
      <c r="N725" s="61">
        <v>0</v>
      </c>
      <c r="O725" s="184">
        <v>1064.9000000000001</v>
      </c>
      <c r="P725" s="61">
        <v>3541038.03</v>
      </c>
      <c r="Q725" s="184">
        <v>2254</v>
      </c>
      <c r="R725" s="61">
        <v>3200301.33</v>
      </c>
      <c r="S725" s="184">
        <v>0</v>
      </c>
      <c r="T725" s="61">
        <v>0</v>
      </c>
      <c r="U725" s="37"/>
      <c r="V725" s="107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</row>
    <row r="726" spans="1:38" s="121" customFormat="1" ht="24.75" hidden="1" customHeight="1" x14ac:dyDescent="0.25">
      <c r="A726" s="60">
        <v>109</v>
      </c>
      <c r="B726" s="14" t="s">
        <v>759</v>
      </c>
      <c r="C726" s="26">
        <f t="shared" si="67"/>
        <v>18053974.079999998</v>
      </c>
      <c r="D726" s="13">
        <v>902698.7</v>
      </c>
      <c r="E726" s="13">
        <v>0</v>
      </c>
      <c r="F726" s="13">
        <v>5926858.5599999996</v>
      </c>
      <c r="G726" s="13">
        <v>3608387.26</v>
      </c>
      <c r="H726" s="13">
        <v>2010510.47</v>
      </c>
      <c r="I726" s="13">
        <v>1488669.14</v>
      </c>
      <c r="J726" s="13">
        <v>0</v>
      </c>
      <c r="K726" s="172">
        <v>0</v>
      </c>
      <c r="L726" s="13">
        <v>0</v>
      </c>
      <c r="M726" s="184">
        <v>0</v>
      </c>
      <c r="N726" s="61">
        <v>0</v>
      </c>
      <c r="O726" s="184">
        <v>220</v>
      </c>
      <c r="P726" s="61">
        <v>2690291.71</v>
      </c>
      <c r="Q726" s="184">
        <v>550</v>
      </c>
      <c r="R726" s="61">
        <v>1426558.24</v>
      </c>
      <c r="S726" s="184">
        <v>0</v>
      </c>
      <c r="T726" s="61">
        <v>0</v>
      </c>
      <c r="U726" s="37"/>
      <c r="V726" s="107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</row>
    <row r="727" spans="1:38" s="121" customFormat="1" ht="24.75" hidden="1" customHeight="1" x14ac:dyDescent="0.25">
      <c r="A727" s="60">
        <v>110</v>
      </c>
      <c r="B727" s="14" t="s">
        <v>765</v>
      </c>
      <c r="C727" s="26">
        <f t="shared" si="67"/>
        <v>16454020.82</v>
      </c>
      <c r="D727" s="13">
        <v>822701.04</v>
      </c>
      <c r="E727" s="13">
        <v>0</v>
      </c>
      <c r="F727" s="13">
        <v>5386052.54</v>
      </c>
      <c r="G727" s="13">
        <v>3285188.66</v>
      </c>
      <c r="H727" s="13">
        <v>1827113.5</v>
      </c>
      <c r="I727" s="13">
        <v>0</v>
      </c>
      <c r="J727" s="13">
        <v>0</v>
      </c>
      <c r="K727" s="172">
        <v>0</v>
      </c>
      <c r="L727" s="13">
        <v>0</v>
      </c>
      <c r="M727" s="184">
        <v>0</v>
      </c>
      <c r="N727" s="61">
        <v>0</v>
      </c>
      <c r="O727" s="184">
        <v>0</v>
      </c>
      <c r="P727" s="61">
        <v>0</v>
      </c>
      <c r="Q727" s="184">
        <v>2308.7399999999998</v>
      </c>
      <c r="R727" s="61">
        <v>5132965.08</v>
      </c>
      <c r="S727" s="184">
        <v>0</v>
      </c>
      <c r="T727" s="61">
        <v>0</v>
      </c>
      <c r="U727" s="38"/>
      <c r="V727" s="107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</row>
    <row r="728" spans="1:38" s="121" customFormat="1" ht="24.75" hidden="1" customHeight="1" x14ac:dyDescent="0.25">
      <c r="A728" s="60">
        <v>111</v>
      </c>
      <c r="B728" s="14" t="s">
        <v>760</v>
      </c>
      <c r="C728" s="26">
        <f t="shared" si="67"/>
        <v>14155835.550000001</v>
      </c>
      <c r="D728" s="13">
        <v>707791.78</v>
      </c>
      <c r="E728" s="13">
        <v>0</v>
      </c>
      <c r="F728" s="13">
        <v>2639286.3199999998</v>
      </c>
      <c r="G728" s="13">
        <v>1086656.3400000001</v>
      </c>
      <c r="H728" s="13">
        <v>549540.87</v>
      </c>
      <c r="I728" s="13">
        <v>522075.56</v>
      </c>
      <c r="J728" s="13">
        <v>0</v>
      </c>
      <c r="K728" s="15">
        <v>1</v>
      </c>
      <c r="L728" s="13">
        <v>1900000</v>
      </c>
      <c r="M728" s="184">
        <v>395.2</v>
      </c>
      <c r="N728" s="13">
        <v>2054937.05</v>
      </c>
      <c r="O728" s="184">
        <v>289.60000000000002</v>
      </c>
      <c r="P728" s="13">
        <v>974002.42</v>
      </c>
      <c r="Q728" s="184">
        <v>1885.34</v>
      </c>
      <c r="R728" s="13">
        <v>3721545.21</v>
      </c>
      <c r="S728" s="184">
        <v>0</v>
      </c>
      <c r="T728" s="13">
        <v>0</v>
      </c>
      <c r="U728" s="37"/>
      <c r="V728" s="107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</row>
    <row r="729" spans="1:38" s="121" customFormat="1" ht="24.75" hidden="1" customHeight="1" x14ac:dyDescent="0.25">
      <c r="A729" s="60">
        <v>112</v>
      </c>
      <c r="B729" s="14" t="s">
        <v>761</v>
      </c>
      <c r="C729" s="26">
        <f t="shared" si="67"/>
        <v>9956768.5600000005</v>
      </c>
      <c r="D729" s="13">
        <v>497838.43</v>
      </c>
      <c r="E729" s="13">
        <v>0</v>
      </c>
      <c r="F729" s="13">
        <v>3731061.19</v>
      </c>
      <c r="G729" s="13">
        <v>2275737.16</v>
      </c>
      <c r="H729" s="13">
        <v>1265689.8899999999</v>
      </c>
      <c r="I729" s="13">
        <v>0</v>
      </c>
      <c r="J729" s="13">
        <v>0</v>
      </c>
      <c r="K729" s="172">
        <v>0</v>
      </c>
      <c r="L729" s="13">
        <v>0</v>
      </c>
      <c r="M729" s="184">
        <v>0</v>
      </c>
      <c r="N729" s="61">
        <v>0</v>
      </c>
      <c r="O729" s="184">
        <v>0</v>
      </c>
      <c r="P729" s="61">
        <v>0</v>
      </c>
      <c r="Q729" s="184">
        <v>1539.93</v>
      </c>
      <c r="R729" s="61">
        <v>2186441.89</v>
      </c>
      <c r="S729" s="184">
        <v>0</v>
      </c>
      <c r="T729" s="61">
        <v>0</v>
      </c>
      <c r="U729" s="37"/>
      <c r="V729" s="107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</row>
    <row r="730" spans="1:38" s="121" customFormat="1" ht="24.75" hidden="1" customHeight="1" x14ac:dyDescent="0.25">
      <c r="A730" s="60">
        <v>113</v>
      </c>
      <c r="B730" s="14" t="s">
        <v>762</v>
      </c>
      <c r="C730" s="26">
        <f t="shared" si="67"/>
        <v>11366787.51</v>
      </c>
      <c r="D730" s="13">
        <v>568339.38</v>
      </c>
      <c r="E730" s="13">
        <v>0</v>
      </c>
      <c r="F730" s="13">
        <v>4564185.1399999997</v>
      </c>
      <c r="G730" s="13">
        <v>0</v>
      </c>
      <c r="H730" s="13">
        <v>0</v>
      </c>
      <c r="I730" s="13">
        <v>1151311.3700000001</v>
      </c>
      <c r="J730" s="13">
        <v>0</v>
      </c>
      <c r="K730" s="172">
        <v>0</v>
      </c>
      <c r="L730" s="13">
        <v>0</v>
      </c>
      <c r="M730" s="184">
        <v>0</v>
      </c>
      <c r="N730" s="61">
        <v>0</v>
      </c>
      <c r="O730" s="184">
        <v>749.9</v>
      </c>
      <c r="P730" s="61">
        <v>2480342.77</v>
      </c>
      <c r="Q730" s="184">
        <v>1833.04</v>
      </c>
      <c r="R730" s="61">
        <v>2602608.85</v>
      </c>
      <c r="S730" s="184">
        <v>0</v>
      </c>
      <c r="T730" s="61">
        <v>0</v>
      </c>
      <c r="U730" s="37"/>
      <c r="V730" s="107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</row>
    <row r="731" spans="1:38" s="121" customFormat="1" ht="24.75" hidden="1" customHeight="1" x14ac:dyDescent="0.25">
      <c r="A731" s="60">
        <v>114</v>
      </c>
      <c r="B731" s="14" t="s">
        <v>763</v>
      </c>
      <c r="C731" s="26">
        <f t="shared" si="67"/>
        <v>11330274.98</v>
      </c>
      <c r="D731" s="13">
        <v>566513.75</v>
      </c>
      <c r="E731" s="13">
        <v>0</v>
      </c>
      <c r="F731" s="13">
        <v>4544868.34</v>
      </c>
      <c r="G731" s="13">
        <v>0</v>
      </c>
      <c r="H731" s="13">
        <v>0</v>
      </c>
      <c r="I731" s="13">
        <v>1146438.72</v>
      </c>
      <c r="J731" s="13">
        <v>0</v>
      </c>
      <c r="K731" s="172">
        <v>0</v>
      </c>
      <c r="L731" s="13">
        <v>0</v>
      </c>
      <c r="M731" s="184">
        <v>0</v>
      </c>
      <c r="N731" s="61">
        <v>0</v>
      </c>
      <c r="O731" s="184">
        <v>741.8</v>
      </c>
      <c r="P731" s="61">
        <v>2469845.3199999998</v>
      </c>
      <c r="Q731" s="184">
        <v>1833.04</v>
      </c>
      <c r="R731" s="61">
        <v>2602608.85</v>
      </c>
      <c r="S731" s="184">
        <v>0</v>
      </c>
      <c r="T731" s="61">
        <v>0</v>
      </c>
      <c r="U731" s="37"/>
      <c r="V731" s="107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</row>
    <row r="732" spans="1:38" s="121" customFormat="1" ht="24.75" hidden="1" customHeight="1" x14ac:dyDescent="0.25">
      <c r="A732" s="60">
        <v>115</v>
      </c>
      <c r="B732" s="14" t="s">
        <v>795</v>
      </c>
      <c r="C732" s="26">
        <f t="shared" si="67"/>
        <v>5848530.4000000004</v>
      </c>
      <c r="D732" s="13">
        <v>292426.52</v>
      </c>
      <c r="E732" s="13">
        <v>307643.21999999997</v>
      </c>
      <c r="F732" s="13">
        <v>1552300.21</v>
      </c>
      <c r="G732" s="13">
        <v>0</v>
      </c>
      <c r="H732" s="13">
        <v>0</v>
      </c>
      <c r="I732" s="13">
        <v>389896.5</v>
      </c>
      <c r="J732" s="13">
        <v>0</v>
      </c>
      <c r="K732" s="15">
        <v>0</v>
      </c>
      <c r="L732" s="13">
        <v>0</v>
      </c>
      <c r="M732" s="184">
        <v>223.5</v>
      </c>
      <c r="N732" s="13">
        <v>1084311.93</v>
      </c>
      <c r="O732" s="184">
        <v>212.4</v>
      </c>
      <c r="P732" s="13">
        <v>704612.8</v>
      </c>
      <c r="Q732" s="184">
        <v>585</v>
      </c>
      <c r="R732" s="13">
        <v>1517339.22</v>
      </c>
      <c r="S732" s="184">
        <v>0</v>
      </c>
      <c r="T732" s="13">
        <v>0</v>
      </c>
      <c r="U732" s="37"/>
      <c r="V732" s="107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</row>
    <row r="733" spans="1:38" s="121" customFormat="1" ht="24.75" hidden="1" customHeight="1" x14ac:dyDescent="0.25">
      <c r="A733" s="60">
        <v>116</v>
      </c>
      <c r="B733" s="14" t="s">
        <v>796</v>
      </c>
      <c r="C733" s="26">
        <f t="shared" si="67"/>
        <v>8796521.3300000001</v>
      </c>
      <c r="D733" s="13">
        <v>439826.07</v>
      </c>
      <c r="E733" s="13">
        <v>552477.21</v>
      </c>
      <c r="F733" s="13">
        <v>3219753.88</v>
      </c>
      <c r="G733" s="13">
        <v>0</v>
      </c>
      <c r="H733" s="13">
        <v>0</v>
      </c>
      <c r="I733" s="13">
        <v>637092.52</v>
      </c>
      <c r="J733" s="13">
        <v>0</v>
      </c>
      <c r="K733" s="15">
        <v>0</v>
      </c>
      <c r="L733" s="13">
        <v>0</v>
      </c>
      <c r="M733" s="184">
        <v>354</v>
      </c>
      <c r="N733" s="13">
        <v>1840707.78</v>
      </c>
      <c r="O733" s="184">
        <v>425.4</v>
      </c>
      <c r="P733" s="13">
        <v>2106663.87</v>
      </c>
      <c r="Q733" s="184">
        <v>0</v>
      </c>
      <c r="R733" s="13">
        <v>0</v>
      </c>
      <c r="S733" s="184">
        <v>0</v>
      </c>
      <c r="T733" s="13">
        <v>0</v>
      </c>
      <c r="U733" s="37"/>
      <c r="V733" s="107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</row>
    <row r="734" spans="1:38" s="121" customFormat="1" ht="24.75" hidden="1" customHeight="1" x14ac:dyDescent="0.25">
      <c r="A734" s="60">
        <v>117</v>
      </c>
      <c r="B734" s="14" t="s">
        <v>797</v>
      </c>
      <c r="C734" s="26">
        <f t="shared" si="67"/>
        <v>13027235.24</v>
      </c>
      <c r="D734" s="13">
        <v>651361.76</v>
      </c>
      <c r="E734" s="13">
        <v>0</v>
      </c>
      <c r="F734" s="13">
        <v>2907185.54</v>
      </c>
      <c r="G734" s="13">
        <v>0</v>
      </c>
      <c r="H734" s="13">
        <v>0</v>
      </c>
      <c r="I734" s="13">
        <v>0</v>
      </c>
      <c r="J734" s="13">
        <v>0</v>
      </c>
      <c r="K734" s="172">
        <v>1</v>
      </c>
      <c r="L734" s="13">
        <v>1900000</v>
      </c>
      <c r="M734" s="184">
        <v>0</v>
      </c>
      <c r="N734" s="61">
        <v>0</v>
      </c>
      <c r="O734" s="184">
        <v>348.8</v>
      </c>
      <c r="P734" s="61">
        <v>1072867.97</v>
      </c>
      <c r="Q734" s="184">
        <v>2504.42</v>
      </c>
      <c r="R734" s="61">
        <v>6495819.9699999997</v>
      </c>
      <c r="S734" s="184">
        <v>0</v>
      </c>
      <c r="T734" s="61">
        <v>0</v>
      </c>
      <c r="U734" s="37"/>
      <c r="V734" s="107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</row>
    <row r="735" spans="1:38" s="121" customFormat="1" ht="24.75" hidden="1" customHeight="1" x14ac:dyDescent="0.25">
      <c r="A735" s="60">
        <v>118</v>
      </c>
      <c r="B735" s="14" t="s">
        <v>798</v>
      </c>
      <c r="C735" s="26">
        <f t="shared" si="67"/>
        <v>17372607.739999998</v>
      </c>
      <c r="D735" s="13">
        <v>868630.39</v>
      </c>
      <c r="E735" s="13">
        <v>0</v>
      </c>
      <c r="F735" s="13">
        <v>6283936.4199999999</v>
      </c>
      <c r="G735" s="13">
        <v>0</v>
      </c>
      <c r="H735" s="13">
        <v>0</v>
      </c>
      <c r="I735" s="13">
        <v>1585116.99</v>
      </c>
      <c r="J735" s="13">
        <v>0</v>
      </c>
      <c r="K735" s="172">
        <v>0</v>
      </c>
      <c r="L735" s="13">
        <v>0</v>
      </c>
      <c r="M735" s="184">
        <v>0</v>
      </c>
      <c r="N735" s="61">
        <v>0</v>
      </c>
      <c r="O735" s="184">
        <v>1047</v>
      </c>
      <c r="P735" s="61">
        <v>3414917.62</v>
      </c>
      <c r="Q735" s="184">
        <v>2347.89</v>
      </c>
      <c r="R735" s="61">
        <v>5220006.32</v>
      </c>
      <c r="S735" s="184">
        <v>0</v>
      </c>
      <c r="T735" s="61">
        <v>0</v>
      </c>
      <c r="U735" s="37"/>
      <c r="V735" s="107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</row>
    <row r="736" spans="1:38" s="121" customFormat="1" ht="24.75" hidden="1" customHeight="1" x14ac:dyDescent="0.25">
      <c r="A736" s="60">
        <v>119</v>
      </c>
      <c r="B736" s="14" t="s">
        <v>799</v>
      </c>
      <c r="C736" s="26">
        <f t="shared" si="67"/>
        <v>6671051.7699999996</v>
      </c>
      <c r="D736" s="13">
        <v>333552.59000000003</v>
      </c>
      <c r="E736" s="13">
        <v>437981.04</v>
      </c>
      <c r="F736" s="13">
        <v>2552487.4500000002</v>
      </c>
      <c r="G736" s="13">
        <v>0</v>
      </c>
      <c r="H736" s="13">
        <v>0</v>
      </c>
      <c r="I736" s="13">
        <v>505060.54</v>
      </c>
      <c r="J736" s="13">
        <v>0</v>
      </c>
      <c r="K736" s="172">
        <v>1</v>
      </c>
      <c r="L736" s="13">
        <v>1900000</v>
      </c>
      <c r="M736" s="184">
        <v>0</v>
      </c>
      <c r="N736" s="61">
        <v>0</v>
      </c>
      <c r="O736" s="184">
        <v>264</v>
      </c>
      <c r="P736" s="61">
        <v>941970.15</v>
      </c>
      <c r="Q736" s="184">
        <v>0</v>
      </c>
      <c r="R736" s="61">
        <v>0</v>
      </c>
      <c r="S736" s="184">
        <v>0</v>
      </c>
      <c r="T736" s="61">
        <v>0</v>
      </c>
      <c r="U736" s="37"/>
      <c r="V736" s="107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</row>
    <row r="737" spans="1:38" s="121" customFormat="1" ht="24.75" hidden="1" customHeight="1" x14ac:dyDescent="0.25">
      <c r="A737" s="60">
        <v>120</v>
      </c>
      <c r="B737" s="14" t="s">
        <v>800</v>
      </c>
      <c r="C737" s="26">
        <f t="shared" si="67"/>
        <v>8530863.8499999996</v>
      </c>
      <c r="D737" s="13">
        <v>426543.19</v>
      </c>
      <c r="E737" s="13">
        <v>441209.36</v>
      </c>
      <c r="F737" s="13">
        <v>2571301.56</v>
      </c>
      <c r="G737" s="13">
        <v>0</v>
      </c>
      <c r="H737" s="13">
        <v>0</v>
      </c>
      <c r="I737" s="13">
        <v>508783.29</v>
      </c>
      <c r="J737" s="13">
        <v>0</v>
      </c>
      <c r="K737" s="15">
        <v>1</v>
      </c>
      <c r="L737" s="13">
        <v>1900000</v>
      </c>
      <c r="M737" s="184">
        <v>333.5</v>
      </c>
      <c r="N737" s="13">
        <v>1734113.13</v>
      </c>
      <c r="O737" s="184">
        <v>247.5</v>
      </c>
      <c r="P737" s="13">
        <v>948913.32</v>
      </c>
      <c r="Q737" s="184">
        <v>0</v>
      </c>
      <c r="R737" s="13">
        <v>0</v>
      </c>
      <c r="S737" s="184">
        <v>0</v>
      </c>
      <c r="T737" s="13">
        <v>0</v>
      </c>
      <c r="U737" s="37"/>
      <c r="V737" s="107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</row>
    <row r="738" spans="1:38" s="121" customFormat="1" ht="24.75" hidden="1" customHeight="1" x14ac:dyDescent="0.25">
      <c r="A738" s="60">
        <v>121</v>
      </c>
      <c r="B738" s="14" t="s">
        <v>801</v>
      </c>
      <c r="C738" s="26">
        <f t="shared" si="67"/>
        <v>4245770.03</v>
      </c>
      <c r="D738" s="13">
        <v>212288.5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5">
        <v>0</v>
      </c>
      <c r="L738" s="13">
        <v>0</v>
      </c>
      <c r="M738" s="184">
        <v>505.8</v>
      </c>
      <c r="N738" s="13">
        <v>2453892.4900000002</v>
      </c>
      <c r="O738" s="184">
        <v>0</v>
      </c>
      <c r="P738" s="13">
        <v>0</v>
      </c>
      <c r="Q738" s="184">
        <v>609</v>
      </c>
      <c r="R738" s="13">
        <v>1579589.04</v>
      </c>
      <c r="S738" s="184">
        <v>0</v>
      </c>
      <c r="T738" s="13">
        <v>0</v>
      </c>
      <c r="U738" s="37"/>
      <c r="V738" s="107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</row>
    <row r="739" spans="1:38" s="121" customFormat="1" ht="24.75" hidden="1" customHeight="1" x14ac:dyDescent="0.25">
      <c r="A739" s="60">
        <v>122</v>
      </c>
      <c r="B739" s="14" t="s">
        <v>802</v>
      </c>
      <c r="C739" s="26">
        <f t="shared" si="67"/>
        <v>2583044.73</v>
      </c>
      <c r="D739" s="13">
        <v>129152.24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5">
        <v>0</v>
      </c>
      <c r="L739" s="13">
        <v>0</v>
      </c>
      <c r="M739" s="184">
        <v>505.8</v>
      </c>
      <c r="N739" s="13">
        <v>2453892.4900000002</v>
      </c>
      <c r="O739" s="184">
        <v>0</v>
      </c>
      <c r="P739" s="13">
        <v>0</v>
      </c>
      <c r="Q739" s="184">
        <v>0</v>
      </c>
      <c r="R739" s="13">
        <v>0</v>
      </c>
      <c r="S739" s="184">
        <v>0</v>
      </c>
      <c r="T739" s="13">
        <v>0</v>
      </c>
      <c r="U739" s="39"/>
      <c r="V739" s="107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</row>
    <row r="740" spans="1:38" s="104" customFormat="1" ht="24.75" hidden="1" customHeight="1" x14ac:dyDescent="0.25">
      <c r="A740" s="60">
        <v>123</v>
      </c>
      <c r="B740" s="14" t="s">
        <v>766</v>
      </c>
      <c r="C740" s="26">
        <f t="shared" si="67"/>
        <v>20672267.949999999</v>
      </c>
      <c r="D740" s="13">
        <v>1033613.4</v>
      </c>
      <c r="E740" s="13">
        <v>0</v>
      </c>
      <c r="F740" s="13">
        <v>5713729.2400000002</v>
      </c>
      <c r="G740" s="13">
        <v>3478629.96</v>
      </c>
      <c r="H740" s="13">
        <v>1938212.69</v>
      </c>
      <c r="I740" s="13">
        <v>1435136.73</v>
      </c>
      <c r="J740" s="13">
        <v>0</v>
      </c>
      <c r="K740" s="15">
        <v>0</v>
      </c>
      <c r="L740" s="13">
        <v>0</v>
      </c>
      <c r="M740" s="184">
        <v>923.3</v>
      </c>
      <c r="N740" s="13">
        <v>4479396.88</v>
      </c>
      <c r="O740" s="184">
        <v>729.1</v>
      </c>
      <c r="P740" s="13">
        <v>2593549.0499999998</v>
      </c>
      <c r="Q740" s="184">
        <v>0</v>
      </c>
      <c r="R740" s="13">
        <v>0</v>
      </c>
      <c r="S740" s="184">
        <v>0</v>
      </c>
      <c r="T740" s="13">
        <v>0</v>
      </c>
      <c r="U740" s="38"/>
      <c r="V740" s="103"/>
      <c r="W740" s="102"/>
      <c r="X740" s="102"/>
      <c r="Y740" s="102"/>
      <c r="Z740" s="102"/>
      <c r="AA740" s="102"/>
      <c r="AB740" s="102"/>
      <c r="AC740" s="102"/>
      <c r="AD740" s="102"/>
      <c r="AE740" s="102"/>
      <c r="AF740" s="102"/>
      <c r="AG740" s="102"/>
      <c r="AH740" s="102"/>
      <c r="AI740" s="102"/>
      <c r="AJ740" s="102"/>
      <c r="AK740" s="102"/>
      <c r="AL740" s="102"/>
    </row>
    <row r="741" spans="1:38" s="121" customFormat="1" ht="24.75" hidden="1" customHeight="1" x14ac:dyDescent="0.25">
      <c r="A741" s="60">
        <v>124</v>
      </c>
      <c r="B741" s="14" t="s">
        <v>767</v>
      </c>
      <c r="C741" s="26">
        <f t="shared" si="67"/>
        <v>19931068.940000001</v>
      </c>
      <c r="D741" s="13">
        <v>996553.45</v>
      </c>
      <c r="E741" s="13">
        <v>0</v>
      </c>
      <c r="F741" s="13">
        <v>5689438.1500000004</v>
      </c>
      <c r="G741" s="13">
        <v>0</v>
      </c>
      <c r="H741" s="13">
        <v>0</v>
      </c>
      <c r="I741" s="13">
        <v>1429035.45</v>
      </c>
      <c r="J741" s="13">
        <v>0</v>
      </c>
      <c r="K741" s="15">
        <v>0</v>
      </c>
      <c r="L741" s="13">
        <v>0</v>
      </c>
      <c r="M741" s="184">
        <v>923.3</v>
      </c>
      <c r="N741" s="13">
        <v>4479396.88</v>
      </c>
      <c r="O741" s="184">
        <v>769.5</v>
      </c>
      <c r="P741" s="13">
        <v>2582522.96</v>
      </c>
      <c r="Q741" s="184">
        <v>1832.92</v>
      </c>
      <c r="R741" s="13">
        <v>4754122.05</v>
      </c>
      <c r="S741" s="184">
        <v>0</v>
      </c>
      <c r="T741" s="13">
        <v>0</v>
      </c>
      <c r="U741" s="38"/>
      <c r="V741" s="107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</row>
    <row r="742" spans="1:38" s="121" customFormat="1" ht="24.75" hidden="1" customHeight="1" x14ac:dyDescent="0.25">
      <c r="A742" s="60">
        <v>125</v>
      </c>
      <c r="B742" s="14" t="s">
        <v>768</v>
      </c>
      <c r="C742" s="26">
        <f t="shared" si="67"/>
        <v>19940624.75</v>
      </c>
      <c r="D742" s="13">
        <v>997031.24</v>
      </c>
      <c r="E742" s="13">
        <v>0</v>
      </c>
      <c r="F742" s="13">
        <v>5694762.2199999997</v>
      </c>
      <c r="G742" s="13">
        <v>0</v>
      </c>
      <c r="H742" s="13">
        <v>0</v>
      </c>
      <c r="I742" s="13">
        <v>1430372.72</v>
      </c>
      <c r="J742" s="13">
        <v>0</v>
      </c>
      <c r="K742" s="15">
        <v>0</v>
      </c>
      <c r="L742" s="13">
        <v>0</v>
      </c>
      <c r="M742" s="184">
        <v>923.3</v>
      </c>
      <c r="N742" s="13">
        <v>4479396.88</v>
      </c>
      <c r="O742" s="184">
        <v>779.1</v>
      </c>
      <c r="P742" s="13">
        <v>2584939.64</v>
      </c>
      <c r="Q742" s="184">
        <v>1832.92</v>
      </c>
      <c r="R742" s="13">
        <v>4754122.05</v>
      </c>
      <c r="S742" s="184">
        <v>0</v>
      </c>
      <c r="T742" s="13">
        <v>0</v>
      </c>
      <c r="U742" s="38"/>
      <c r="V742" s="107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</row>
    <row r="743" spans="1:38" s="104" customFormat="1" ht="24.75" hidden="1" customHeight="1" x14ac:dyDescent="0.25">
      <c r="A743" s="60">
        <v>126</v>
      </c>
      <c r="B743" s="14" t="s">
        <v>803</v>
      </c>
      <c r="C743" s="26">
        <f t="shared" si="67"/>
        <v>2583044.73</v>
      </c>
      <c r="D743" s="13">
        <v>129152.24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5">
        <v>0</v>
      </c>
      <c r="L743" s="13">
        <v>0</v>
      </c>
      <c r="M743" s="184">
        <v>505.8</v>
      </c>
      <c r="N743" s="13">
        <v>2453892.4900000002</v>
      </c>
      <c r="O743" s="184">
        <v>0</v>
      </c>
      <c r="P743" s="13">
        <v>0</v>
      </c>
      <c r="Q743" s="184">
        <v>0</v>
      </c>
      <c r="R743" s="13">
        <v>0</v>
      </c>
      <c r="S743" s="184">
        <v>0</v>
      </c>
      <c r="T743" s="13">
        <v>0</v>
      </c>
      <c r="U743" s="37"/>
      <c r="V743" s="103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102"/>
      <c r="AJ743" s="102"/>
      <c r="AK743" s="102"/>
      <c r="AL743" s="102"/>
    </row>
    <row r="744" spans="1:38" s="104" customFormat="1" ht="24.75" hidden="1" customHeight="1" x14ac:dyDescent="0.25">
      <c r="A744" s="60">
        <v>127</v>
      </c>
      <c r="B744" s="14" t="s">
        <v>769</v>
      </c>
      <c r="C744" s="26">
        <f t="shared" si="67"/>
        <v>13490337.949999999</v>
      </c>
      <c r="D744" s="13">
        <v>674516.9</v>
      </c>
      <c r="E744" s="13">
        <v>0</v>
      </c>
      <c r="F744" s="13">
        <v>4639367.8099999996</v>
      </c>
      <c r="G744" s="13">
        <v>2829753.03</v>
      </c>
      <c r="H744" s="13">
        <v>1573815.24</v>
      </c>
      <c r="I744" s="13">
        <v>1170276.1200000001</v>
      </c>
      <c r="J744" s="13">
        <v>0</v>
      </c>
      <c r="K744" s="172">
        <v>0</v>
      </c>
      <c r="L744" s="13">
        <v>0</v>
      </c>
      <c r="M744" s="184">
        <v>0</v>
      </c>
      <c r="N744" s="61">
        <v>0</v>
      </c>
      <c r="O744" s="184">
        <v>0</v>
      </c>
      <c r="P744" s="61">
        <v>0</v>
      </c>
      <c r="Q744" s="184">
        <v>1833.04</v>
      </c>
      <c r="R744" s="61">
        <v>2602608.85</v>
      </c>
      <c r="S744" s="184">
        <v>0</v>
      </c>
      <c r="T744" s="61">
        <v>0</v>
      </c>
      <c r="U744" s="37"/>
      <c r="V744" s="103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102"/>
      <c r="AJ744" s="102"/>
      <c r="AK744" s="102"/>
      <c r="AL744" s="102"/>
    </row>
    <row r="745" spans="1:38" s="104" customFormat="1" ht="24.75" hidden="1" customHeight="1" x14ac:dyDescent="0.25">
      <c r="A745" s="60">
        <v>128</v>
      </c>
      <c r="B745" s="14" t="s">
        <v>770</v>
      </c>
      <c r="C745" s="26">
        <f t="shared" si="67"/>
        <v>18030438.59</v>
      </c>
      <c r="D745" s="13">
        <v>901521.93</v>
      </c>
      <c r="E745" s="13">
        <v>0</v>
      </c>
      <c r="F745" s="13">
        <v>0</v>
      </c>
      <c r="G745" s="13">
        <v>3428692.15</v>
      </c>
      <c r="H745" s="13">
        <v>1910388.48</v>
      </c>
      <c r="I745" s="13">
        <v>0</v>
      </c>
      <c r="J745" s="13">
        <v>0</v>
      </c>
      <c r="K745" s="15">
        <v>0</v>
      </c>
      <c r="L745" s="13">
        <v>0</v>
      </c>
      <c r="M745" s="184">
        <v>923.3</v>
      </c>
      <c r="N745" s="13">
        <v>4479396.88</v>
      </c>
      <c r="O745" s="184">
        <v>673.1</v>
      </c>
      <c r="P745" s="13">
        <v>2556317.1</v>
      </c>
      <c r="Q745" s="184">
        <v>1832.92</v>
      </c>
      <c r="R745" s="13">
        <v>4754122.05</v>
      </c>
      <c r="S745" s="184">
        <v>0</v>
      </c>
      <c r="T745" s="13">
        <v>0</v>
      </c>
      <c r="U745" s="37"/>
      <c r="V745" s="103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/>
    </row>
    <row r="746" spans="1:38" s="121" customFormat="1" ht="24.75" hidden="1" customHeight="1" x14ac:dyDescent="0.25">
      <c r="A746" s="60">
        <v>129</v>
      </c>
      <c r="B746" s="14" t="s">
        <v>771</v>
      </c>
      <c r="C746" s="26">
        <f t="shared" si="67"/>
        <v>18363069.379999999</v>
      </c>
      <c r="D746" s="13">
        <v>918153.47</v>
      </c>
      <c r="E746" s="13">
        <v>0</v>
      </c>
      <c r="F746" s="13">
        <v>7599841.4500000002</v>
      </c>
      <c r="G746" s="13">
        <v>0</v>
      </c>
      <c r="H746" s="13">
        <v>0</v>
      </c>
      <c r="I746" s="13">
        <v>1917052.79</v>
      </c>
      <c r="J746" s="13">
        <v>0</v>
      </c>
      <c r="K746" s="172">
        <v>0</v>
      </c>
      <c r="L746" s="13">
        <v>0</v>
      </c>
      <c r="M746" s="184">
        <v>0</v>
      </c>
      <c r="N746" s="61">
        <v>0</v>
      </c>
      <c r="O746" s="184">
        <v>1237</v>
      </c>
      <c r="P746" s="61">
        <v>4130027.86</v>
      </c>
      <c r="Q746" s="184">
        <v>2674.96</v>
      </c>
      <c r="R746" s="61">
        <v>3797993.81</v>
      </c>
      <c r="S746" s="184">
        <v>0</v>
      </c>
      <c r="T746" s="61">
        <v>0</v>
      </c>
      <c r="U746" s="37"/>
      <c r="V746" s="107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</row>
    <row r="747" spans="1:38" s="121" customFormat="1" ht="24.75" hidden="1" customHeight="1" x14ac:dyDescent="0.25">
      <c r="A747" s="60">
        <v>130</v>
      </c>
      <c r="B747" s="14" t="s">
        <v>772</v>
      </c>
      <c r="C747" s="26">
        <f t="shared" si="67"/>
        <v>13535251.529999999</v>
      </c>
      <c r="D747" s="13">
        <v>676762.58</v>
      </c>
      <c r="E747" s="13">
        <v>0</v>
      </c>
      <c r="F747" s="13">
        <v>4765413.41</v>
      </c>
      <c r="G747" s="13">
        <v>2906633.75</v>
      </c>
      <c r="H747" s="13">
        <v>1616573.75</v>
      </c>
      <c r="I747" s="13">
        <v>1202071.01</v>
      </c>
      <c r="J747" s="13">
        <v>0</v>
      </c>
      <c r="K747" s="172">
        <v>0</v>
      </c>
      <c r="L747" s="13">
        <v>0</v>
      </c>
      <c r="M747" s="184">
        <v>0</v>
      </c>
      <c r="N747" s="61">
        <v>0</v>
      </c>
      <c r="O747" s="184">
        <v>0</v>
      </c>
      <c r="P747" s="61">
        <v>0</v>
      </c>
      <c r="Q747" s="184">
        <v>1667.66</v>
      </c>
      <c r="R747" s="61">
        <v>2367797.0299999998</v>
      </c>
      <c r="S747" s="184">
        <v>0</v>
      </c>
      <c r="T747" s="61">
        <v>0</v>
      </c>
      <c r="U747" s="37"/>
      <c r="V747" s="107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</row>
    <row r="748" spans="1:38" s="121" customFormat="1" ht="24.75" hidden="1" customHeight="1" x14ac:dyDescent="0.25">
      <c r="A748" s="60">
        <v>131</v>
      </c>
      <c r="B748" s="14" t="s">
        <v>773</v>
      </c>
      <c r="C748" s="26">
        <f t="shared" si="67"/>
        <v>12330036.73</v>
      </c>
      <c r="D748" s="13">
        <v>616501.84</v>
      </c>
      <c r="E748" s="13">
        <v>0</v>
      </c>
      <c r="F748" s="13">
        <v>4674249.22</v>
      </c>
      <c r="G748" s="13">
        <v>2851028.74</v>
      </c>
      <c r="H748" s="13">
        <v>1585648.08</v>
      </c>
      <c r="I748" s="13">
        <v>0</v>
      </c>
      <c r="J748" s="13">
        <v>0</v>
      </c>
      <c r="K748" s="172">
        <v>0</v>
      </c>
      <c r="L748" s="13">
        <v>0</v>
      </c>
      <c r="M748" s="184">
        <v>0</v>
      </c>
      <c r="N748" s="61">
        <v>0</v>
      </c>
      <c r="O748" s="184">
        <v>0</v>
      </c>
      <c r="P748" s="61">
        <v>0</v>
      </c>
      <c r="Q748" s="184">
        <v>1833.04</v>
      </c>
      <c r="R748" s="61">
        <v>2602608.85</v>
      </c>
      <c r="S748" s="184">
        <v>0</v>
      </c>
      <c r="T748" s="61">
        <v>0</v>
      </c>
      <c r="U748" s="37"/>
      <c r="V748" s="107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</row>
    <row r="749" spans="1:38" s="104" customFormat="1" ht="24.75" hidden="1" customHeight="1" x14ac:dyDescent="0.25">
      <c r="A749" s="60">
        <v>132</v>
      </c>
      <c r="B749" s="14" t="s">
        <v>774</v>
      </c>
      <c r="C749" s="26">
        <f t="shared" si="67"/>
        <v>26276936.030000001</v>
      </c>
      <c r="D749" s="13">
        <v>1313846.8</v>
      </c>
      <c r="E749" s="13">
        <v>0</v>
      </c>
      <c r="F749" s="13">
        <v>7625328.5099999998</v>
      </c>
      <c r="G749" s="13">
        <v>4651020.87</v>
      </c>
      <c r="H749" s="13">
        <v>2586744.29</v>
      </c>
      <c r="I749" s="13">
        <v>1923481.87</v>
      </c>
      <c r="J749" s="13">
        <v>0</v>
      </c>
      <c r="K749" s="172">
        <v>0</v>
      </c>
      <c r="L749" s="13">
        <v>0</v>
      </c>
      <c r="M749" s="184">
        <v>0</v>
      </c>
      <c r="N749" s="61">
        <v>0</v>
      </c>
      <c r="O749" s="184">
        <v>1251.5999999999999</v>
      </c>
      <c r="P749" s="61">
        <v>4143878.45</v>
      </c>
      <c r="Q749" s="184">
        <v>2840.22</v>
      </c>
      <c r="R749" s="61">
        <v>4032635.24</v>
      </c>
      <c r="S749" s="184">
        <v>0</v>
      </c>
      <c r="T749" s="61">
        <v>0</v>
      </c>
      <c r="U749" s="37"/>
      <c r="V749" s="103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</row>
    <row r="750" spans="1:38" s="104" customFormat="1" ht="24.75" hidden="1" customHeight="1" x14ac:dyDescent="0.25">
      <c r="A750" s="60">
        <v>133</v>
      </c>
      <c r="B750" s="14" t="s">
        <v>153</v>
      </c>
      <c r="C750" s="26">
        <f t="shared" si="67"/>
        <v>23575401.390000001</v>
      </c>
      <c r="D750" s="13">
        <f>1058512.26+15270.38</f>
        <v>1073782.6399999999</v>
      </c>
      <c r="E750" s="152">
        <v>2389885.73</v>
      </c>
      <c r="F750" s="13">
        <v>0</v>
      </c>
      <c r="G750" s="13">
        <v>0</v>
      </c>
      <c r="H750" s="13">
        <v>0</v>
      </c>
      <c r="I750" s="13">
        <v>1916446.33</v>
      </c>
      <c r="J750" s="13">
        <v>0</v>
      </c>
      <c r="K750" s="172">
        <v>0</v>
      </c>
      <c r="L750" s="13">
        <v>0</v>
      </c>
      <c r="M750" s="184">
        <v>0</v>
      </c>
      <c r="N750" s="61">
        <v>0</v>
      </c>
      <c r="O750" s="184">
        <v>0</v>
      </c>
      <c r="P750" s="61">
        <v>0</v>
      </c>
      <c r="Q750" s="184">
        <v>4092</v>
      </c>
      <c r="R750" s="61">
        <v>18195286.690000001</v>
      </c>
      <c r="S750" s="184">
        <v>0</v>
      </c>
      <c r="T750" s="61">
        <v>0</v>
      </c>
      <c r="U750" s="37"/>
      <c r="V750" s="103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102"/>
      <c r="AJ750" s="102"/>
      <c r="AK750" s="102"/>
      <c r="AL750" s="102"/>
    </row>
    <row r="751" spans="1:38" s="104" customFormat="1" ht="24.75" hidden="1" customHeight="1" x14ac:dyDescent="0.25">
      <c r="A751" s="60">
        <v>134</v>
      </c>
      <c r="B751" s="14" t="s">
        <v>804</v>
      </c>
      <c r="C751" s="26">
        <f t="shared" ref="C751:C781" si="68">ROUND(SUM(D751+E751+F751+G751+H751+I751+J751+L751+N751+P751+R751+T751),2)</f>
        <v>5773240.5599999996</v>
      </c>
      <c r="D751" s="13">
        <v>288662.03000000003</v>
      </c>
      <c r="E751" s="13">
        <v>357466.26</v>
      </c>
      <c r="F751" s="13">
        <v>1803696.31</v>
      </c>
      <c r="G751" s="13">
        <v>0</v>
      </c>
      <c r="H751" s="13">
        <v>0</v>
      </c>
      <c r="I751" s="13">
        <v>453040.51</v>
      </c>
      <c r="J751" s="13">
        <v>0</v>
      </c>
      <c r="K751" s="172">
        <v>0</v>
      </c>
      <c r="L751" s="13">
        <v>0</v>
      </c>
      <c r="M751" s="184">
        <v>0</v>
      </c>
      <c r="N751" s="61">
        <v>0</v>
      </c>
      <c r="O751" s="184">
        <v>213.5</v>
      </c>
      <c r="P751" s="61">
        <v>818725.33</v>
      </c>
      <c r="Q751" s="184">
        <v>791</v>
      </c>
      <c r="R751" s="61">
        <v>2051650.12</v>
      </c>
      <c r="S751" s="184">
        <v>0</v>
      </c>
      <c r="T751" s="61">
        <v>0</v>
      </c>
      <c r="U751" s="37"/>
      <c r="V751" s="103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</row>
    <row r="752" spans="1:38" s="121" customFormat="1" ht="24.75" hidden="1" customHeight="1" x14ac:dyDescent="0.25">
      <c r="A752" s="60">
        <v>135</v>
      </c>
      <c r="B752" s="14" t="s">
        <v>171</v>
      </c>
      <c r="C752" s="26">
        <f t="shared" si="68"/>
        <v>22930794.879999999</v>
      </c>
      <c r="D752" s="13">
        <v>1146539.74</v>
      </c>
      <c r="E752" s="13">
        <v>1239157.17</v>
      </c>
      <c r="F752" s="13">
        <v>7221621.1100000003</v>
      </c>
      <c r="G752" s="13">
        <v>2973311.5</v>
      </c>
      <c r="H752" s="13">
        <v>1503654.94</v>
      </c>
      <c r="I752" s="13">
        <v>1428941.75</v>
      </c>
      <c r="J752" s="13">
        <v>0</v>
      </c>
      <c r="K752" s="15">
        <v>0</v>
      </c>
      <c r="L752" s="13">
        <v>0</v>
      </c>
      <c r="M752" s="184">
        <v>884.8</v>
      </c>
      <c r="N752" s="13">
        <v>1259448</v>
      </c>
      <c r="O752" s="184">
        <v>622.6</v>
      </c>
      <c r="P752" s="13">
        <v>2665067.59</v>
      </c>
      <c r="Q752" s="184">
        <v>2938.69</v>
      </c>
      <c r="R752" s="13">
        <v>3493053.08</v>
      </c>
      <c r="S752" s="184">
        <v>0</v>
      </c>
      <c r="T752" s="13">
        <v>0</v>
      </c>
      <c r="U752" s="37"/>
      <c r="V752" s="107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</row>
    <row r="753" spans="1:38" s="121" customFormat="1" ht="24.75" hidden="1" customHeight="1" x14ac:dyDescent="0.25">
      <c r="A753" s="60">
        <v>136</v>
      </c>
      <c r="B753" s="14" t="s">
        <v>172</v>
      </c>
      <c r="C753" s="26">
        <f t="shared" si="68"/>
        <v>22720012.93</v>
      </c>
      <c r="D753" s="13">
        <v>1136000.6499999999</v>
      </c>
      <c r="E753" s="13">
        <v>1244732.45</v>
      </c>
      <c r="F753" s="13">
        <v>7254112.9800000004</v>
      </c>
      <c r="G753" s="13">
        <v>2986689.17</v>
      </c>
      <c r="H753" s="13">
        <v>1510420.26</v>
      </c>
      <c r="I753" s="13">
        <v>1435370.91</v>
      </c>
      <c r="J753" s="13">
        <v>0</v>
      </c>
      <c r="K753" s="15">
        <v>0</v>
      </c>
      <c r="L753" s="13">
        <v>0</v>
      </c>
      <c r="M753" s="184">
        <v>879.4</v>
      </c>
      <c r="N753" s="13">
        <v>982575.03</v>
      </c>
      <c r="O753" s="184">
        <v>622.6</v>
      </c>
      <c r="P753" s="13">
        <v>2677058.4</v>
      </c>
      <c r="Q753" s="184">
        <v>2938.69</v>
      </c>
      <c r="R753" s="13">
        <v>3493053.08</v>
      </c>
      <c r="S753" s="184">
        <v>0</v>
      </c>
      <c r="T753" s="13">
        <v>0</v>
      </c>
      <c r="U753" s="37"/>
      <c r="V753" s="107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</row>
    <row r="754" spans="1:38" s="121" customFormat="1" ht="24.75" hidden="1" customHeight="1" x14ac:dyDescent="0.25">
      <c r="A754" s="60">
        <v>137</v>
      </c>
      <c r="B754" s="14" t="s">
        <v>805</v>
      </c>
      <c r="C754" s="26">
        <f t="shared" si="68"/>
        <v>4746622.49</v>
      </c>
      <c r="D754" s="13">
        <v>237331.12</v>
      </c>
      <c r="E754" s="13">
        <v>0</v>
      </c>
      <c r="F754" s="13">
        <v>0</v>
      </c>
      <c r="G754" s="13">
        <v>2897691.18</v>
      </c>
      <c r="H754" s="13">
        <v>1611600.19</v>
      </c>
      <c r="I754" s="13">
        <v>0</v>
      </c>
      <c r="J754" s="13">
        <v>0</v>
      </c>
      <c r="K754" s="172">
        <v>0</v>
      </c>
      <c r="L754" s="13">
        <v>0</v>
      </c>
      <c r="M754" s="184">
        <v>0</v>
      </c>
      <c r="N754" s="61">
        <v>0</v>
      </c>
      <c r="O754" s="184">
        <v>0</v>
      </c>
      <c r="P754" s="61">
        <v>0</v>
      </c>
      <c r="Q754" s="184">
        <v>0</v>
      </c>
      <c r="R754" s="61">
        <v>0</v>
      </c>
      <c r="S754" s="184">
        <v>0</v>
      </c>
      <c r="T754" s="61">
        <v>0</v>
      </c>
      <c r="U754" s="39"/>
      <c r="V754" s="107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</row>
    <row r="755" spans="1:38" s="121" customFormat="1" ht="24.75" hidden="1" customHeight="1" x14ac:dyDescent="0.25">
      <c r="A755" s="60">
        <v>138</v>
      </c>
      <c r="B755" s="14" t="s">
        <v>775</v>
      </c>
      <c r="C755" s="26">
        <f t="shared" si="68"/>
        <v>2443605.6</v>
      </c>
      <c r="D755" s="13">
        <v>122180.28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72">
        <v>0</v>
      </c>
      <c r="L755" s="13">
        <v>0</v>
      </c>
      <c r="M755" s="184">
        <v>0</v>
      </c>
      <c r="N755" s="61">
        <v>0</v>
      </c>
      <c r="O755" s="184">
        <v>0</v>
      </c>
      <c r="P755" s="61">
        <v>0</v>
      </c>
      <c r="Q755" s="184">
        <v>1635</v>
      </c>
      <c r="R755" s="61">
        <v>2321425.3199999998</v>
      </c>
      <c r="S755" s="184">
        <v>0</v>
      </c>
      <c r="T755" s="61">
        <v>0</v>
      </c>
      <c r="U755" s="37"/>
      <c r="V755" s="107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</row>
    <row r="756" spans="1:38" s="104" customFormat="1" ht="24.75" hidden="1" customHeight="1" x14ac:dyDescent="0.25">
      <c r="A756" s="60">
        <v>139</v>
      </c>
      <c r="B756" s="14" t="s">
        <v>776</v>
      </c>
      <c r="C756" s="26">
        <f t="shared" si="68"/>
        <v>9236762.3100000005</v>
      </c>
      <c r="D756" s="13">
        <v>461838.12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5">
        <v>0</v>
      </c>
      <c r="L756" s="13">
        <v>0</v>
      </c>
      <c r="M756" s="184">
        <v>729.2</v>
      </c>
      <c r="N756" s="13">
        <v>3843364.24</v>
      </c>
      <c r="O756" s="184">
        <v>0</v>
      </c>
      <c r="P756" s="13">
        <v>0</v>
      </c>
      <c r="Q756" s="184">
        <v>1901.33</v>
      </c>
      <c r="R756" s="13">
        <v>4931559.95</v>
      </c>
      <c r="S756" s="184">
        <v>0</v>
      </c>
      <c r="T756" s="13">
        <v>0</v>
      </c>
      <c r="U756" s="37"/>
      <c r="V756" s="103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02"/>
    </row>
    <row r="757" spans="1:38" s="121" customFormat="1" ht="24.75" hidden="1" customHeight="1" x14ac:dyDescent="0.25">
      <c r="A757" s="60">
        <v>140</v>
      </c>
      <c r="B757" s="14" t="s">
        <v>806</v>
      </c>
      <c r="C757" s="26">
        <f t="shared" si="68"/>
        <v>4813617.1399999997</v>
      </c>
      <c r="D757" s="13">
        <v>240680.86</v>
      </c>
      <c r="E757" s="13">
        <v>0</v>
      </c>
      <c r="F757" s="13">
        <v>0</v>
      </c>
      <c r="G757" s="13">
        <v>2938589.69</v>
      </c>
      <c r="H757" s="13">
        <v>1634346.59</v>
      </c>
      <c r="I757" s="13">
        <v>0</v>
      </c>
      <c r="J757" s="13">
        <v>0</v>
      </c>
      <c r="K757" s="172">
        <v>0</v>
      </c>
      <c r="L757" s="13">
        <v>0</v>
      </c>
      <c r="M757" s="184">
        <v>0</v>
      </c>
      <c r="N757" s="61">
        <v>0</v>
      </c>
      <c r="O757" s="184">
        <v>0</v>
      </c>
      <c r="P757" s="61">
        <v>0</v>
      </c>
      <c r="Q757" s="184">
        <v>0</v>
      </c>
      <c r="R757" s="61">
        <v>0</v>
      </c>
      <c r="S757" s="184">
        <v>0</v>
      </c>
      <c r="T757" s="61">
        <v>0</v>
      </c>
      <c r="U757" s="39"/>
      <c r="V757" s="107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</row>
    <row r="758" spans="1:38" s="121" customFormat="1" ht="24.75" hidden="1" customHeight="1" x14ac:dyDescent="0.25">
      <c r="A758" s="60">
        <v>141</v>
      </c>
      <c r="B758" s="14" t="s">
        <v>807</v>
      </c>
      <c r="C758" s="26">
        <f t="shared" si="68"/>
        <v>3147949.64</v>
      </c>
      <c r="D758" s="13">
        <v>157397.48000000001</v>
      </c>
      <c r="E758" s="13">
        <v>311402.21000000002</v>
      </c>
      <c r="F758" s="13">
        <v>1571267.23</v>
      </c>
      <c r="G758" s="13">
        <v>0</v>
      </c>
      <c r="H758" s="13">
        <v>0</v>
      </c>
      <c r="I758" s="13">
        <v>394660.51</v>
      </c>
      <c r="J758" s="13">
        <v>0</v>
      </c>
      <c r="K758" s="172">
        <v>0</v>
      </c>
      <c r="L758" s="13">
        <v>0</v>
      </c>
      <c r="M758" s="184">
        <v>0</v>
      </c>
      <c r="N758" s="61">
        <v>0</v>
      </c>
      <c r="O758" s="184">
        <v>215</v>
      </c>
      <c r="P758" s="61">
        <v>713222.21</v>
      </c>
      <c r="Q758" s="184">
        <v>0</v>
      </c>
      <c r="R758" s="61">
        <v>0</v>
      </c>
      <c r="S758" s="184">
        <v>0</v>
      </c>
      <c r="T758" s="61">
        <v>0</v>
      </c>
      <c r="U758" s="39"/>
      <c r="V758" s="107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</row>
    <row r="759" spans="1:38" s="121" customFormat="1" ht="24.75" hidden="1" customHeight="1" x14ac:dyDescent="0.25">
      <c r="A759" s="60">
        <v>142</v>
      </c>
      <c r="B759" s="14" t="s">
        <v>808</v>
      </c>
      <c r="C759" s="26">
        <f t="shared" si="68"/>
        <v>5934089.8499999996</v>
      </c>
      <c r="D759" s="13">
        <f>232127.76+39034.4</f>
        <v>271162.16000000003</v>
      </c>
      <c r="E759" s="152">
        <v>1252500.28</v>
      </c>
      <c r="F759" s="13">
        <v>0</v>
      </c>
      <c r="G759" s="13">
        <v>2834160.75</v>
      </c>
      <c r="H759" s="13">
        <v>1576266.66</v>
      </c>
      <c r="I759" s="13">
        <v>0</v>
      </c>
      <c r="J759" s="13">
        <v>0</v>
      </c>
      <c r="K759" s="172">
        <v>0</v>
      </c>
      <c r="L759" s="13">
        <v>0</v>
      </c>
      <c r="M759" s="184">
        <v>0</v>
      </c>
      <c r="N759" s="61">
        <v>0</v>
      </c>
      <c r="O759" s="184">
        <v>0</v>
      </c>
      <c r="P759" s="61">
        <v>0</v>
      </c>
      <c r="Q759" s="184">
        <v>0</v>
      </c>
      <c r="R759" s="61">
        <v>0</v>
      </c>
      <c r="S759" s="184">
        <v>0</v>
      </c>
      <c r="T759" s="61">
        <v>0</v>
      </c>
      <c r="U759" s="39"/>
      <c r="V759" s="107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</row>
    <row r="760" spans="1:38" s="121" customFormat="1" ht="24.75" hidden="1" customHeight="1" x14ac:dyDescent="0.25">
      <c r="A760" s="60">
        <v>143</v>
      </c>
      <c r="B760" s="14" t="s">
        <v>777</v>
      </c>
      <c r="C760" s="26">
        <f t="shared" si="68"/>
        <v>22483869.02</v>
      </c>
      <c r="D760" s="13">
        <v>1124193.45</v>
      </c>
      <c r="E760" s="13">
        <v>0</v>
      </c>
      <c r="F760" s="13">
        <v>6399536.4699999997</v>
      </c>
      <c r="G760" s="13">
        <v>3896162.8</v>
      </c>
      <c r="H760" s="13">
        <v>2170852.39</v>
      </c>
      <c r="I760" s="13">
        <v>0</v>
      </c>
      <c r="J760" s="13">
        <v>0</v>
      </c>
      <c r="K760" s="172">
        <v>0</v>
      </c>
      <c r="L760" s="13">
        <v>0</v>
      </c>
      <c r="M760" s="184">
        <v>0</v>
      </c>
      <c r="N760" s="61">
        <v>0</v>
      </c>
      <c r="O760" s="184">
        <v>920</v>
      </c>
      <c r="P760" s="61">
        <v>2904847.43</v>
      </c>
      <c r="Q760" s="184">
        <v>2308.7399999999998</v>
      </c>
      <c r="R760" s="61">
        <v>5988276.4800000004</v>
      </c>
      <c r="S760" s="184">
        <v>0</v>
      </c>
      <c r="T760" s="61">
        <v>0</v>
      </c>
      <c r="U760" s="37"/>
      <c r="V760" s="107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</row>
    <row r="761" spans="1:38" s="104" customFormat="1" ht="24.75" hidden="1" customHeight="1" x14ac:dyDescent="0.25">
      <c r="A761" s="60">
        <v>144</v>
      </c>
      <c r="B761" s="14" t="s">
        <v>778</v>
      </c>
      <c r="C761" s="26">
        <f t="shared" si="68"/>
        <v>17734730.079999998</v>
      </c>
      <c r="D761" s="13">
        <v>886736.5</v>
      </c>
      <c r="E761" s="13">
        <v>0</v>
      </c>
      <c r="F761" s="13">
        <v>0</v>
      </c>
      <c r="G761" s="13">
        <v>0</v>
      </c>
      <c r="H761" s="13">
        <v>0</v>
      </c>
      <c r="I761" s="13">
        <v>1406862.32</v>
      </c>
      <c r="J761" s="13">
        <v>0</v>
      </c>
      <c r="K761" s="15">
        <v>0</v>
      </c>
      <c r="L761" s="13">
        <v>0</v>
      </c>
      <c r="M761" s="184">
        <v>1133</v>
      </c>
      <c r="N761" s="13">
        <v>4535964.93</v>
      </c>
      <c r="O761" s="184">
        <v>0</v>
      </c>
      <c r="P761" s="13">
        <v>0</v>
      </c>
      <c r="Q761" s="184">
        <v>2452.5</v>
      </c>
      <c r="R761" s="13">
        <v>10905166.33</v>
      </c>
      <c r="S761" s="184">
        <v>0</v>
      </c>
      <c r="T761" s="13">
        <v>0</v>
      </c>
      <c r="U761" s="37"/>
      <c r="V761" s="103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102"/>
      <c r="AJ761" s="102"/>
      <c r="AK761" s="102"/>
      <c r="AL761" s="102"/>
    </row>
    <row r="762" spans="1:38" s="104" customFormat="1" ht="24.75" hidden="1" customHeight="1" x14ac:dyDescent="0.25">
      <c r="A762" s="60">
        <v>145</v>
      </c>
      <c r="B762" s="14" t="s">
        <v>779</v>
      </c>
      <c r="C762" s="26">
        <f t="shared" si="68"/>
        <v>13559330.800000001</v>
      </c>
      <c r="D762" s="13">
        <v>677966.54</v>
      </c>
      <c r="E762" s="13">
        <v>0</v>
      </c>
      <c r="F762" s="13">
        <v>0</v>
      </c>
      <c r="G762" s="13">
        <v>2813986.97</v>
      </c>
      <c r="H762" s="13">
        <v>1565046.67</v>
      </c>
      <c r="I762" s="13">
        <v>1163755.8899999999</v>
      </c>
      <c r="J762" s="13">
        <v>0</v>
      </c>
      <c r="K762" s="172">
        <v>0</v>
      </c>
      <c r="L762" s="13">
        <v>0</v>
      </c>
      <c r="M762" s="184">
        <v>0</v>
      </c>
      <c r="N762" s="61">
        <v>0</v>
      </c>
      <c r="O762" s="184">
        <v>0</v>
      </c>
      <c r="P762" s="61">
        <v>0</v>
      </c>
      <c r="Q762" s="184">
        <v>1833.04</v>
      </c>
      <c r="R762" s="61">
        <v>7338574.7300000004</v>
      </c>
      <c r="S762" s="184">
        <v>0</v>
      </c>
      <c r="T762" s="61">
        <v>0</v>
      </c>
      <c r="U762" s="37"/>
      <c r="V762" s="103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102"/>
      <c r="AJ762" s="102"/>
      <c r="AK762" s="102"/>
      <c r="AL762" s="102"/>
    </row>
    <row r="763" spans="1:38" s="121" customFormat="1" ht="24.75" hidden="1" customHeight="1" x14ac:dyDescent="0.25">
      <c r="A763" s="60">
        <v>146</v>
      </c>
      <c r="B763" s="14" t="s">
        <v>780</v>
      </c>
      <c r="C763" s="26">
        <f t="shared" si="68"/>
        <v>25479919.760000002</v>
      </c>
      <c r="D763" s="13">
        <v>1273995.99</v>
      </c>
      <c r="E763" s="13">
        <v>0</v>
      </c>
      <c r="F763" s="13">
        <v>6995416.7699999996</v>
      </c>
      <c r="G763" s="13">
        <v>4258946.37</v>
      </c>
      <c r="H763" s="13">
        <v>2372987.0499999998</v>
      </c>
      <c r="I763" s="13">
        <v>1757062.53</v>
      </c>
      <c r="J763" s="13">
        <v>0</v>
      </c>
      <c r="K763" s="15">
        <v>0</v>
      </c>
      <c r="L763" s="13">
        <v>0</v>
      </c>
      <c r="M763" s="184">
        <v>1163.8</v>
      </c>
      <c r="N763" s="13">
        <v>5646184.4299999997</v>
      </c>
      <c r="O763" s="184">
        <v>972</v>
      </c>
      <c r="P763" s="13">
        <v>3175326.62</v>
      </c>
      <c r="Q763" s="184">
        <v>0</v>
      </c>
      <c r="R763" s="13">
        <v>0</v>
      </c>
      <c r="S763" s="184">
        <v>0</v>
      </c>
      <c r="T763" s="13">
        <v>0</v>
      </c>
      <c r="U763" s="62"/>
      <c r="V763" s="107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</row>
    <row r="764" spans="1:38" s="121" customFormat="1" ht="24.75" hidden="1" customHeight="1" x14ac:dyDescent="0.25">
      <c r="A764" s="60">
        <v>147</v>
      </c>
      <c r="B764" s="14" t="s">
        <v>781</v>
      </c>
      <c r="C764" s="26">
        <f t="shared" si="68"/>
        <v>20664368.84</v>
      </c>
      <c r="D764" s="13">
        <v>1033218.44</v>
      </c>
      <c r="E764" s="13">
        <v>0</v>
      </c>
      <c r="F764" s="13">
        <v>5710900.8200000003</v>
      </c>
      <c r="G764" s="13">
        <v>3476907.97</v>
      </c>
      <c r="H764" s="13">
        <v>1937253.23</v>
      </c>
      <c r="I764" s="13">
        <v>1434426.31</v>
      </c>
      <c r="J764" s="13">
        <v>0</v>
      </c>
      <c r="K764" s="15">
        <v>0</v>
      </c>
      <c r="L764" s="13">
        <v>0</v>
      </c>
      <c r="M764" s="184">
        <v>923.3</v>
      </c>
      <c r="N764" s="13">
        <v>4479396.88</v>
      </c>
      <c r="O764" s="184">
        <v>778.2</v>
      </c>
      <c r="P764" s="13">
        <v>2592265.19</v>
      </c>
      <c r="Q764" s="184">
        <v>0</v>
      </c>
      <c r="R764" s="13">
        <v>0</v>
      </c>
      <c r="S764" s="184">
        <v>0</v>
      </c>
      <c r="T764" s="13">
        <v>0</v>
      </c>
      <c r="U764" s="62"/>
      <c r="V764" s="107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</row>
    <row r="765" spans="1:38" s="121" customFormat="1" ht="24.75" hidden="1" customHeight="1" x14ac:dyDescent="0.25">
      <c r="A765" s="60">
        <v>148</v>
      </c>
      <c r="B765" s="14" t="s">
        <v>782</v>
      </c>
      <c r="C765" s="26">
        <f t="shared" si="68"/>
        <v>16205917.279999999</v>
      </c>
      <c r="D765" s="13">
        <v>810295.86</v>
      </c>
      <c r="E765" s="13">
        <v>0</v>
      </c>
      <c r="F765" s="13">
        <v>5610242.5599999996</v>
      </c>
      <c r="G765" s="13">
        <v>0</v>
      </c>
      <c r="H765" s="13">
        <v>0</v>
      </c>
      <c r="I765" s="13">
        <v>1409143.63</v>
      </c>
      <c r="J765" s="13">
        <v>0</v>
      </c>
      <c r="K765" s="15">
        <v>0</v>
      </c>
      <c r="L765" s="13">
        <v>0</v>
      </c>
      <c r="M765" s="184">
        <v>923.3</v>
      </c>
      <c r="N765" s="13">
        <v>4479396.88</v>
      </c>
      <c r="O765" s="184">
        <v>0</v>
      </c>
      <c r="P765" s="13">
        <v>0</v>
      </c>
      <c r="Q765" s="184">
        <v>1502.4</v>
      </c>
      <c r="R765" s="13">
        <v>3896838.35</v>
      </c>
      <c r="S765" s="184">
        <v>0</v>
      </c>
      <c r="T765" s="13">
        <v>0</v>
      </c>
      <c r="U765" s="37"/>
      <c r="V765" s="107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</row>
    <row r="766" spans="1:38" s="104" customFormat="1" ht="24.75" hidden="1" customHeight="1" x14ac:dyDescent="0.25">
      <c r="A766" s="60">
        <v>149</v>
      </c>
      <c r="B766" s="14" t="s">
        <v>783</v>
      </c>
      <c r="C766" s="26">
        <f t="shared" si="68"/>
        <v>25162212.18</v>
      </c>
      <c r="D766" s="13">
        <v>1258110.6100000001</v>
      </c>
      <c r="E766" s="13">
        <v>0</v>
      </c>
      <c r="F766" s="13">
        <v>5691101.9199999999</v>
      </c>
      <c r="G766" s="13">
        <v>3464854.01</v>
      </c>
      <c r="H766" s="13">
        <v>1930537.04</v>
      </c>
      <c r="I766" s="13">
        <v>1429453.34</v>
      </c>
      <c r="J766" s="13">
        <v>0</v>
      </c>
      <c r="K766" s="15">
        <v>0</v>
      </c>
      <c r="L766" s="13">
        <v>0</v>
      </c>
      <c r="M766" s="184">
        <v>923.3</v>
      </c>
      <c r="N766" s="13">
        <v>4479396.88</v>
      </c>
      <c r="O766" s="184">
        <v>778.8</v>
      </c>
      <c r="P766" s="13">
        <v>2583278.17</v>
      </c>
      <c r="Q766" s="184">
        <v>1667.66</v>
      </c>
      <c r="R766" s="13">
        <v>4325480.21</v>
      </c>
      <c r="S766" s="184">
        <v>0</v>
      </c>
      <c r="T766" s="13">
        <v>0</v>
      </c>
      <c r="U766" s="37"/>
      <c r="V766" s="103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102"/>
      <c r="AJ766" s="102"/>
      <c r="AK766" s="102"/>
      <c r="AL766" s="102"/>
    </row>
    <row r="767" spans="1:38" s="104" customFormat="1" ht="24.75" hidden="1" customHeight="1" x14ac:dyDescent="0.25">
      <c r="A767" s="60">
        <v>150</v>
      </c>
      <c r="B767" s="14" t="s">
        <v>784</v>
      </c>
      <c r="C767" s="26">
        <f t="shared" si="68"/>
        <v>25671250.41</v>
      </c>
      <c r="D767" s="13">
        <v>1283562.52</v>
      </c>
      <c r="E767" s="13">
        <v>0</v>
      </c>
      <c r="F767" s="13">
        <v>5665978.9500000002</v>
      </c>
      <c r="G767" s="13">
        <v>3449558.66</v>
      </c>
      <c r="H767" s="13">
        <v>1922014.82</v>
      </c>
      <c r="I767" s="13">
        <v>1423143.13</v>
      </c>
      <c r="J767" s="13">
        <v>0</v>
      </c>
      <c r="K767" s="15">
        <v>0</v>
      </c>
      <c r="L767" s="13">
        <v>0</v>
      </c>
      <c r="M767" s="184">
        <v>948.3</v>
      </c>
      <c r="N767" s="13">
        <v>4600684.5599999996</v>
      </c>
      <c r="O767" s="184">
        <v>772.6</v>
      </c>
      <c r="P767" s="13">
        <v>2571874.4700000002</v>
      </c>
      <c r="Q767" s="184">
        <v>1833.04</v>
      </c>
      <c r="R767" s="13">
        <v>4754433.3</v>
      </c>
      <c r="S767" s="184">
        <v>0</v>
      </c>
      <c r="T767" s="13">
        <v>0</v>
      </c>
      <c r="U767" s="37"/>
      <c r="V767" s="103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102"/>
      <c r="AJ767" s="102"/>
      <c r="AK767" s="102"/>
      <c r="AL767" s="102"/>
    </row>
    <row r="768" spans="1:38" s="121" customFormat="1" ht="24.75" hidden="1" customHeight="1" x14ac:dyDescent="0.25">
      <c r="A768" s="60">
        <v>151</v>
      </c>
      <c r="B768" s="14" t="s">
        <v>785</v>
      </c>
      <c r="C768" s="26">
        <f t="shared" si="68"/>
        <v>8052293.6900000004</v>
      </c>
      <c r="D768" s="13">
        <v>402614.68</v>
      </c>
      <c r="E768" s="13">
        <v>0</v>
      </c>
      <c r="F768" s="13">
        <v>1727329.13</v>
      </c>
      <c r="G768" s="13">
        <v>1051631.71</v>
      </c>
      <c r="H768" s="13">
        <v>585945.03</v>
      </c>
      <c r="I768" s="13">
        <v>433859.11</v>
      </c>
      <c r="J768" s="13">
        <v>0</v>
      </c>
      <c r="K768" s="15">
        <v>0</v>
      </c>
      <c r="L768" s="13">
        <v>0</v>
      </c>
      <c r="M768" s="184">
        <v>338.1</v>
      </c>
      <c r="N768" s="13">
        <v>1640294.69</v>
      </c>
      <c r="O768" s="184">
        <v>216.5</v>
      </c>
      <c r="P768" s="13">
        <v>784061.1</v>
      </c>
      <c r="Q768" s="184">
        <v>550</v>
      </c>
      <c r="R768" s="13">
        <v>1426558.24</v>
      </c>
      <c r="S768" s="184">
        <v>0</v>
      </c>
      <c r="T768" s="13">
        <v>0</v>
      </c>
      <c r="U768" s="37"/>
      <c r="V768" s="107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</row>
    <row r="769" spans="1:39" s="121" customFormat="1" ht="24.75" hidden="1" customHeight="1" x14ac:dyDescent="0.25">
      <c r="A769" s="60">
        <v>152</v>
      </c>
      <c r="B769" s="14" t="s">
        <v>786</v>
      </c>
      <c r="C769" s="26">
        <f t="shared" si="68"/>
        <v>11968718.970000001</v>
      </c>
      <c r="D769" s="13">
        <v>598435.94999999995</v>
      </c>
      <c r="E769" s="13">
        <v>0</v>
      </c>
      <c r="F769" s="13">
        <v>0</v>
      </c>
      <c r="G769" s="13">
        <v>3498382.25</v>
      </c>
      <c r="H769" s="13">
        <v>1949218.2</v>
      </c>
      <c r="I769" s="13">
        <v>1443285.69</v>
      </c>
      <c r="J769" s="13">
        <v>0</v>
      </c>
      <c r="K769" s="15">
        <v>0</v>
      </c>
      <c r="L769" s="13">
        <v>0</v>
      </c>
      <c r="M769" s="184">
        <v>923.3</v>
      </c>
      <c r="N769" s="13">
        <v>4479396.88</v>
      </c>
      <c r="O769" s="184">
        <v>0</v>
      </c>
      <c r="P769" s="13">
        <v>0</v>
      </c>
      <c r="Q769" s="184">
        <v>0</v>
      </c>
      <c r="R769" s="13">
        <v>0</v>
      </c>
      <c r="S769" s="184">
        <v>0</v>
      </c>
      <c r="T769" s="13">
        <v>0</v>
      </c>
      <c r="U769" s="37"/>
      <c r="V769" s="107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</row>
    <row r="770" spans="1:39" s="104" customFormat="1" ht="24.75" hidden="1" customHeight="1" x14ac:dyDescent="0.25">
      <c r="A770" s="60">
        <v>153</v>
      </c>
      <c r="B770" s="14" t="s">
        <v>787</v>
      </c>
      <c r="C770" s="26">
        <f t="shared" si="68"/>
        <v>11210914.58</v>
      </c>
      <c r="D770" s="13">
        <v>560545.73</v>
      </c>
      <c r="E770" s="13">
        <v>0</v>
      </c>
      <c r="F770" s="13">
        <v>0</v>
      </c>
      <c r="G770" s="13">
        <v>2813224.1</v>
      </c>
      <c r="H770" s="13">
        <v>1564622.39</v>
      </c>
      <c r="I770" s="13">
        <v>1163440.3999999999</v>
      </c>
      <c r="J770" s="13">
        <v>0</v>
      </c>
      <c r="K770" s="172">
        <v>0</v>
      </c>
      <c r="L770" s="13">
        <v>0</v>
      </c>
      <c r="M770" s="184">
        <v>0</v>
      </c>
      <c r="N770" s="61">
        <v>0</v>
      </c>
      <c r="O770" s="184">
        <v>765.9</v>
      </c>
      <c r="P770" s="61">
        <v>2506473.11</v>
      </c>
      <c r="Q770" s="184">
        <v>1833.04</v>
      </c>
      <c r="R770" s="61">
        <v>2602608.85</v>
      </c>
      <c r="S770" s="184">
        <v>0</v>
      </c>
      <c r="T770" s="61">
        <v>0</v>
      </c>
      <c r="U770" s="37"/>
      <c r="V770" s="103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102"/>
      <c r="AJ770" s="102"/>
      <c r="AK770" s="102"/>
      <c r="AL770" s="102"/>
    </row>
    <row r="771" spans="1:39" s="104" customFormat="1" ht="24.75" hidden="1" customHeight="1" x14ac:dyDescent="0.25">
      <c r="A771" s="60">
        <v>154</v>
      </c>
      <c r="B771" s="14" t="s">
        <v>788</v>
      </c>
      <c r="C771" s="26">
        <f t="shared" si="68"/>
        <v>18883954.870000001</v>
      </c>
      <c r="D771" s="13">
        <v>944197.74</v>
      </c>
      <c r="E771" s="13">
        <v>0</v>
      </c>
      <c r="F771" s="13">
        <v>0</v>
      </c>
      <c r="G771" s="13">
        <v>3522084.99</v>
      </c>
      <c r="H771" s="13">
        <v>1962424.82</v>
      </c>
      <c r="I771" s="13">
        <v>1453064.44</v>
      </c>
      <c r="J771" s="13">
        <v>0</v>
      </c>
      <c r="K771" s="15">
        <v>0</v>
      </c>
      <c r="L771" s="13">
        <v>0</v>
      </c>
      <c r="M771" s="184">
        <v>923.3</v>
      </c>
      <c r="N771" s="13">
        <v>4479396.88</v>
      </c>
      <c r="O771" s="184">
        <v>763.1</v>
      </c>
      <c r="P771" s="13">
        <v>2625947.65</v>
      </c>
      <c r="Q771" s="184">
        <v>1502.4</v>
      </c>
      <c r="R771" s="13">
        <v>3896838.35</v>
      </c>
      <c r="S771" s="184">
        <v>0</v>
      </c>
      <c r="T771" s="13">
        <v>0</v>
      </c>
      <c r="U771" s="37"/>
      <c r="V771" s="103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102"/>
      <c r="AJ771" s="102"/>
      <c r="AK771" s="102"/>
      <c r="AL771" s="102"/>
    </row>
    <row r="772" spans="1:39" s="104" customFormat="1" ht="24.75" hidden="1" customHeight="1" x14ac:dyDescent="0.25">
      <c r="A772" s="60">
        <v>155</v>
      </c>
      <c r="B772" s="14" t="s">
        <v>789</v>
      </c>
      <c r="C772" s="26">
        <f t="shared" si="68"/>
        <v>2739588.26</v>
      </c>
      <c r="D772" s="13">
        <v>136979.41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72">
        <v>0</v>
      </c>
      <c r="L772" s="13">
        <v>0</v>
      </c>
      <c r="M772" s="184">
        <v>0</v>
      </c>
      <c r="N772" s="61">
        <v>0</v>
      </c>
      <c r="O772" s="184">
        <v>0</v>
      </c>
      <c r="P772" s="61">
        <v>0</v>
      </c>
      <c r="Q772" s="184">
        <v>1833.04</v>
      </c>
      <c r="R772" s="61">
        <v>2602608.85</v>
      </c>
      <c r="S772" s="184">
        <v>0</v>
      </c>
      <c r="T772" s="61">
        <v>0</v>
      </c>
      <c r="U772" s="37"/>
      <c r="V772" s="103"/>
      <c r="W772" s="102"/>
      <c r="X772" s="102"/>
      <c r="Y772" s="102"/>
      <c r="Z772" s="102"/>
      <c r="AA772" s="102"/>
      <c r="AB772" s="102"/>
      <c r="AC772" s="102"/>
      <c r="AD772" s="102"/>
      <c r="AE772" s="102"/>
      <c r="AF772" s="102"/>
      <c r="AG772" s="102"/>
      <c r="AH772" s="102"/>
      <c r="AI772" s="102"/>
      <c r="AJ772" s="102"/>
      <c r="AK772" s="102"/>
      <c r="AL772" s="102"/>
    </row>
    <row r="773" spans="1:39" s="121" customFormat="1" ht="24.75" hidden="1" customHeight="1" x14ac:dyDescent="0.25">
      <c r="A773" s="60">
        <v>156</v>
      </c>
      <c r="B773" s="14" t="s">
        <v>809</v>
      </c>
      <c r="C773" s="26">
        <f t="shared" si="68"/>
        <v>11596150.07</v>
      </c>
      <c r="D773" s="13">
        <v>579807.5</v>
      </c>
      <c r="E773" s="13">
        <v>1139368.05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5">
        <v>0</v>
      </c>
      <c r="L773" s="13">
        <v>0</v>
      </c>
      <c r="M773" s="184">
        <v>923.3</v>
      </c>
      <c r="N773" s="13">
        <v>4479396.88</v>
      </c>
      <c r="O773" s="184">
        <v>0</v>
      </c>
      <c r="P773" s="13">
        <v>0</v>
      </c>
      <c r="Q773" s="184">
        <v>2081</v>
      </c>
      <c r="R773" s="13">
        <v>5397577.6399999997</v>
      </c>
      <c r="S773" s="184">
        <v>0</v>
      </c>
      <c r="T773" s="13">
        <v>0</v>
      </c>
      <c r="U773" s="37"/>
      <c r="V773" s="107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</row>
    <row r="774" spans="1:39" s="121" customFormat="1" ht="24.75" hidden="1" customHeight="1" x14ac:dyDescent="0.25">
      <c r="A774" s="60">
        <v>157</v>
      </c>
      <c r="B774" s="14" t="s">
        <v>790</v>
      </c>
      <c r="C774" s="26">
        <f t="shared" si="68"/>
        <v>1501640.25</v>
      </c>
      <c r="D774" s="13">
        <v>75082.009999999995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72">
        <v>0</v>
      </c>
      <c r="L774" s="13">
        <v>0</v>
      </c>
      <c r="M774" s="184">
        <v>0</v>
      </c>
      <c r="N774" s="61">
        <v>0</v>
      </c>
      <c r="O774" s="184">
        <v>0</v>
      </c>
      <c r="P774" s="61">
        <v>0</v>
      </c>
      <c r="Q774" s="184">
        <v>550</v>
      </c>
      <c r="R774" s="61">
        <v>1426558.24</v>
      </c>
      <c r="S774" s="184">
        <v>0</v>
      </c>
      <c r="T774" s="61">
        <v>0</v>
      </c>
      <c r="U774" s="37"/>
      <c r="V774" s="107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</row>
    <row r="775" spans="1:39" s="121" customFormat="1" ht="24.75" hidden="1" customHeight="1" x14ac:dyDescent="0.25">
      <c r="A775" s="60">
        <v>158</v>
      </c>
      <c r="B775" s="14" t="s">
        <v>810</v>
      </c>
      <c r="C775" s="26">
        <f t="shared" si="68"/>
        <v>3485307.66</v>
      </c>
      <c r="D775" s="13">
        <v>174265.38</v>
      </c>
      <c r="E775" s="13">
        <v>273713.44</v>
      </c>
      <c r="F775" s="13">
        <v>1381097.96</v>
      </c>
      <c r="G775" s="13">
        <v>840839.42</v>
      </c>
      <c r="H775" s="13">
        <v>468496.4</v>
      </c>
      <c r="I775" s="13">
        <v>346895.06</v>
      </c>
      <c r="J775" s="13">
        <v>0</v>
      </c>
      <c r="K775" s="172">
        <v>0</v>
      </c>
      <c r="L775" s="13">
        <v>0</v>
      </c>
      <c r="M775" s="184">
        <v>0</v>
      </c>
      <c r="N775" s="61">
        <v>0</v>
      </c>
      <c r="O775" s="184">
        <v>0</v>
      </c>
      <c r="P775" s="61">
        <v>0</v>
      </c>
      <c r="Q775" s="184">
        <v>0</v>
      </c>
      <c r="R775" s="61">
        <v>0</v>
      </c>
      <c r="S775" s="184">
        <v>0</v>
      </c>
      <c r="T775" s="61">
        <v>0</v>
      </c>
      <c r="U775" s="37"/>
      <c r="V775" s="107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</row>
    <row r="776" spans="1:39" s="104" customFormat="1" ht="24.75" hidden="1" customHeight="1" x14ac:dyDescent="0.25">
      <c r="A776" s="60">
        <v>159</v>
      </c>
      <c r="B776" s="14" t="s">
        <v>811</v>
      </c>
      <c r="C776" s="26">
        <f t="shared" si="68"/>
        <v>4669595.22</v>
      </c>
      <c r="D776" s="13">
        <v>233479.76</v>
      </c>
      <c r="E776" s="13">
        <v>275494.02</v>
      </c>
      <c r="F776" s="13">
        <v>1390082.34</v>
      </c>
      <c r="G776" s="13">
        <v>0</v>
      </c>
      <c r="H776" s="13">
        <v>0</v>
      </c>
      <c r="I776" s="13">
        <v>349151.7</v>
      </c>
      <c r="J776" s="13">
        <v>0</v>
      </c>
      <c r="K776" s="15">
        <v>0</v>
      </c>
      <c r="L776" s="13">
        <v>0</v>
      </c>
      <c r="M776" s="184">
        <v>499.1</v>
      </c>
      <c r="N776" s="13">
        <v>2421387.4</v>
      </c>
      <c r="O776" s="184">
        <v>0</v>
      </c>
      <c r="P776" s="13">
        <v>0</v>
      </c>
      <c r="Q776" s="184">
        <v>0</v>
      </c>
      <c r="R776" s="13">
        <v>0</v>
      </c>
      <c r="S776" s="184">
        <v>0</v>
      </c>
      <c r="T776" s="13">
        <v>0</v>
      </c>
      <c r="U776" s="39"/>
      <c r="V776" s="103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102"/>
      <c r="AJ776" s="102"/>
      <c r="AK776" s="102"/>
      <c r="AL776" s="102"/>
    </row>
    <row r="777" spans="1:39" s="121" customFormat="1" ht="24.75" hidden="1" customHeight="1" x14ac:dyDescent="0.25">
      <c r="A777" s="60">
        <v>160</v>
      </c>
      <c r="B777" s="14" t="s">
        <v>791</v>
      </c>
      <c r="C777" s="26">
        <f t="shared" si="68"/>
        <v>5661769.9900000002</v>
      </c>
      <c r="D777" s="13">
        <v>283088.5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72">
        <v>0</v>
      </c>
      <c r="L777" s="13">
        <v>0</v>
      </c>
      <c r="M777" s="184">
        <v>0</v>
      </c>
      <c r="N777" s="61">
        <v>0</v>
      </c>
      <c r="O777" s="184">
        <v>0</v>
      </c>
      <c r="P777" s="61">
        <v>0</v>
      </c>
      <c r="Q777" s="184">
        <v>2419.2600000000002</v>
      </c>
      <c r="R777" s="61">
        <v>5378681.4900000002</v>
      </c>
      <c r="S777" s="184">
        <v>0</v>
      </c>
      <c r="T777" s="61">
        <v>0</v>
      </c>
      <c r="U777" s="37"/>
      <c r="V777" s="107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</row>
    <row r="778" spans="1:39" s="121" customFormat="1" ht="24.75" hidden="1" customHeight="1" x14ac:dyDescent="0.25">
      <c r="A778" s="60">
        <v>161</v>
      </c>
      <c r="B778" s="14" t="s">
        <v>792</v>
      </c>
      <c r="C778" s="26">
        <f t="shared" si="68"/>
        <v>20793401.420000002</v>
      </c>
      <c r="D778" s="13">
        <v>1039670.07</v>
      </c>
      <c r="E778" s="13">
        <v>0</v>
      </c>
      <c r="F778" s="13">
        <v>6546867.2800000003</v>
      </c>
      <c r="G778" s="13">
        <v>3993220.26</v>
      </c>
      <c r="H778" s="13">
        <v>2220897.31</v>
      </c>
      <c r="I778" s="13">
        <v>0</v>
      </c>
      <c r="J778" s="13">
        <v>0</v>
      </c>
      <c r="K778" s="172">
        <v>0</v>
      </c>
      <c r="L778" s="13">
        <v>0</v>
      </c>
      <c r="M778" s="184">
        <v>0</v>
      </c>
      <c r="N778" s="61">
        <v>0</v>
      </c>
      <c r="O778" s="184">
        <v>960</v>
      </c>
      <c r="P778" s="61">
        <v>3557803.73</v>
      </c>
      <c r="Q778" s="184">
        <v>2419.2600000000002</v>
      </c>
      <c r="R778" s="61">
        <v>3434942.77</v>
      </c>
      <c r="S778" s="184">
        <v>0</v>
      </c>
      <c r="T778" s="61">
        <v>0</v>
      </c>
      <c r="U778" s="37"/>
      <c r="V778" s="107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</row>
    <row r="779" spans="1:39" s="121" customFormat="1" ht="24.75" hidden="1" customHeight="1" x14ac:dyDescent="0.25">
      <c r="A779" s="60">
        <v>162</v>
      </c>
      <c r="B779" s="14" t="s">
        <v>793</v>
      </c>
      <c r="C779" s="26">
        <f t="shared" si="68"/>
        <v>20927584.890000001</v>
      </c>
      <c r="D779" s="13">
        <v>1046379.24</v>
      </c>
      <c r="E779" s="13">
        <v>0</v>
      </c>
      <c r="F779" s="13">
        <v>6598008.1600000001</v>
      </c>
      <c r="G779" s="13">
        <v>4024413.32</v>
      </c>
      <c r="H779" s="13">
        <v>2238245.86</v>
      </c>
      <c r="I779" s="13">
        <v>0</v>
      </c>
      <c r="J779" s="13">
        <v>0</v>
      </c>
      <c r="K779" s="172">
        <v>0</v>
      </c>
      <c r="L779" s="13">
        <v>0</v>
      </c>
      <c r="M779" s="184">
        <v>0</v>
      </c>
      <c r="N779" s="61">
        <v>0</v>
      </c>
      <c r="O779" s="184">
        <v>984.8</v>
      </c>
      <c r="P779" s="61">
        <v>3585595.54</v>
      </c>
      <c r="Q779" s="184">
        <v>2419.2600000000002</v>
      </c>
      <c r="R779" s="61">
        <v>3434942.77</v>
      </c>
      <c r="S779" s="184">
        <v>0</v>
      </c>
      <c r="T779" s="61">
        <v>0</v>
      </c>
      <c r="U779" s="37"/>
      <c r="V779" s="107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</row>
    <row r="780" spans="1:39" s="121" customFormat="1" ht="24.75" hidden="1" customHeight="1" x14ac:dyDescent="0.25">
      <c r="A780" s="60">
        <v>163</v>
      </c>
      <c r="B780" s="14" t="s">
        <v>794</v>
      </c>
      <c r="C780" s="26">
        <f t="shared" si="68"/>
        <v>20816008.420000002</v>
      </c>
      <c r="D780" s="13">
        <v>1040800.42</v>
      </c>
      <c r="E780" s="13">
        <v>0</v>
      </c>
      <c r="F780" s="13">
        <v>6555483.4100000001</v>
      </c>
      <c r="G780" s="13">
        <v>3998475.62</v>
      </c>
      <c r="H780" s="13">
        <v>2223820.16</v>
      </c>
      <c r="I780" s="13">
        <v>0</v>
      </c>
      <c r="J780" s="13">
        <v>0</v>
      </c>
      <c r="K780" s="172">
        <v>0</v>
      </c>
      <c r="L780" s="13">
        <v>0</v>
      </c>
      <c r="M780" s="184">
        <v>0</v>
      </c>
      <c r="N780" s="61">
        <v>0</v>
      </c>
      <c r="O780" s="184">
        <v>989.1</v>
      </c>
      <c r="P780" s="61">
        <v>3562486.04</v>
      </c>
      <c r="Q780" s="184">
        <v>2419.2600000000002</v>
      </c>
      <c r="R780" s="61">
        <v>3434942.77</v>
      </c>
      <c r="S780" s="184">
        <v>0</v>
      </c>
      <c r="T780" s="61">
        <v>0</v>
      </c>
      <c r="U780" s="37"/>
      <c r="V780" s="107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</row>
    <row r="781" spans="1:39" s="121" customFormat="1" ht="24.75" hidden="1" customHeight="1" x14ac:dyDescent="0.25">
      <c r="A781" s="251" t="s">
        <v>48</v>
      </c>
      <c r="B781" s="251"/>
      <c r="C781" s="98">
        <f t="shared" si="68"/>
        <v>857700585.61000001</v>
      </c>
      <c r="D781" s="48">
        <f t="shared" ref="D781:T781" si="69">ROUND(SUM(D719:D780),2)</f>
        <v>42754499.530000001</v>
      </c>
      <c r="E781" s="48">
        <f t="shared" si="69"/>
        <v>11150637.619999999</v>
      </c>
      <c r="F781" s="48">
        <f t="shared" si="69"/>
        <v>210830906.96000001</v>
      </c>
      <c r="G781" s="48">
        <f t="shared" si="69"/>
        <v>107928011.28</v>
      </c>
      <c r="H781" s="48">
        <f t="shared" si="69"/>
        <v>59712514.229999997</v>
      </c>
      <c r="I781" s="48">
        <f t="shared" si="69"/>
        <v>49468703.329999998</v>
      </c>
      <c r="J781" s="48">
        <f t="shared" si="69"/>
        <v>0</v>
      </c>
      <c r="K781" s="48">
        <f t="shared" si="69"/>
        <v>4</v>
      </c>
      <c r="L781" s="48">
        <f t="shared" si="69"/>
        <v>7600000</v>
      </c>
      <c r="M781" s="48">
        <f t="shared" si="69"/>
        <v>19782.599999999999</v>
      </c>
      <c r="N781" s="48">
        <f t="shared" si="69"/>
        <v>88404844.909999996</v>
      </c>
      <c r="O781" s="48">
        <f t="shared" si="69"/>
        <v>25951.3</v>
      </c>
      <c r="P781" s="48">
        <f t="shared" si="69"/>
        <v>92145055.890000001</v>
      </c>
      <c r="Q781" s="48">
        <f t="shared" si="69"/>
        <v>87002.97</v>
      </c>
      <c r="R781" s="48">
        <f t="shared" si="69"/>
        <v>187705411.86000001</v>
      </c>
      <c r="S781" s="48">
        <f t="shared" si="69"/>
        <v>0</v>
      </c>
      <c r="T781" s="48">
        <f t="shared" si="69"/>
        <v>0</v>
      </c>
      <c r="U781" s="120"/>
      <c r="V781" s="107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</row>
    <row r="782" spans="1:39" s="121" customFormat="1" ht="24.75" hidden="1" customHeight="1" x14ac:dyDescent="0.25">
      <c r="A782" s="216" t="s">
        <v>49</v>
      </c>
      <c r="B782" s="217"/>
      <c r="C782" s="218"/>
      <c r="D782" s="13"/>
      <c r="E782" s="13"/>
      <c r="F782" s="13"/>
      <c r="G782" s="13"/>
      <c r="H782" s="13"/>
      <c r="I782" s="13"/>
      <c r="J782" s="13"/>
      <c r="K782" s="80"/>
      <c r="L782" s="36"/>
      <c r="M782" s="81"/>
      <c r="N782" s="36"/>
      <c r="O782" s="81"/>
      <c r="P782" s="36"/>
      <c r="Q782" s="81"/>
      <c r="R782" s="36"/>
      <c r="S782" s="52"/>
      <c r="T782" s="36"/>
      <c r="U782" s="120"/>
      <c r="V782" s="107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</row>
    <row r="783" spans="1:39" s="115" customFormat="1" ht="24.75" hidden="1" customHeight="1" x14ac:dyDescent="0.25">
      <c r="A783" s="60">
        <v>164</v>
      </c>
      <c r="B783" s="14" t="s">
        <v>1059</v>
      </c>
      <c r="C783" s="26">
        <f>ROUND(SUM(D783+E783+F783+G783+H783+I783+J783+L783+N783+P783+R783+T783),2)</f>
        <v>33206579.469999999</v>
      </c>
      <c r="D783" s="13">
        <v>1660328.97</v>
      </c>
      <c r="E783" s="13">
        <v>2174861.9</v>
      </c>
      <c r="F783" s="13">
        <v>10700507.84</v>
      </c>
      <c r="G783" s="13">
        <v>6526707.0300000003</v>
      </c>
      <c r="H783" s="13">
        <v>3629939.03</v>
      </c>
      <c r="I783" s="13">
        <v>2699192.93</v>
      </c>
      <c r="J783" s="13">
        <v>0</v>
      </c>
      <c r="K783" s="172">
        <v>0</v>
      </c>
      <c r="L783" s="13">
        <v>0</v>
      </c>
      <c r="M783" s="184">
        <v>0</v>
      </c>
      <c r="N783" s="61">
        <v>0</v>
      </c>
      <c r="O783" s="184">
        <v>2376.5</v>
      </c>
      <c r="P783" s="61">
        <v>5815041.7699999996</v>
      </c>
      <c r="Q783" s="184">
        <v>0</v>
      </c>
      <c r="R783" s="61">
        <v>0</v>
      </c>
      <c r="S783" s="184">
        <v>0</v>
      </c>
      <c r="T783" s="61">
        <v>0</v>
      </c>
      <c r="U783" s="16"/>
      <c r="V783" s="116"/>
      <c r="W783" s="116"/>
      <c r="X783" s="116"/>
      <c r="Y783" s="116"/>
      <c r="Z783" s="116"/>
      <c r="AA783" s="116"/>
      <c r="AB783" s="116"/>
      <c r="AC783" s="116"/>
      <c r="AD783" s="116"/>
      <c r="AE783" s="116"/>
      <c r="AF783" s="116"/>
      <c r="AG783" s="116"/>
      <c r="AH783" s="116"/>
      <c r="AI783" s="116"/>
      <c r="AJ783" s="116"/>
      <c r="AK783" s="116"/>
      <c r="AL783" s="116"/>
      <c r="AM783" s="116"/>
    </row>
    <row r="784" spans="1:39" s="115" customFormat="1" ht="24.75" hidden="1" customHeight="1" x14ac:dyDescent="0.25">
      <c r="A784" s="60">
        <v>165</v>
      </c>
      <c r="B784" s="14" t="s">
        <v>128</v>
      </c>
      <c r="C784" s="26">
        <f>ROUND(SUM(D784+E784+F784+G784+H784+I784+J784+L784+N784+P784+R784+T784),2)</f>
        <v>33926508.859999999</v>
      </c>
      <c r="D784" s="13">
        <v>1696325.44</v>
      </c>
      <c r="E784" s="13">
        <v>2383549.2999999998</v>
      </c>
      <c r="F784" s="13">
        <v>13590992.449999999</v>
      </c>
      <c r="G784" s="13">
        <v>5670961.6399999997</v>
      </c>
      <c r="H784" s="13">
        <v>2872776.47</v>
      </c>
      <c r="I784" s="13">
        <v>2729259.05</v>
      </c>
      <c r="J784" s="13">
        <v>0</v>
      </c>
      <c r="K784" s="172">
        <v>0</v>
      </c>
      <c r="L784" s="13">
        <v>0</v>
      </c>
      <c r="M784" s="184">
        <v>0</v>
      </c>
      <c r="N784" s="61">
        <v>0</v>
      </c>
      <c r="O784" s="184">
        <v>2277</v>
      </c>
      <c r="P784" s="61">
        <v>4982644.51</v>
      </c>
      <c r="Q784" s="184">
        <v>0</v>
      </c>
      <c r="R784" s="61">
        <v>0</v>
      </c>
      <c r="S784" s="184">
        <v>0</v>
      </c>
      <c r="T784" s="61">
        <v>0</v>
      </c>
      <c r="U784" s="16"/>
      <c r="V784" s="116"/>
      <c r="W784" s="116"/>
      <c r="X784" s="116"/>
      <c r="Y784" s="116"/>
      <c r="Z784" s="116"/>
      <c r="AA784" s="116"/>
      <c r="AB784" s="116"/>
      <c r="AC784" s="116"/>
      <c r="AD784" s="116"/>
      <c r="AE784" s="116"/>
      <c r="AF784" s="116"/>
      <c r="AG784" s="116"/>
      <c r="AH784" s="116"/>
      <c r="AI784" s="116"/>
      <c r="AJ784" s="116"/>
      <c r="AK784" s="116"/>
      <c r="AL784" s="116"/>
      <c r="AM784" s="116"/>
    </row>
    <row r="785" spans="1:39" s="115" customFormat="1" ht="24.75" hidden="1" customHeight="1" x14ac:dyDescent="0.25">
      <c r="A785" s="60">
        <v>166</v>
      </c>
      <c r="B785" s="14" t="s">
        <v>1060</v>
      </c>
      <c r="C785" s="26">
        <f>ROUND(SUM(D785+E785+F785+G785+H785+I785+J785+L785+N785+P785+R785+T785),2)</f>
        <v>2955224.53</v>
      </c>
      <c r="D785" s="13">
        <v>147761.23000000001</v>
      </c>
      <c r="E785" s="13">
        <v>0</v>
      </c>
      <c r="F785" s="13">
        <v>1765263.15</v>
      </c>
      <c r="G785" s="13">
        <v>0</v>
      </c>
      <c r="H785" s="13">
        <v>598813.02</v>
      </c>
      <c r="I785" s="13">
        <v>443387.13</v>
      </c>
      <c r="J785" s="13">
        <v>0</v>
      </c>
      <c r="K785" s="172">
        <v>0</v>
      </c>
      <c r="L785" s="13">
        <v>0</v>
      </c>
      <c r="M785" s="184">
        <v>0</v>
      </c>
      <c r="N785" s="61">
        <v>0</v>
      </c>
      <c r="O785" s="184">
        <v>0</v>
      </c>
      <c r="P785" s="61">
        <v>0</v>
      </c>
      <c r="Q785" s="184">
        <v>0</v>
      </c>
      <c r="R785" s="61">
        <v>0</v>
      </c>
      <c r="S785" s="184">
        <v>0</v>
      </c>
      <c r="T785" s="61">
        <v>0</v>
      </c>
      <c r="U785" s="16"/>
      <c r="V785" s="116"/>
      <c r="W785" s="116"/>
      <c r="X785" s="116"/>
      <c r="Y785" s="116"/>
      <c r="Z785" s="116"/>
      <c r="AA785" s="116"/>
      <c r="AB785" s="116"/>
      <c r="AC785" s="116"/>
      <c r="AD785" s="116"/>
      <c r="AE785" s="116"/>
      <c r="AF785" s="116"/>
      <c r="AG785" s="116"/>
      <c r="AH785" s="116"/>
      <c r="AI785" s="116"/>
      <c r="AJ785" s="116"/>
      <c r="AK785" s="116"/>
      <c r="AL785" s="116"/>
      <c r="AM785" s="116"/>
    </row>
    <row r="786" spans="1:39" s="115" customFormat="1" ht="24.75" hidden="1" customHeight="1" x14ac:dyDescent="0.25">
      <c r="A786" s="60">
        <v>167</v>
      </c>
      <c r="B786" s="14" t="s">
        <v>1061</v>
      </c>
      <c r="C786" s="26">
        <f>ROUND(SUM(D786+E786+F786+G786+H786+I786+J786+L786+N786+P786+R786+T786),2)</f>
        <v>1710969.26</v>
      </c>
      <c r="D786" s="13">
        <v>85548.46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5">
        <v>0</v>
      </c>
      <c r="L786" s="13">
        <v>0</v>
      </c>
      <c r="M786" s="184">
        <v>406</v>
      </c>
      <c r="N786" s="13">
        <v>1625420.797</v>
      </c>
      <c r="O786" s="184">
        <v>0</v>
      </c>
      <c r="P786" s="13">
        <v>0</v>
      </c>
      <c r="Q786" s="184">
        <v>0</v>
      </c>
      <c r="R786" s="13">
        <v>0</v>
      </c>
      <c r="S786" s="184">
        <v>0</v>
      </c>
      <c r="T786" s="13">
        <v>0</v>
      </c>
      <c r="U786" s="16"/>
      <c r="V786" s="116"/>
      <c r="W786" s="116"/>
      <c r="X786" s="116"/>
      <c r="Y786" s="116"/>
      <c r="Z786" s="116"/>
      <c r="AA786" s="116"/>
      <c r="AB786" s="116"/>
      <c r="AC786" s="116"/>
      <c r="AD786" s="116"/>
      <c r="AE786" s="116"/>
      <c r="AF786" s="116"/>
      <c r="AG786" s="116"/>
      <c r="AH786" s="116"/>
      <c r="AI786" s="116"/>
      <c r="AJ786" s="116"/>
      <c r="AK786" s="116"/>
      <c r="AL786" s="116"/>
      <c r="AM786" s="116"/>
    </row>
    <row r="787" spans="1:39" s="134" customFormat="1" ht="24.75" hidden="1" customHeight="1" x14ac:dyDescent="0.25">
      <c r="A787" s="228" t="s">
        <v>50</v>
      </c>
      <c r="B787" s="228"/>
      <c r="C787" s="98">
        <f>ROUND(SUM(D787+E787+F787+G787+H787+I787+J787+L787+N787+P787+R787+T787),2)</f>
        <v>71799282.120000005</v>
      </c>
      <c r="D787" s="48">
        <f>ROUND(SUM(D783:D786),2)</f>
        <v>3589964.1</v>
      </c>
      <c r="E787" s="48">
        <f t="shared" ref="E787:T787" si="70">ROUND(SUM(E783:E786),2)</f>
        <v>4558411.2</v>
      </c>
      <c r="F787" s="48">
        <f t="shared" si="70"/>
        <v>26056763.440000001</v>
      </c>
      <c r="G787" s="48">
        <f t="shared" si="70"/>
        <v>12197668.67</v>
      </c>
      <c r="H787" s="48">
        <f t="shared" si="70"/>
        <v>7101528.5199999996</v>
      </c>
      <c r="I787" s="48">
        <f t="shared" si="70"/>
        <v>5871839.1100000003</v>
      </c>
      <c r="J787" s="48">
        <f t="shared" si="70"/>
        <v>0</v>
      </c>
      <c r="K787" s="48">
        <f t="shared" si="70"/>
        <v>0</v>
      </c>
      <c r="L787" s="48">
        <f t="shared" si="70"/>
        <v>0</v>
      </c>
      <c r="M787" s="48">
        <f t="shared" si="70"/>
        <v>406</v>
      </c>
      <c r="N787" s="48">
        <f t="shared" si="70"/>
        <v>1625420.8</v>
      </c>
      <c r="O787" s="48">
        <f t="shared" si="70"/>
        <v>4653.5</v>
      </c>
      <c r="P787" s="48">
        <f t="shared" si="70"/>
        <v>10797686.279999999</v>
      </c>
      <c r="Q787" s="48">
        <f t="shared" si="70"/>
        <v>0</v>
      </c>
      <c r="R787" s="48">
        <f t="shared" si="70"/>
        <v>0</v>
      </c>
      <c r="S787" s="48">
        <f t="shared" si="70"/>
        <v>0</v>
      </c>
      <c r="T787" s="48">
        <f t="shared" si="70"/>
        <v>0</v>
      </c>
      <c r="U787" s="133"/>
      <c r="V787" s="35"/>
      <c r="W787" s="133"/>
      <c r="X787" s="133"/>
      <c r="Y787" s="133"/>
      <c r="Z787" s="133"/>
      <c r="AA787" s="133"/>
      <c r="AB787" s="133"/>
      <c r="AC787" s="133"/>
      <c r="AD787" s="133"/>
      <c r="AE787" s="133"/>
      <c r="AF787" s="133"/>
      <c r="AG787" s="133"/>
      <c r="AH787" s="133"/>
      <c r="AI787" s="133"/>
      <c r="AJ787" s="133"/>
      <c r="AK787" s="133"/>
      <c r="AL787" s="133"/>
    </row>
    <row r="788" spans="1:39" s="134" customFormat="1" ht="24.75" hidden="1" customHeight="1" x14ac:dyDescent="0.25">
      <c r="A788" s="216" t="s">
        <v>52</v>
      </c>
      <c r="B788" s="217"/>
      <c r="C788" s="218"/>
      <c r="D788" s="13"/>
      <c r="E788" s="13"/>
      <c r="F788" s="13"/>
      <c r="G788" s="13"/>
      <c r="H788" s="13"/>
      <c r="I788" s="13"/>
      <c r="J788" s="13"/>
      <c r="K788" s="78"/>
      <c r="L788" s="36"/>
      <c r="M788" s="81"/>
      <c r="N788" s="36"/>
      <c r="O788" s="81"/>
      <c r="P788" s="36"/>
      <c r="Q788" s="81"/>
      <c r="R788" s="36"/>
      <c r="S788" s="81"/>
      <c r="T788" s="36"/>
      <c r="U788" s="16"/>
      <c r="V788" s="35"/>
      <c r="W788" s="133"/>
      <c r="X788" s="133"/>
      <c r="Y788" s="133"/>
      <c r="Z788" s="133"/>
      <c r="AA788" s="133"/>
      <c r="AB788" s="133"/>
      <c r="AC788" s="133"/>
      <c r="AD788" s="133"/>
      <c r="AE788" s="133"/>
      <c r="AF788" s="133"/>
      <c r="AG788" s="133"/>
      <c r="AH788" s="133"/>
      <c r="AI788" s="133"/>
      <c r="AJ788" s="133"/>
      <c r="AK788" s="133"/>
      <c r="AL788" s="133"/>
    </row>
    <row r="789" spans="1:39" s="115" customFormat="1" ht="24.75" hidden="1" customHeight="1" x14ac:dyDescent="0.25">
      <c r="A789" s="60">
        <v>168</v>
      </c>
      <c r="B789" s="14" t="s">
        <v>110</v>
      </c>
      <c r="C789" s="26">
        <f t="shared" ref="C789:C803" si="71">ROUND(SUM(D789+E789+F789+G789+H789+I789+J789+L789+N789+P789+R789+T789),2)</f>
        <v>23584037.309999999</v>
      </c>
      <c r="D789" s="13">
        <v>1179201.8700000001</v>
      </c>
      <c r="E789" s="13">
        <v>1327406.1100000001</v>
      </c>
      <c r="F789" s="13">
        <v>6709948.6799999997</v>
      </c>
      <c r="G789" s="13">
        <v>0</v>
      </c>
      <c r="H789" s="13">
        <v>0</v>
      </c>
      <c r="I789" s="13">
        <v>0</v>
      </c>
      <c r="J789" s="13">
        <v>0</v>
      </c>
      <c r="K789" s="15">
        <v>0</v>
      </c>
      <c r="L789" s="13">
        <v>0</v>
      </c>
      <c r="M789" s="184">
        <v>1110</v>
      </c>
      <c r="N789" s="13">
        <v>5596526.7599999998</v>
      </c>
      <c r="O789" s="184">
        <v>0</v>
      </c>
      <c r="P789" s="13">
        <v>0</v>
      </c>
      <c r="Q789" s="184">
        <v>3264</v>
      </c>
      <c r="R789" s="13">
        <v>8770953.8900000006</v>
      </c>
      <c r="S789" s="184">
        <v>0</v>
      </c>
      <c r="T789" s="13">
        <v>0</v>
      </c>
      <c r="U789" s="16"/>
      <c r="V789" s="116"/>
      <c r="W789" s="116"/>
      <c r="X789" s="116"/>
      <c r="Y789" s="116"/>
      <c r="Z789" s="116"/>
      <c r="AA789" s="116"/>
      <c r="AB789" s="116"/>
      <c r="AC789" s="116"/>
      <c r="AD789" s="116"/>
      <c r="AE789" s="116"/>
      <c r="AF789" s="116"/>
      <c r="AG789" s="116"/>
      <c r="AH789" s="116"/>
      <c r="AI789" s="116"/>
      <c r="AJ789" s="116"/>
      <c r="AK789" s="116"/>
      <c r="AL789" s="116"/>
      <c r="AM789" s="116"/>
    </row>
    <row r="790" spans="1:39" s="115" customFormat="1" ht="24.75" hidden="1" customHeight="1" x14ac:dyDescent="0.25">
      <c r="A790" s="60">
        <v>169</v>
      </c>
      <c r="B790" s="14" t="s">
        <v>970</v>
      </c>
      <c r="C790" s="26">
        <f t="shared" si="71"/>
        <v>8880019.1500000004</v>
      </c>
      <c r="D790" s="13">
        <v>444000.96</v>
      </c>
      <c r="E790" s="13">
        <v>0</v>
      </c>
      <c r="F790" s="13">
        <v>6741911.9699999997</v>
      </c>
      <c r="G790" s="13">
        <v>0</v>
      </c>
      <c r="H790" s="13">
        <v>0</v>
      </c>
      <c r="I790" s="13">
        <v>1694106.22</v>
      </c>
      <c r="J790" s="13">
        <v>0</v>
      </c>
      <c r="K790" s="172">
        <v>0</v>
      </c>
      <c r="L790" s="13">
        <v>0</v>
      </c>
      <c r="M790" s="184">
        <v>0</v>
      </c>
      <c r="N790" s="61">
        <v>0</v>
      </c>
      <c r="O790" s="184">
        <v>0</v>
      </c>
      <c r="P790" s="61">
        <v>0</v>
      </c>
      <c r="Q790" s="184">
        <v>0</v>
      </c>
      <c r="R790" s="61">
        <v>0</v>
      </c>
      <c r="S790" s="184">
        <v>0</v>
      </c>
      <c r="T790" s="61">
        <v>0</v>
      </c>
      <c r="U790" s="16"/>
      <c r="V790" s="116"/>
      <c r="W790" s="116"/>
      <c r="X790" s="116"/>
      <c r="Y790" s="116"/>
      <c r="Z790" s="116"/>
      <c r="AA790" s="116"/>
      <c r="AB790" s="116"/>
      <c r="AC790" s="116"/>
      <c r="AD790" s="116"/>
      <c r="AE790" s="116"/>
      <c r="AF790" s="116"/>
      <c r="AG790" s="116"/>
      <c r="AH790" s="116"/>
      <c r="AI790" s="116"/>
      <c r="AJ790" s="116"/>
      <c r="AK790" s="116"/>
      <c r="AL790" s="116"/>
      <c r="AM790" s="116"/>
    </row>
    <row r="791" spans="1:39" s="115" customFormat="1" ht="24.75" hidden="1" customHeight="1" x14ac:dyDescent="0.25">
      <c r="A791" s="60">
        <v>170</v>
      </c>
      <c r="B791" s="14" t="s">
        <v>971</v>
      </c>
      <c r="C791" s="26">
        <f t="shared" si="71"/>
        <v>12037461.560000001</v>
      </c>
      <c r="D791" s="13">
        <v>601873.07999999996</v>
      </c>
      <c r="E791" s="13">
        <v>0</v>
      </c>
      <c r="F791" s="13">
        <v>3873865.37</v>
      </c>
      <c r="G791" s="13">
        <v>0</v>
      </c>
      <c r="H791" s="13">
        <v>0</v>
      </c>
      <c r="I791" s="13">
        <v>0</v>
      </c>
      <c r="J791" s="13">
        <v>0</v>
      </c>
      <c r="K791" s="172">
        <v>0</v>
      </c>
      <c r="L791" s="13">
        <v>0</v>
      </c>
      <c r="M791" s="184">
        <v>0</v>
      </c>
      <c r="N791" s="61">
        <v>0</v>
      </c>
      <c r="O791" s="184">
        <v>0</v>
      </c>
      <c r="P791" s="61">
        <v>0</v>
      </c>
      <c r="Q791" s="184">
        <v>2814</v>
      </c>
      <c r="R791" s="61">
        <v>7561723.1100000003</v>
      </c>
      <c r="S791" s="184">
        <v>0</v>
      </c>
      <c r="T791" s="61">
        <v>0</v>
      </c>
      <c r="U791" s="16"/>
      <c r="V791" s="116"/>
      <c r="W791" s="116"/>
      <c r="X791" s="116"/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16"/>
      <c r="AL791" s="116"/>
      <c r="AM791" s="116"/>
    </row>
    <row r="792" spans="1:39" s="115" customFormat="1" ht="24.75" hidden="1" customHeight="1" x14ac:dyDescent="0.25">
      <c r="A792" s="60">
        <v>171</v>
      </c>
      <c r="B792" s="14" t="s">
        <v>972</v>
      </c>
      <c r="C792" s="26">
        <f t="shared" si="71"/>
        <v>3911848.45</v>
      </c>
      <c r="D792" s="13">
        <v>195592.42</v>
      </c>
      <c r="E792" s="13">
        <v>0</v>
      </c>
      <c r="F792" s="13">
        <v>3716256.03</v>
      </c>
      <c r="G792" s="13">
        <v>0</v>
      </c>
      <c r="H792" s="13">
        <v>0</v>
      </c>
      <c r="I792" s="13">
        <v>0</v>
      </c>
      <c r="J792" s="13">
        <v>0</v>
      </c>
      <c r="K792" s="172">
        <v>0</v>
      </c>
      <c r="L792" s="13">
        <v>0</v>
      </c>
      <c r="M792" s="184">
        <v>0</v>
      </c>
      <c r="N792" s="61">
        <v>0</v>
      </c>
      <c r="O792" s="184">
        <v>0</v>
      </c>
      <c r="P792" s="61">
        <v>0</v>
      </c>
      <c r="Q792" s="184">
        <v>0</v>
      </c>
      <c r="R792" s="61">
        <v>0</v>
      </c>
      <c r="S792" s="184">
        <v>0</v>
      </c>
      <c r="T792" s="61">
        <v>0</v>
      </c>
      <c r="U792" s="16"/>
      <c r="V792" s="116"/>
      <c r="W792" s="116"/>
      <c r="X792" s="116"/>
      <c r="Y792" s="116"/>
      <c r="Z792" s="116"/>
      <c r="AA792" s="116"/>
      <c r="AB792" s="116"/>
      <c r="AC792" s="116"/>
      <c r="AD792" s="116"/>
      <c r="AE792" s="116"/>
      <c r="AF792" s="116"/>
      <c r="AG792" s="116"/>
      <c r="AH792" s="116"/>
      <c r="AI792" s="116"/>
      <c r="AJ792" s="116"/>
      <c r="AK792" s="116"/>
      <c r="AL792" s="116"/>
      <c r="AM792" s="116"/>
    </row>
    <row r="793" spans="1:39" s="115" customFormat="1" ht="24.75" hidden="1" customHeight="1" x14ac:dyDescent="0.25">
      <c r="A793" s="60">
        <v>172</v>
      </c>
      <c r="B793" s="14" t="s">
        <v>973</v>
      </c>
      <c r="C793" s="26">
        <f t="shared" si="71"/>
        <v>8787804.1999999993</v>
      </c>
      <c r="D793" s="13">
        <v>439390.21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72">
        <v>0</v>
      </c>
      <c r="L793" s="13">
        <v>0</v>
      </c>
      <c r="M793" s="184">
        <v>0</v>
      </c>
      <c r="N793" s="61">
        <v>0</v>
      </c>
      <c r="O793" s="184">
        <v>747</v>
      </c>
      <c r="P793" s="61">
        <v>2071162.68</v>
      </c>
      <c r="Q793" s="184">
        <v>2336</v>
      </c>
      <c r="R793" s="61">
        <v>6277251.3099999996</v>
      </c>
      <c r="S793" s="184">
        <v>0</v>
      </c>
      <c r="T793" s="61">
        <v>0</v>
      </c>
      <c r="U793" s="16"/>
      <c r="V793" s="116"/>
      <c r="W793" s="116"/>
      <c r="X793" s="116"/>
      <c r="Y793" s="116"/>
      <c r="Z793" s="116"/>
      <c r="AA793" s="116"/>
      <c r="AB793" s="116"/>
      <c r="AC793" s="116"/>
      <c r="AD793" s="116"/>
      <c r="AE793" s="116"/>
      <c r="AF793" s="116"/>
      <c r="AG793" s="116"/>
      <c r="AH793" s="116"/>
      <c r="AI793" s="116"/>
      <c r="AJ793" s="116"/>
      <c r="AK793" s="116"/>
      <c r="AL793" s="116"/>
      <c r="AM793" s="116"/>
    </row>
    <row r="794" spans="1:39" s="115" customFormat="1" ht="24.75" hidden="1" customHeight="1" x14ac:dyDescent="0.25">
      <c r="A794" s="60">
        <v>173</v>
      </c>
      <c r="B794" s="14" t="s">
        <v>974</v>
      </c>
      <c r="C794" s="26">
        <f t="shared" si="71"/>
        <v>18924908.149999999</v>
      </c>
      <c r="D794" s="13">
        <v>946245.41</v>
      </c>
      <c r="E794" s="13">
        <v>0</v>
      </c>
      <c r="F794" s="13">
        <v>5394941.75</v>
      </c>
      <c r="G794" s="13">
        <v>0</v>
      </c>
      <c r="H794" s="13">
        <v>0</v>
      </c>
      <c r="I794" s="13">
        <v>0</v>
      </c>
      <c r="J794" s="13">
        <v>0</v>
      </c>
      <c r="K794" s="15">
        <v>0</v>
      </c>
      <c r="L794" s="13">
        <v>0</v>
      </c>
      <c r="M794" s="184">
        <v>971</v>
      </c>
      <c r="N794" s="13">
        <v>4895700.4400000004</v>
      </c>
      <c r="O794" s="184">
        <v>0</v>
      </c>
      <c r="P794" s="13">
        <v>0</v>
      </c>
      <c r="Q794" s="184">
        <v>2861</v>
      </c>
      <c r="R794" s="13">
        <v>7688020.5499999998</v>
      </c>
      <c r="S794" s="184">
        <v>0</v>
      </c>
      <c r="T794" s="13">
        <v>0</v>
      </c>
      <c r="U794" s="16"/>
      <c r="V794" s="116"/>
      <c r="W794" s="116"/>
      <c r="X794" s="116"/>
      <c r="Y794" s="116"/>
      <c r="Z794" s="116"/>
      <c r="AA794" s="116"/>
      <c r="AB794" s="116"/>
      <c r="AC794" s="116"/>
      <c r="AD794" s="116"/>
      <c r="AE794" s="116"/>
      <c r="AF794" s="116"/>
      <c r="AG794" s="116"/>
      <c r="AH794" s="116"/>
      <c r="AI794" s="116"/>
      <c r="AJ794" s="116"/>
      <c r="AK794" s="116"/>
      <c r="AL794" s="116"/>
      <c r="AM794" s="116"/>
    </row>
    <row r="795" spans="1:39" s="115" customFormat="1" ht="24.75" hidden="1" customHeight="1" x14ac:dyDescent="0.25">
      <c r="A795" s="60">
        <v>174</v>
      </c>
      <c r="B795" s="14" t="s">
        <v>975</v>
      </c>
      <c r="C795" s="26">
        <f t="shared" si="71"/>
        <v>8083902.1399999997</v>
      </c>
      <c r="D795" s="13">
        <v>404195.11</v>
      </c>
      <c r="E795" s="13">
        <v>0</v>
      </c>
      <c r="F795" s="13">
        <v>0</v>
      </c>
      <c r="G795" s="13">
        <v>0</v>
      </c>
      <c r="H795" s="13">
        <v>0</v>
      </c>
      <c r="I795" s="13">
        <v>1150634.78</v>
      </c>
      <c r="J795" s="13">
        <v>0</v>
      </c>
      <c r="K795" s="15">
        <v>0</v>
      </c>
      <c r="L795" s="13">
        <v>0</v>
      </c>
      <c r="M795" s="184">
        <v>2546</v>
      </c>
      <c r="N795" s="13">
        <v>3535765.63</v>
      </c>
      <c r="O795" s="184">
        <v>0</v>
      </c>
      <c r="P795" s="13">
        <v>0</v>
      </c>
      <c r="Q795" s="184">
        <v>2031.6</v>
      </c>
      <c r="R795" s="13">
        <v>2993306.62</v>
      </c>
      <c r="S795" s="184">
        <v>0</v>
      </c>
      <c r="T795" s="13">
        <v>0</v>
      </c>
      <c r="U795" s="16"/>
      <c r="V795" s="116"/>
      <c r="W795" s="116"/>
      <c r="X795" s="116"/>
      <c r="Y795" s="116"/>
      <c r="Z795" s="116"/>
      <c r="AA795" s="116"/>
      <c r="AB795" s="116"/>
      <c r="AC795" s="116"/>
      <c r="AD795" s="116"/>
      <c r="AE795" s="116"/>
      <c r="AF795" s="116"/>
      <c r="AG795" s="116"/>
      <c r="AH795" s="116"/>
      <c r="AI795" s="116"/>
      <c r="AJ795" s="116"/>
      <c r="AK795" s="116"/>
      <c r="AL795" s="116"/>
      <c r="AM795" s="116"/>
    </row>
    <row r="796" spans="1:39" s="115" customFormat="1" ht="24.75" hidden="1" customHeight="1" x14ac:dyDescent="0.25">
      <c r="A796" s="60">
        <v>175</v>
      </c>
      <c r="B796" s="14" t="s">
        <v>976</v>
      </c>
      <c r="C796" s="26">
        <f t="shared" si="71"/>
        <v>4007577.28</v>
      </c>
      <c r="D796" s="13">
        <v>200378.86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  <c r="K796" s="172">
        <v>0</v>
      </c>
      <c r="L796" s="13">
        <v>0</v>
      </c>
      <c r="M796" s="184">
        <v>0</v>
      </c>
      <c r="N796" s="61">
        <v>0</v>
      </c>
      <c r="O796" s="184">
        <v>0</v>
      </c>
      <c r="P796" s="61">
        <v>0</v>
      </c>
      <c r="Q796" s="184">
        <v>2584</v>
      </c>
      <c r="R796" s="61">
        <v>3807198.42</v>
      </c>
      <c r="S796" s="184">
        <v>0</v>
      </c>
      <c r="T796" s="61">
        <v>0</v>
      </c>
      <c r="U796" s="16"/>
      <c r="V796" s="116"/>
      <c r="W796" s="116"/>
      <c r="X796" s="116"/>
      <c r="Y796" s="116"/>
      <c r="Z796" s="116"/>
      <c r="AA796" s="116"/>
      <c r="AB796" s="116"/>
      <c r="AC796" s="116"/>
      <c r="AD796" s="116"/>
      <c r="AE796" s="116"/>
      <c r="AF796" s="116"/>
      <c r="AG796" s="116"/>
      <c r="AH796" s="116"/>
      <c r="AI796" s="116"/>
      <c r="AJ796" s="116"/>
      <c r="AK796" s="116"/>
      <c r="AL796" s="116"/>
      <c r="AM796" s="116"/>
    </row>
    <row r="797" spans="1:39" s="115" customFormat="1" ht="24.75" hidden="1" customHeight="1" x14ac:dyDescent="0.25">
      <c r="A797" s="60">
        <v>176</v>
      </c>
      <c r="B797" s="14" t="s">
        <v>930</v>
      </c>
      <c r="C797" s="26">
        <f t="shared" si="71"/>
        <v>14170304.960000001</v>
      </c>
      <c r="D797" s="13">
        <v>708515.25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5">
        <v>0</v>
      </c>
      <c r="L797" s="13">
        <v>0</v>
      </c>
      <c r="M797" s="184">
        <v>1385</v>
      </c>
      <c r="N797" s="13">
        <v>5788457.9199999999</v>
      </c>
      <c r="O797" s="184">
        <v>0</v>
      </c>
      <c r="P797" s="13">
        <v>0</v>
      </c>
      <c r="Q797" s="184">
        <v>5208</v>
      </c>
      <c r="R797" s="13">
        <v>7673331.79</v>
      </c>
      <c r="S797" s="184">
        <v>0</v>
      </c>
      <c r="T797" s="13">
        <v>0</v>
      </c>
      <c r="U797" s="16"/>
      <c r="V797" s="116"/>
      <c r="W797" s="116"/>
      <c r="X797" s="116"/>
      <c r="Y797" s="116"/>
      <c r="Z797" s="116"/>
      <c r="AA797" s="116"/>
      <c r="AB797" s="116"/>
      <c r="AC797" s="116"/>
      <c r="AD797" s="116"/>
      <c r="AE797" s="116"/>
      <c r="AF797" s="116"/>
      <c r="AG797" s="116"/>
      <c r="AH797" s="116"/>
      <c r="AI797" s="116"/>
      <c r="AJ797" s="116"/>
      <c r="AK797" s="116"/>
      <c r="AL797" s="116"/>
      <c r="AM797" s="116"/>
    </row>
    <row r="798" spans="1:39" s="115" customFormat="1" ht="24.75" hidden="1" customHeight="1" x14ac:dyDescent="0.25">
      <c r="A798" s="60">
        <v>177</v>
      </c>
      <c r="B798" s="14" t="s">
        <v>941</v>
      </c>
      <c r="C798" s="26">
        <f t="shared" si="71"/>
        <v>9897655.3200000003</v>
      </c>
      <c r="D798" s="13">
        <v>494882.77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5">
        <v>0</v>
      </c>
      <c r="L798" s="13">
        <v>0</v>
      </c>
      <c r="M798" s="184">
        <v>1005</v>
      </c>
      <c r="N798" s="13">
        <v>4200288.96</v>
      </c>
      <c r="O798" s="184">
        <v>0</v>
      </c>
      <c r="P798" s="13">
        <v>0</v>
      </c>
      <c r="Q798" s="184">
        <v>3531</v>
      </c>
      <c r="R798" s="13">
        <v>5202483.59</v>
      </c>
      <c r="S798" s="184">
        <v>0</v>
      </c>
      <c r="T798" s="13">
        <v>0</v>
      </c>
      <c r="U798" s="16"/>
      <c r="V798" s="116"/>
      <c r="W798" s="116"/>
      <c r="X798" s="116"/>
      <c r="Y798" s="116"/>
      <c r="Z798" s="116"/>
      <c r="AA798" s="116"/>
      <c r="AB798" s="116"/>
      <c r="AC798" s="116"/>
      <c r="AD798" s="116"/>
      <c r="AE798" s="116"/>
      <c r="AF798" s="116"/>
      <c r="AG798" s="116"/>
      <c r="AH798" s="116"/>
      <c r="AI798" s="116"/>
      <c r="AJ798" s="116"/>
      <c r="AK798" s="116"/>
      <c r="AL798" s="116"/>
      <c r="AM798" s="116"/>
    </row>
    <row r="799" spans="1:39" s="115" customFormat="1" ht="24.75" hidden="1" customHeight="1" x14ac:dyDescent="0.25">
      <c r="A799" s="60">
        <v>178</v>
      </c>
      <c r="B799" s="14" t="s">
        <v>942</v>
      </c>
      <c r="C799" s="26">
        <f t="shared" si="71"/>
        <v>15693678.960000001</v>
      </c>
      <c r="D799" s="13">
        <v>784683.95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5">
        <v>0</v>
      </c>
      <c r="L799" s="13">
        <v>0</v>
      </c>
      <c r="M799" s="184">
        <v>1469</v>
      </c>
      <c r="N799" s="13">
        <v>7406574.5999999996</v>
      </c>
      <c r="O799" s="184">
        <v>0</v>
      </c>
      <c r="P799" s="13">
        <v>0</v>
      </c>
      <c r="Q799" s="184">
        <v>5092.5</v>
      </c>
      <c r="R799" s="13">
        <v>7502420.4100000001</v>
      </c>
      <c r="S799" s="184">
        <v>0</v>
      </c>
      <c r="T799" s="13">
        <v>0</v>
      </c>
      <c r="U799" s="16"/>
      <c r="V799" s="116"/>
      <c r="W799" s="116"/>
      <c r="X799" s="116"/>
      <c r="Y799" s="116"/>
      <c r="Z799" s="116"/>
      <c r="AA799" s="116"/>
      <c r="AB799" s="116"/>
      <c r="AC799" s="116"/>
      <c r="AD799" s="116"/>
      <c r="AE799" s="116"/>
      <c r="AF799" s="116"/>
      <c r="AG799" s="116"/>
      <c r="AH799" s="116"/>
      <c r="AI799" s="116"/>
      <c r="AJ799" s="116"/>
      <c r="AK799" s="116"/>
      <c r="AL799" s="116"/>
      <c r="AM799" s="116"/>
    </row>
    <row r="800" spans="1:39" s="115" customFormat="1" ht="24.75" hidden="1" customHeight="1" x14ac:dyDescent="0.25">
      <c r="A800" s="60">
        <v>179</v>
      </c>
      <c r="B800" s="14" t="s">
        <v>977</v>
      </c>
      <c r="C800" s="26">
        <f t="shared" si="71"/>
        <v>9031149.4000000004</v>
      </c>
      <c r="D800" s="13">
        <v>451557.47</v>
      </c>
      <c r="E800" s="13">
        <v>979591.92999999993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72">
        <v>4</v>
      </c>
      <c r="L800" s="13">
        <v>7600000</v>
      </c>
      <c r="M800" s="184">
        <v>0</v>
      </c>
      <c r="N800" s="61">
        <v>0</v>
      </c>
      <c r="O800" s="184">
        <v>0</v>
      </c>
      <c r="P800" s="61">
        <v>0</v>
      </c>
      <c r="Q800" s="184">
        <v>0</v>
      </c>
      <c r="R800" s="61">
        <v>0</v>
      </c>
      <c r="S800" s="184">
        <v>0</v>
      </c>
      <c r="T800" s="61">
        <v>0</v>
      </c>
      <c r="U800" s="16"/>
      <c r="V800" s="116"/>
      <c r="W800" s="116"/>
      <c r="X800" s="116"/>
      <c r="Y800" s="116"/>
      <c r="Z800" s="116"/>
      <c r="AA800" s="116"/>
      <c r="AB800" s="116"/>
      <c r="AC800" s="116"/>
      <c r="AD800" s="116"/>
      <c r="AE800" s="116"/>
      <c r="AF800" s="116"/>
      <c r="AG800" s="116"/>
      <c r="AH800" s="116"/>
      <c r="AI800" s="116"/>
      <c r="AJ800" s="116"/>
      <c r="AK800" s="116"/>
      <c r="AL800" s="116"/>
      <c r="AM800" s="116"/>
    </row>
    <row r="801" spans="1:39" s="115" customFormat="1" ht="24.75" hidden="1" customHeight="1" x14ac:dyDescent="0.25">
      <c r="A801" s="60">
        <v>180</v>
      </c>
      <c r="B801" s="14" t="s">
        <v>978</v>
      </c>
      <c r="C801" s="26">
        <f t="shared" si="71"/>
        <v>2002252.75</v>
      </c>
      <c r="D801" s="13">
        <v>100112.64</v>
      </c>
      <c r="E801" s="13">
        <v>210477.67</v>
      </c>
      <c r="F801" s="13">
        <v>1063950.45</v>
      </c>
      <c r="G801" s="13">
        <v>0</v>
      </c>
      <c r="H801" s="13">
        <v>360362.74</v>
      </c>
      <c r="I801" s="13">
        <v>267349.25</v>
      </c>
      <c r="J801" s="13">
        <v>0</v>
      </c>
      <c r="K801" s="172">
        <v>0</v>
      </c>
      <c r="L801" s="13">
        <v>0</v>
      </c>
      <c r="M801" s="184">
        <v>0</v>
      </c>
      <c r="N801" s="61">
        <v>0</v>
      </c>
      <c r="O801" s="184">
        <v>0</v>
      </c>
      <c r="P801" s="61">
        <v>0</v>
      </c>
      <c r="Q801" s="184">
        <v>0</v>
      </c>
      <c r="R801" s="61">
        <v>0</v>
      </c>
      <c r="S801" s="184">
        <v>0</v>
      </c>
      <c r="T801" s="61">
        <v>0</v>
      </c>
      <c r="U801" s="16"/>
      <c r="V801" s="116"/>
      <c r="W801" s="116"/>
      <c r="X801" s="116"/>
      <c r="Y801" s="116"/>
      <c r="Z801" s="116"/>
      <c r="AA801" s="116"/>
      <c r="AB801" s="116"/>
      <c r="AC801" s="116"/>
      <c r="AD801" s="116"/>
      <c r="AE801" s="116"/>
      <c r="AF801" s="116"/>
      <c r="AG801" s="116"/>
      <c r="AH801" s="116"/>
      <c r="AI801" s="116"/>
      <c r="AJ801" s="116"/>
      <c r="AK801" s="116"/>
      <c r="AL801" s="116"/>
      <c r="AM801" s="116"/>
    </row>
    <row r="802" spans="1:39" s="115" customFormat="1" ht="24.75" hidden="1" customHeight="1" x14ac:dyDescent="0.25">
      <c r="A802" s="60">
        <v>181</v>
      </c>
      <c r="B802" s="14" t="s">
        <v>979</v>
      </c>
      <c r="C802" s="26">
        <f t="shared" si="71"/>
        <v>1541674.26</v>
      </c>
      <c r="D802" s="13">
        <v>77083.710000000006</v>
      </c>
      <c r="E802" s="13">
        <v>192518.3</v>
      </c>
      <c r="F802" s="13">
        <v>950214.51</v>
      </c>
      <c r="G802" s="13">
        <v>0</v>
      </c>
      <c r="H802" s="13">
        <v>321857.74</v>
      </c>
      <c r="I802" s="13">
        <v>0</v>
      </c>
      <c r="J802" s="13">
        <v>0</v>
      </c>
      <c r="K802" s="172">
        <v>0</v>
      </c>
      <c r="L802" s="13">
        <v>0</v>
      </c>
      <c r="M802" s="184">
        <v>0</v>
      </c>
      <c r="N802" s="61">
        <v>0</v>
      </c>
      <c r="O802" s="184">
        <v>0</v>
      </c>
      <c r="P802" s="61">
        <v>0</v>
      </c>
      <c r="Q802" s="184">
        <v>0</v>
      </c>
      <c r="R802" s="61">
        <v>0</v>
      </c>
      <c r="S802" s="184">
        <v>0</v>
      </c>
      <c r="T802" s="61">
        <v>0</v>
      </c>
      <c r="U802" s="16"/>
      <c r="V802" s="116"/>
      <c r="W802" s="116"/>
      <c r="X802" s="116"/>
      <c r="Y802" s="116"/>
      <c r="Z802" s="116"/>
      <c r="AA802" s="116"/>
      <c r="AB802" s="116"/>
      <c r="AC802" s="116"/>
      <c r="AD802" s="116"/>
      <c r="AE802" s="116"/>
      <c r="AF802" s="116"/>
      <c r="AG802" s="116"/>
      <c r="AH802" s="116"/>
      <c r="AI802" s="116"/>
      <c r="AJ802" s="116"/>
      <c r="AK802" s="116"/>
      <c r="AL802" s="116"/>
      <c r="AM802" s="116"/>
    </row>
    <row r="803" spans="1:39" s="106" customFormat="1" ht="24.75" hidden="1" customHeight="1" x14ac:dyDescent="0.25">
      <c r="A803" s="264" t="s">
        <v>53</v>
      </c>
      <c r="B803" s="264"/>
      <c r="C803" s="98">
        <f t="shared" si="71"/>
        <v>140554273.88999999</v>
      </c>
      <c r="D803" s="48">
        <f>ROUND(SUM(D789:D802),2)</f>
        <v>7027713.71</v>
      </c>
      <c r="E803" s="48">
        <f t="shared" ref="E803:T803" si="72">ROUND(SUM(E789:E802),2)</f>
        <v>2709994.01</v>
      </c>
      <c r="F803" s="48">
        <f t="shared" si="72"/>
        <v>28451088.760000002</v>
      </c>
      <c r="G803" s="48">
        <f t="shared" si="72"/>
        <v>0</v>
      </c>
      <c r="H803" s="48">
        <f t="shared" si="72"/>
        <v>682220.48</v>
      </c>
      <c r="I803" s="48">
        <f t="shared" si="72"/>
        <v>3112090.25</v>
      </c>
      <c r="J803" s="48">
        <f t="shared" si="72"/>
        <v>0</v>
      </c>
      <c r="K803" s="48">
        <f t="shared" si="72"/>
        <v>4</v>
      </c>
      <c r="L803" s="48">
        <f t="shared" si="72"/>
        <v>7600000</v>
      </c>
      <c r="M803" s="48">
        <f t="shared" si="72"/>
        <v>8486</v>
      </c>
      <c r="N803" s="48">
        <f t="shared" si="72"/>
        <v>31423314.309999999</v>
      </c>
      <c r="O803" s="48">
        <f t="shared" si="72"/>
        <v>747</v>
      </c>
      <c r="P803" s="48">
        <f t="shared" si="72"/>
        <v>2071162.68</v>
      </c>
      <c r="Q803" s="48">
        <f t="shared" si="72"/>
        <v>29722.1</v>
      </c>
      <c r="R803" s="48">
        <f t="shared" si="72"/>
        <v>57476689.689999998</v>
      </c>
      <c r="S803" s="48">
        <f t="shared" si="72"/>
        <v>0</v>
      </c>
      <c r="T803" s="48">
        <f t="shared" si="72"/>
        <v>0</v>
      </c>
      <c r="U803" s="105"/>
      <c r="V803" s="103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</row>
    <row r="804" spans="1:39" s="106" customFormat="1" ht="24.75" hidden="1" customHeight="1" x14ac:dyDescent="0.25">
      <c r="A804" s="220" t="s">
        <v>55</v>
      </c>
      <c r="B804" s="220"/>
      <c r="C804" s="221"/>
      <c r="D804" s="13"/>
      <c r="E804" s="13"/>
      <c r="F804" s="13"/>
      <c r="G804" s="13"/>
      <c r="H804" s="13"/>
      <c r="I804" s="13"/>
      <c r="J804" s="13"/>
      <c r="K804" s="70"/>
      <c r="L804" s="36"/>
      <c r="M804" s="48"/>
      <c r="N804" s="36"/>
      <c r="O804" s="48"/>
      <c r="P804" s="36"/>
      <c r="Q804" s="48"/>
      <c r="R804" s="36"/>
      <c r="S804" s="48"/>
      <c r="T804" s="36"/>
      <c r="U804" s="105"/>
      <c r="V804" s="103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</row>
    <row r="805" spans="1:39" s="121" customFormat="1" ht="24.75" hidden="1" customHeight="1" x14ac:dyDescent="0.25">
      <c r="A805" s="64">
        <v>182</v>
      </c>
      <c r="B805" s="14" t="s">
        <v>881</v>
      </c>
      <c r="C805" s="26">
        <f>ROUND(SUM(D805+E805+F805+G805+H805+I805+J805+L805+N805+P805+R805+T805),2)</f>
        <v>4386032.47</v>
      </c>
      <c r="D805" s="13">
        <v>219301.62</v>
      </c>
      <c r="E805" s="13">
        <v>0</v>
      </c>
      <c r="F805" s="13">
        <v>2137356.75</v>
      </c>
      <c r="G805" s="13">
        <v>1300610.1599999999</v>
      </c>
      <c r="H805" s="13">
        <v>728763.94</v>
      </c>
      <c r="I805" s="13">
        <v>0</v>
      </c>
      <c r="J805" s="13">
        <v>0</v>
      </c>
      <c r="K805" s="172">
        <v>0</v>
      </c>
      <c r="L805" s="13">
        <v>0</v>
      </c>
      <c r="M805" s="184">
        <v>0</v>
      </c>
      <c r="N805" s="61">
        <v>0</v>
      </c>
      <c r="O805" s="184">
        <v>0</v>
      </c>
      <c r="P805" s="61">
        <v>0</v>
      </c>
      <c r="Q805" s="184">
        <v>0</v>
      </c>
      <c r="R805" s="61">
        <v>0</v>
      </c>
      <c r="S805" s="184">
        <v>0</v>
      </c>
      <c r="T805" s="61">
        <v>0</v>
      </c>
      <c r="U805" s="24"/>
      <c r="V805" s="107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</row>
    <row r="806" spans="1:39" s="121" customFormat="1" ht="24.75" hidden="1" customHeight="1" x14ac:dyDescent="0.25">
      <c r="A806" s="64">
        <v>183</v>
      </c>
      <c r="B806" s="14" t="s">
        <v>882</v>
      </c>
      <c r="C806" s="26">
        <f>ROUND(SUM(D806+E806+F806+G806+H806+I806+J806+L806+N806+P806+R806+T806),2)</f>
        <v>24076134.739999998</v>
      </c>
      <c r="D806" s="13">
        <v>1203806.74</v>
      </c>
      <c r="E806" s="13">
        <v>0</v>
      </c>
      <c r="F806" s="13">
        <v>8689509.0899999999</v>
      </c>
      <c r="G806" s="13">
        <v>5287682.4800000004</v>
      </c>
      <c r="H806" s="13">
        <v>2962818.87</v>
      </c>
      <c r="I806" s="13">
        <v>0</v>
      </c>
      <c r="J806" s="13">
        <v>0</v>
      </c>
      <c r="K806" s="15">
        <v>0</v>
      </c>
      <c r="L806" s="13">
        <v>0</v>
      </c>
      <c r="M806" s="184">
        <v>1378</v>
      </c>
      <c r="N806" s="13">
        <v>5932317.5600000005</v>
      </c>
      <c r="O806" s="184">
        <v>0</v>
      </c>
      <c r="P806" s="13">
        <v>0</v>
      </c>
      <c r="Q806" s="184">
        <v>0</v>
      </c>
      <c r="R806" s="13">
        <v>0</v>
      </c>
      <c r="S806" s="184">
        <v>0</v>
      </c>
      <c r="T806" s="13">
        <v>0</v>
      </c>
      <c r="U806" s="24"/>
      <c r="V806" s="107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</row>
    <row r="807" spans="1:39" s="109" customFormat="1" ht="24.75" hidden="1" customHeight="1" x14ac:dyDescent="0.25">
      <c r="A807" s="64">
        <v>184</v>
      </c>
      <c r="B807" s="14" t="s">
        <v>1184</v>
      </c>
      <c r="C807" s="26">
        <f>ROUND(SUM(D807+E807+F807+G807+H807+I807+J807+L807+N807+P807+R807+T807),2)</f>
        <v>1602146.06</v>
      </c>
      <c r="D807" s="13">
        <v>80107.3</v>
      </c>
      <c r="E807" s="13">
        <v>0</v>
      </c>
      <c r="F807" s="13">
        <v>839278.90504999994</v>
      </c>
      <c r="G807" s="13">
        <v>350249.15495000005</v>
      </c>
      <c r="H807" s="13">
        <v>141343.51274999999</v>
      </c>
      <c r="I807" s="13">
        <v>191167.18805</v>
      </c>
      <c r="J807" s="13">
        <v>0</v>
      </c>
      <c r="K807" s="172">
        <v>0</v>
      </c>
      <c r="L807" s="13">
        <v>0</v>
      </c>
      <c r="M807" s="184">
        <v>0</v>
      </c>
      <c r="N807" s="61">
        <v>0</v>
      </c>
      <c r="O807" s="184">
        <v>0</v>
      </c>
      <c r="P807" s="61">
        <v>0</v>
      </c>
      <c r="Q807" s="184">
        <v>0</v>
      </c>
      <c r="R807" s="61">
        <v>0</v>
      </c>
      <c r="S807" s="184">
        <v>0</v>
      </c>
      <c r="T807" s="61">
        <v>0</v>
      </c>
      <c r="U807" s="24"/>
      <c r="V807" s="107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</row>
    <row r="808" spans="1:39" s="73" customFormat="1" ht="24.75" hidden="1" customHeight="1" x14ac:dyDescent="0.25">
      <c r="A808" s="271" t="s">
        <v>54</v>
      </c>
      <c r="B808" s="272"/>
      <c r="C808" s="98">
        <f>ROUND(SUM(D808+E808+F808+G808+H808+I808+J808+L808+N808+P808+R808+T808),2)</f>
        <v>30064313.27</v>
      </c>
      <c r="D808" s="48">
        <f t="shared" ref="D808:T808" si="73">ROUND(SUM(D805:D807),2)</f>
        <v>1503215.66</v>
      </c>
      <c r="E808" s="48">
        <f t="shared" si="73"/>
        <v>0</v>
      </c>
      <c r="F808" s="48">
        <f t="shared" si="73"/>
        <v>11666144.75</v>
      </c>
      <c r="G808" s="48">
        <f t="shared" si="73"/>
        <v>6938541.79</v>
      </c>
      <c r="H808" s="48">
        <f t="shared" si="73"/>
        <v>3832926.32</v>
      </c>
      <c r="I808" s="48">
        <f t="shared" si="73"/>
        <v>191167.19</v>
      </c>
      <c r="J808" s="48">
        <f t="shared" si="73"/>
        <v>0</v>
      </c>
      <c r="K808" s="48">
        <f t="shared" si="73"/>
        <v>0</v>
      </c>
      <c r="L808" s="48">
        <f t="shared" si="73"/>
        <v>0</v>
      </c>
      <c r="M808" s="48">
        <f t="shared" si="73"/>
        <v>1378</v>
      </c>
      <c r="N808" s="48">
        <f t="shared" si="73"/>
        <v>5932317.5599999996</v>
      </c>
      <c r="O808" s="48">
        <f t="shared" si="73"/>
        <v>0</v>
      </c>
      <c r="P808" s="48">
        <f t="shared" si="73"/>
        <v>0</v>
      </c>
      <c r="Q808" s="48">
        <f t="shared" si="73"/>
        <v>0</v>
      </c>
      <c r="R808" s="48">
        <f t="shared" si="73"/>
        <v>0</v>
      </c>
      <c r="S808" s="48">
        <f t="shared" si="73"/>
        <v>0</v>
      </c>
      <c r="T808" s="48">
        <f t="shared" si="73"/>
        <v>0</v>
      </c>
      <c r="U808" s="12"/>
      <c r="V808" s="29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</row>
    <row r="809" spans="1:39" s="73" customFormat="1" ht="24.75" hidden="1" customHeight="1" x14ac:dyDescent="0.25">
      <c r="A809" s="273" t="s">
        <v>56</v>
      </c>
      <c r="B809" s="274"/>
      <c r="C809" s="275"/>
      <c r="D809" s="13"/>
      <c r="E809" s="13"/>
      <c r="F809" s="13"/>
      <c r="G809" s="13"/>
      <c r="H809" s="13"/>
      <c r="I809" s="13"/>
      <c r="J809" s="13"/>
      <c r="K809" s="80"/>
      <c r="L809" s="36"/>
      <c r="M809" s="48"/>
      <c r="N809" s="36"/>
      <c r="O809" s="48"/>
      <c r="P809" s="36"/>
      <c r="Q809" s="48"/>
      <c r="R809" s="36"/>
      <c r="S809" s="48"/>
      <c r="T809" s="36"/>
      <c r="U809" s="12"/>
      <c r="V809" s="29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</row>
    <row r="810" spans="1:39" s="104" customFormat="1" ht="24.75" hidden="1" customHeight="1" x14ac:dyDescent="0.25">
      <c r="A810" s="60">
        <v>185</v>
      </c>
      <c r="B810" s="14" t="s">
        <v>120</v>
      </c>
      <c r="C810" s="26">
        <f t="shared" ref="C810:C816" si="74">ROUND(SUM(D810+E810+F810+G810+H810+I810+J810+L810+N810+P810+R810+T810),2)</f>
        <v>8360149.7999999998</v>
      </c>
      <c r="D810" s="13">
        <v>418007.49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5">
        <v>0</v>
      </c>
      <c r="L810" s="13">
        <v>0</v>
      </c>
      <c r="M810" s="184">
        <v>1983.8</v>
      </c>
      <c r="N810" s="13">
        <v>7942142.3099999996</v>
      </c>
      <c r="O810" s="184">
        <v>0</v>
      </c>
      <c r="P810" s="13">
        <v>0</v>
      </c>
      <c r="Q810" s="184">
        <v>0</v>
      </c>
      <c r="R810" s="13">
        <v>0</v>
      </c>
      <c r="S810" s="184">
        <v>0</v>
      </c>
      <c r="T810" s="13">
        <v>0</v>
      </c>
      <c r="U810" s="105"/>
      <c r="V810" s="103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102"/>
      <c r="AJ810" s="102"/>
      <c r="AK810" s="102"/>
      <c r="AL810" s="102"/>
    </row>
    <row r="811" spans="1:39" s="104" customFormat="1" ht="24.75" hidden="1" customHeight="1" x14ac:dyDescent="0.25">
      <c r="A811" s="60">
        <v>186</v>
      </c>
      <c r="B811" s="14" t="s">
        <v>104</v>
      </c>
      <c r="C811" s="26">
        <f t="shared" si="74"/>
        <v>5226177.41</v>
      </c>
      <c r="D811" s="13">
        <v>261308.87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72">
        <v>0</v>
      </c>
      <c r="L811" s="13">
        <v>0</v>
      </c>
      <c r="M811" s="184">
        <v>0</v>
      </c>
      <c r="N811" s="61">
        <v>0</v>
      </c>
      <c r="O811" s="184">
        <v>0</v>
      </c>
      <c r="P811" s="61">
        <v>0</v>
      </c>
      <c r="Q811" s="184">
        <v>3496.8</v>
      </c>
      <c r="R811" s="61">
        <v>4964868.54</v>
      </c>
      <c r="S811" s="184">
        <v>0</v>
      </c>
      <c r="T811" s="61">
        <v>0</v>
      </c>
      <c r="U811" s="136"/>
      <c r="V811" s="103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102"/>
      <c r="AJ811" s="102"/>
      <c r="AK811" s="102"/>
      <c r="AL811" s="102"/>
    </row>
    <row r="812" spans="1:39" s="106" customFormat="1" ht="24.75" hidden="1" customHeight="1" x14ac:dyDescent="0.25">
      <c r="A812" s="60">
        <v>187</v>
      </c>
      <c r="B812" s="14" t="s">
        <v>335</v>
      </c>
      <c r="C812" s="26">
        <f t="shared" si="74"/>
        <v>5226177.41</v>
      </c>
      <c r="D812" s="13">
        <v>261308.87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72">
        <v>0</v>
      </c>
      <c r="L812" s="13">
        <v>0</v>
      </c>
      <c r="M812" s="184">
        <v>0</v>
      </c>
      <c r="N812" s="61">
        <v>0</v>
      </c>
      <c r="O812" s="184">
        <v>0</v>
      </c>
      <c r="P812" s="61">
        <v>0</v>
      </c>
      <c r="Q812" s="184">
        <v>3496.8</v>
      </c>
      <c r="R812" s="61">
        <v>4964868.5395</v>
      </c>
      <c r="S812" s="184">
        <v>0</v>
      </c>
      <c r="T812" s="61">
        <v>0</v>
      </c>
      <c r="U812" s="136"/>
      <c r="V812" s="103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</row>
    <row r="813" spans="1:39" s="106" customFormat="1" ht="24.75" hidden="1" customHeight="1" x14ac:dyDescent="0.25">
      <c r="A813" s="60">
        <v>188</v>
      </c>
      <c r="B813" s="14" t="s">
        <v>181</v>
      </c>
      <c r="C813" s="26">
        <f t="shared" si="74"/>
        <v>19136289.859999999</v>
      </c>
      <c r="D813" s="13">
        <v>956814.49</v>
      </c>
      <c r="E813" s="13">
        <v>0</v>
      </c>
      <c r="F813" s="13">
        <v>10159665.17</v>
      </c>
      <c r="G813" s="13">
        <v>0</v>
      </c>
      <c r="H813" s="13">
        <v>0</v>
      </c>
      <c r="I813" s="13">
        <v>0</v>
      </c>
      <c r="J813" s="13">
        <v>0</v>
      </c>
      <c r="K813" s="15">
        <v>0</v>
      </c>
      <c r="L813" s="13">
        <v>0</v>
      </c>
      <c r="M813" s="184">
        <v>2003.2</v>
      </c>
      <c r="N813" s="13">
        <v>8019810.2000000002</v>
      </c>
      <c r="O813" s="184">
        <v>0</v>
      </c>
      <c r="P813" s="13">
        <v>0</v>
      </c>
      <c r="Q813" s="184">
        <v>0</v>
      </c>
      <c r="R813" s="13">
        <v>0</v>
      </c>
      <c r="S813" s="184">
        <v>0</v>
      </c>
      <c r="T813" s="13">
        <v>0</v>
      </c>
      <c r="U813" s="102"/>
      <c r="V813" s="103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</row>
    <row r="814" spans="1:39" s="106" customFormat="1" ht="24.75" hidden="1" customHeight="1" x14ac:dyDescent="0.25">
      <c r="A814" s="60">
        <v>189</v>
      </c>
      <c r="B814" s="14" t="s">
        <v>334</v>
      </c>
      <c r="C814" s="26">
        <f t="shared" si="74"/>
        <v>10718960.109999999</v>
      </c>
      <c r="D814" s="13">
        <v>535948.01</v>
      </c>
      <c r="E814" s="13">
        <v>0</v>
      </c>
      <c r="F814" s="13">
        <v>10183012.1</v>
      </c>
      <c r="G814" s="13">
        <v>0</v>
      </c>
      <c r="H814" s="13">
        <v>0</v>
      </c>
      <c r="I814" s="13">
        <v>0</v>
      </c>
      <c r="J814" s="13">
        <v>0</v>
      </c>
      <c r="K814" s="172">
        <v>0</v>
      </c>
      <c r="L814" s="13">
        <v>0</v>
      </c>
      <c r="M814" s="184">
        <v>0</v>
      </c>
      <c r="N814" s="61">
        <v>0</v>
      </c>
      <c r="O814" s="184">
        <v>0</v>
      </c>
      <c r="P814" s="61">
        <v>0</v>
      </c>
      <c r="Q814" s="184">
        <v>0</v>
      </c>
      <c r="R814" s="61">
        <v>0</v>
      </c>
      <c r="S814" s="184">
        <v>0</v>
      </c>
      <c r="T814" s="61">
        <v>0</v>
      </c>
      <c r="U814" s="102"/>
      <c r="V814" s="103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</row>
    <row r="815" spans="1:39" s="106" customFormat="1" ht="24.75" hidden="1" customHeight="1" x14ac:dyDescent="0.25">
      <c r="A815" s="60">
        <v>190</v>
      </c>
      <c r="B815" s="14" t="s">
        <v>98</v>
      </c>
      <c r="C815" s="26">
        <f t="shared" si="74"/>
        <v>5880508.6299999999</v>
      </c>
      <c r="D815" s="13">
        <v>294025.43</v>
      </c>
      <c r="E815" s="13">
        <v>0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5">
        <v>0</v>
      </c>
      <c r="L815" s="13">
        <v>0</v>
      </c>
      <c r="M815" s="184">
        <v>1395.4</v>
      </c>
      <c r="N815" s="13">
        <v>5586483.2000000002</v>
      </c>
      <c r="O815" s="184">
        <v>0</v>
      </c>
      <c r="P815" s="13">
        <v>0</v>
      </c>
      <c r="Q815" s="184">
        <v>0</v>
      </c>
      <c r="R815" s="13">
        <v>0</v>
      </c>
      <c r="S815" s="184">
        <v>0</v>
      </c>
      <c r="T815" s="13">
        <v>0</v>
      </c>
      <c r="U815" s="105"/>
      <c r="V815" s="103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</row>
    <row r="816" spans="1:39" s="114" customFormat="1" ht="24.75" hidden="1" customHeight="1" x14ac:dyDescent="0.25">
      <c r="A816" s="277" t="s">
        <v>57</v>
      </c>
      <c r="B816" s="278"/>
      <c r="C816" s="98">
        <f t="shared" si="74"/>
        <v>54548263.219999999</v>
      </c>
      <c r="D816" s="48">
        <f>ROUND(SUM(D810:D815),2)</f>
        <v>2727413.16</v>
      </c>
      <c r="E816" s="48">
        <f t="shared" ref="E816:T816" si="75">ROUND(SUM(E810:E815),2)</f>
        <v>0</v>
      </c>
      <c r="F816" s="48">
        <f t="shared" si="75"/>
        <v>20342677.27</v>
      </c>
      <c r="G816" s="48">
        <f t="shared" si="75"/>
        <v>0</v>
      </c>
      <c r="H816" s="48">
        <f t="shared" si="75"/>
        <v>0</v>
      </c>
      <c r="I816" s="48">
        <f t="shared" si="75"/>
        <v>0</v>
      </c>
      <c r="J816" s="48">
        <f t="shared" si="75"/>
        <v>0</v>
      </c>
      <c r="K816" s="48">
        <f t="shared" si="75"/>
        <v>0</v>
      </c>
      <c r="L816" s="48">
        <f t="shared" si="75"/>
        <v>0</v>
      </c>
      <c r="M816" s="48">
        <f t="shared" si="75"/>
        <v>5382.4</v>
      </c>
      <c r="N816" s="48">
        <f t="shared" si="75"/>
        <v>21548435.710000001</v>
      </c>
      <c r="O816" s="48">
        <f t="shared" si="75"/>
        <v>0</v>
      </c>
      <c r="P816" s="48">
        <f t="shared" si="75"/>
        <v>0</v>
      </c>
      <c r="Q816" s="48">
        <f t="shared" si="75"/>
        <v>6993.6</v>
      </c>
      <c r="R816" s="48">
        <f t="shared" si="75"/>
        <v>9929737.0800000001</v>
      </c>
      <c r="S816" s="48">
        <f t="shared" si="75"/>
        <v>0</v>
      </c>
      <c r="T816" s="48">
        <f t="shared" si="75"/>
        <v>0</v>
      </c>
      <c r="U816" s="113"/>
      <c r="V816" s="29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  <c r="AJ816" s="113"/>
      <c r="AK816" s="113"/>
      <c r="AL816" s="113"/>
    </row>
    <row r="817" spans="1:39" s="114" customFormat="1" ht="24.75" hidden="1" customHeight="1" x14ac:dyDescent="0.25">
      <c r="A817" s="219" t="s">
        <v>58</v>
      </c>
      <c r="B817" s="220"/>
      <c r="C817" s="221"/>
      <c r="D817" s="13"/>
      <c r="E817" s="13"/>
      <c r="F817" s="13"/>
      <c r="G817" s="13"/>
      <c r="H817" s="13"/>
      <c r="I817" s="13"/>
      <c r="J817" s="13"/>
      <c r="K817" s="78"/>
      <c r="L817" s="36"/>
      <c r="M817" s="81"/>
      <c r="N817" s="36"/>
      <c r="O817" s="81"/>
      <c r="P817" s="36"/>
      <c r="Q817" s="81"/>
      <c r="R817" s="36"/>
      <c r="S817" s="81"/>
      <c r="T817" s="36"/>
      <c r="U817" s="113"/>
      <c r="V817" s="29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  <c r="AG817" s="113"/>
      <c r="AH817" s="113"/>
      <c r="AI817" s="113"/>
      <c r="AJ817" s="113"/>
      <c r="AK817" s="113"/>
      <c r="AL817" s="113"/>
    </row>
    <row r="818" spans="1:39" s="115" customFormat="1" ht="24.75" hidden="1" customHeight="1" x14ac:dyDescent="0.25">
      <c r="A818" s="60">
        <v>191</v>
      </c>
      <c r="B818" s="14" t="s">
        <v>1324</v>
      </c>
      <c r="C818" s="26">
        <f t="shared" ref="C818:C823" si="76">ROUND(SUM(D818+E818+F818+G818+H818+I818+J818+L818+N818+P818+R818+T818),2)</f>
        <v>14272621.310000001</v>
      </c>
      <c r="D818" s="13">
        <v>713631.07</v>
      </c>
      <c r="E818" s="13">
        <v>0</v>
      </c>
      <c r="F818" s="13">
        <v>0</v>
      </c>
      <c r="G818" s="13">
        <v>0</v>
      </c>
      <c r="H818" s="13">
        <v>0</v>
      </c>
      <c r="I818" s="13">
        <v>1924550.8975</v>
      </c>
      <c r="J818" s="13">
        <v>0</v>
      </c>
      <c r="K818" s="172">
        <v>0</v>
      </c>
      <c r="L818" s="13">
        <v>0</v>
      </c>
      <c r="M818" s="184">
        <v>0</v>
      </c>
      <c r="N818" s="61">
        <v>0</v>
      </c>
      <c r="O818" s="184">
        <v>0</v>
      </c>
      <c r="P818" s="61">
        <v>0</v>
      </c>
      <c r="Q818" s="184">
        <v>2225</v>
      </c>
      <c r="R818" s="61">
        <v>11634439.34</v>
      </c>
      <c r="S818" s="184">
        <v>0</v>
      </c>
      <c r="T818" s="61">
        <v>0</v>
      </c>
      <c r="U818" s="16"/>
      <c r="V818" s="116"/>
      <c r="W818" s="116"/>
      <c r="X818" s="116"/>
      <c r="Y818" s="116"/>
      <c r="Z818" s="116"/>
      <c r="AA818" s="116"/>
      <c r="AB818" s="116"/>
      <c r="AC818" s="116"/>
      <c r="AD818" s="116"/>
      <c r="AE818" s="116"/>
      <c r="AF818" s="116"/>
      <c r="AG818" s="116"/>
      <c r="AH818" s="116"/>
      <c r="AI818" s="116"/>
      <c r="AJ818" s="116"/>
      <c r="AK818" s="116"/>
      <c r="AL818" s="116"/>
      <c r="AM818" s="116"/>
    </row>
    <row r="819" spans="1:39" s="115" customFormat="1" ht="24.75" hidden="1" customHeight="1" x14ac:dyDescent="0.25">
      <c r="A819" s="60">
        <v>192</v>
      </c>
      <c r="B819" s="14" t="s">
        <v>1325</v>
      </c>
      <c r="C819" s="26">
        <f t="shared" si="76"/>
        <v>15087476.66</v>
      </c>
      <c r="D819" s="13">
        <v>754373.83</v>
      </c>
      <c r="E819" s="13">
        <v>1484599.56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5">
        <v>0</v>
      </c>
      <c r="L819" s="13">
        <v>0</v>
      </c>
      <c r="M819" s="184">
        <v>1450</v>
      </c>
      <c r="N819" s="13">
        <v>7057428.3999999994</v>
      </c>
      <c r="O819" s="184">
        <v>0</v>
      </c>
      <c r="P819" s="13">
        <v>0</v>
      </c>
      <c r="Q819" s="184">
        <v>2215</v>
      </c>
      <c r="R819" s="13">
        <v>5791074.8700000001</v>
      </c>
      <c r="S819" s="184">
        <v>0</v>
      </c>
      <c r="T819" s="13">
        <v>0</v>
      </c>
      <c r="U819" s="24"/>
      <c r="V819" s="116"/>
      <c r="W819" s="116"/>
      <c r="X819" s="116"/>
      <c r="Y819" s="116"/>
      <c r="Z819" s="116"/>
      <c r="AA819" s="116"/>
      <c r="AB819" s="116"/>
      <c r="AC819" s="116"/>
      <c r="AD819" s="116"/>
      <c r="AE819" s="116"/>
      <c r="AF819" s="116"/>
      <c r="AG819" s="116"/>
      <c r="AH819" s="116"/>
      <c r="AI819" s="116"/>
      <c r="AJ819" s="116"/>
      <c r="AK819" s="116"/>
      <c r="AL819" s="116"/>
      <c r="AM819" s="116"/>
    </row>
    <row r="820" spans="1:39" s="115" customFormat="1" ht="24.75" hidden="1" customHeight="1" x14ac:dyDescent="0.25">
      <c r="A820" s="60">
        <v>193</v>
      </c>
      <c r="B820" s="14" t="s">
        <v>1326</v>
      </c>
      <c r="C820" s="26">
        <f t="shared" si="76"/>
        <v>11158653.41</v>
      </c>
      <c r="D820" s="13">
        <v>557932.67000000004</v>
      </c>
      <c r="E820" s="13">
        <v>1482491.51</v>
      </c>
      <c r="F820" s="13">
        <v>0</v>
      </c>
      <c r="G820" s="13">
        <v>4643560.88</v>
      </c>
      <c r="H820" s="13">
        <v>2585295.52</v>
      </c>
      <c r="I820" s="13">
        <v>1889372.83</v>
      </c>
      <c r="J820" s="13">
        <v>0</v>
      </c>
      <c r="K820" s="172">
        <v>0</v>
      </c>
      <c r="L820" s="13">
        <v>0</v>
      </c>
      <c r="M820" s="184">
        <v>0</v>
      </c>
      <c r="N820" s="61">
        <v>0</v>
      </c>
      <c r="O820" s="184">
        <v>0</v>
      </c>
      <c r="P820" s="61">
        <v>0</v>
      </c>
      <c r="Q820" s="184">
        <v>0</v>
      </c>
      <c r="R820" s="61">
        <v>0</v>
      </c>
      <c r="S820" s="184">
        <v>0</v>
      </c>
      <c r="T820" s="61">
        <v>0</v>
      </c>
      <c r="U820" s="16"/>
      <c r="V820" s="116"/>
      <c r="W820" s="116"/>
      <c r="X820" s="116"/>
      <c r="Y820" s="116"/>
      <c r="Z820" s="116"/>
      <c r="AA820" s="116"/>
      <c r="AB820" s="116"/>
      <c r="AC820" s="116"/>
      <c r="AD820" s="116"/>
      <c r="AE820" s="116"/>
      <c r="AF820" s="116"/>
      <c r="AG820" s="116"/>
      <c r="AH820" s="116"/>
      <c r="AI820" s="116"/>
      <c r="AJ820" s="116"/>
      <c r="AK820" s="116"/>
      <c r="AL820" s="116"/>
      <c r="AM820" s="116"/>
    </row>
    <row r="821" spans="1:39" s="115" customFormat="1" ht="24.75" hidden="1" customHeight="1" x14ac:dyDescent="0.25">
      <c r="A821" s="60">
        <v>194</v>
      </c>
      <c r="B821" s="14" t="s">
        <v>185</v>
      </c>
      <c r="C821" s="26">
        <f t="shared" si="76"/>
        <v>456064.35</v>
      </c>
      <c r="D821" s="13">
        <v>22803.22</v>
      </c>
      <c r="E821" s="13">
        <v>0</v>
      </c>
      <c r="F821" s="13">
        <v>0</v>
      </c>
      <c r="G821" s="13">
        <v>0</v>
      </c>
      <c r="H821" s="13">
        <v>0</v>
      </c>
      <c r="I821" s="13">
        <v>433261.13</v>
      </c>
      <c r="J821" s="13">
        <v>0</v>
      </c>
      <c r="K821" s="172">
        <v>0</v>
      </c>
      <c r="L821" s="13">
        <v>0</v>
      </c>
      <c r="M821" s="184">
        <v>0</v>
      </c>
      <c r="N821" s="61">
        <v>0</v>
      </c>
      <c r="O821" s="184">
        <v>0</v>
      </c>
      <c r="P821" s="61">
        <v>0</v>
      </c>
      <c r="Q821" s="184">
        <v>0</v>
      </c>
      <c r="R821" s="61">
        <v>0</v>
      </c>
      <c r="S821" s="184">
        <v>0</v>
      </c>
      <c r="T821" s="61">
        <v>0</v>
      </c>
      <c r="U821" s="44"/>
      <c r="V821" s="116"/>
      <c r="W821" s="116"/>
      <c r="X821" s="116"/>
      <c r="Y821" s="116"/>
      <c r="Z821" s="116"/>
      <c r="AA821" s="116"/>
      <c r="AB821" s="116"/>
      <c r="AC821" s="116"/>
      <c r="AD821" s="116"/>
      <c r="AE821" s="116"/>
      <c r="AF821" s="116"/>
      <c r="AG821" s="116"/>
      <c r="AH821" s="116"/>
      <c r="AI821" s="116"/>
      <c r="AJ821" s="116"/>
      <c r="AK821" s="116"/>
      <c r="AL821" s="116"/>
      <c r="AM821" s="116"/>
    </row>
    <row r="822" spans="1:39" s="115" customFormat="1" ht="24.75" hidden="1" customHeight="1" x14ac:dyDescent="0.25">
      <c r="A822" s="60">
        <v>195</v>
      </c>
      <c r="B822" s="14" t="s">
        <v>1327</v>
      </c>
      <c r="C822" s="26">
        <f t="shared" si="76"/>
        <v>18391674.66</v>
      </c>
      <c r="D822" s="13">
        <v>919583.73</v>
      </c>
      <c r="E822" s="13">
        <v>1107892.96</v>
      </c>
      <c r="F822" s="13">
        <v>5656702.3399999999</v>
      </c>
      <c r="G822" s="13">
        <v>3470217.81</v>
      </c>
      <c r="H822" s="13">
        <v>1932038.54</v>
      </c>
      <c r="I822" s="13">
        <v>0</v>
      </c>
      <c r="J822" s="13">
        <v>0</v>
      </c>
      <c r="K822" s="15">
        <v>0</v>
      </c>
      <c r="L822" s="13">
        <v>0</v>
      </c>
      <c r="M822" s="184">
        <v>1090</v>
      </c>
      <c r="N822" s="13">
        <v>5305239.28</v>
      </c>
      <c r="O822" s="184">
        <v>0</v>
      </c>
      <c r="P822" s="13">
        <v>0</v>
      </c>
      <c r="Q822" s="184">
        <v>0</v>
      </c>
      <c r="R822" s="13">
        <v>0</v>
      </c>
      <c r="S822" s="184">
        <v>0</v>
      </c>
      <c r="T822" s="13">
        <v>0</v>
      </c>
      <c r="U822" s="16"/>
      <c r="V822" s="116"/>
      <c r="W822" s="116"/>
      <c r="X822" s="116"/>
      <c r="Y822" s="116"/>
      <c r="Z822" s="116"/>
      <c r="AA822" s="116"/>
      <c r="AB822" s="116"/>
      <c r="AC822" s="116"/>
      <c r="AD822" s="116"/>
      <c r="AE822" s="116"/>
      <c r="AF822" s="116"/>
      <c r="AG822" s="116"/>
      <c r="AH822" s="116"/>
      <c r="AI822" s="116"/>
      <c r="AJ822" s="116"/>
      <c r="AK822" s="116"/>
      <c r="AL822" s="116"/>
      <c r="AM822" s="116"/>
    </row>
    <row r="823" spans="1:39" s="124" customFormat="1" ht="24.75" hidden="1" customHeight="1" x14ac:dyDescent="0.25">
      <c r="A823" s="279" t="s">
        <v>59</v>
      </c>
      <c r="B823" s="280"/>
      <c r="C823" s="98">
        <f t="shared" si="76"/>
        <v>59366490.390000001</v>
      </c>
      <c r="D823" s="48">
        <f>ROUND(SUM(D818:D822),2)</f>
        <v>2968324.52</v>
      </c>
      <c r="E823" s="48">
        <f t="shared" ref="E823:T823" si="77">ROUND(SUM(E818:E822),2)</f>
        <v>4074984.03</v>
      </c>
      <c r="F823" s="48">
        <f t="shared" si="77"/>
        <v>5656702.3399999999</v>
      </c>
      <c r="G823" s="48">
        <f t="shared" si="77"/>
        <v>8113778.6900000004</v>
      </c>
      <c r="H823" s="48">
        <f t="shared" si="77"/>
        <v>4517334.0599999996</v>
      </c>
      <c r="I823" s="48">
        <f t="shared" si="77"/>
        <v>4247184.8600000003</v>
      </c>
      <c r="J823" s="48">
        <f t="shared" si="77"/>
        <v>0</v>
      </c>
      <c r="K823" s="48">
        <f t="shared" si="77"/>
        <v>0</v>
      </c>
      <c r="L823" s="48">
        <f t="shared" si="77"/>
        <v>0</v>
      </c>
      <c r="M823" s="48">
        <f t="shared" si="77"/>
        <v>2540</v>
      </c>
      <c r="N823" s="48">
        <f t="shared" si="77"/>
        <v>12362667.68</v>
      </c>
      <c r="O823" s="48">
        <f t="shared" si="77"/>
        <v>0</v>
      </c>
      <c r="P823" s="48">
        <f t="shared" si="77"/>
        <v>0</v>
      </c>
      <c r="Q823" s="48">
        <f t="shared" si="77"/>
        <v>4440</v>
      </c>
      <c r="R823" s="48">
        <f t="shared" si="77"/>
        <v>17425514.210000001</v>
      </c>
      <c r="S823" s="48">
        <f t="shared" si="77"/>
        <v>0</v>
      </c>
      <c r="T823" s="48">
        <f t="shared" si="77"/>
        <v>0</v>
      </c>
      <c r="U823" s="122"/>
      <c r="V823" s="123"/>
      <c r="W823" s="122"/>
      <c r="X823" s="122"/>
      <c r="Y823" s="122"/>
      <c r="Z823" s="122"/>
      <c r="AA823" s="122"/>
      <c r="AB823" s="122"/>
      <c r="AC823" s="122"/>
      <c r="AD823" s="122"/>
      <c r="AE823" s="122"/>
      <c r="AF823" s="122"/>
      <c r="AG823" s="122"/>
      <c r="AH823" s="122"/>
      <c r="AI823" s="122"/>
      <c r="AJ823" s="122"/>
      <c r="AK823" s="122"/>
      <c r="AL823" s="122"/>
    </row>
    <row r="824" spans="1:39" s="124" customFormat="1" ht="24.75" hidden="1" customHeight="1" x14ac:dyDescent="0.25">
      <c r="A824" s="281" t="s">
        <v>60</v>
      </c>
      <c r="B824" s="282"/>
      <c r="C824" s="283"/>
      <c r="D824" s="13"/>
      <c r="E824" s="13"/>
      <c r="F824" s="13"/>
      <c r="G824" s="13"/>
      <c r="H824" s="13"/>
      <c r="I824" s="13"/>
      <c r="J824" s="13"/>
      <c r="K824" s="74"/>
      <c r="L824" s="36"/>
      <c r="M824" s="48"/>
      <c r="N824" s="36"/>
      <c r="O824" s="81"/>
      <c r="P824" s="36"/>
      <c r="Q824" s="48"/>
      <c r="R824" s="36"/>
      <c r="S824" s="81"/>
      <c r="T824" s="36"/>
      <c r="U824" s="122"/>
      <c r="V824" s="123"/>
      <c r="W824" s="122"/>
      <c r="X824" s="122"/>
      <c r="Y824" s="122"/>
      <c r="Z824" s="122"/>
      <c r="AA824" s="122"/>
      <c r="AB824" s="122"/>
      <c r="AC824" s="122"/>
      <c r="AD824" s="122"/>
      <c r="AE824" s="122"/>
      <c r="AF824" s="122"/>
      <c r="AG824" s="122"/>
      <c r="AH824" s="122"/>
      <c r="AI824" s="122"/>
      <c r="AJ824" s="122"/>
      <c r="AK824" s="122"/>
      <c r="AL824" s="122"/>
    </row>
    <row r="825" spans="1:39" s="115" customFormat="1" ht="24.75" hidden="1" customHeight="1" x14ac:dyDescent="0.25">
      <c r="A825" s="60">
        <v>196</v>
      </c>
      <c r="B825" s="14" t="s">
        <v>107</v>
      </c>
      <c r="C825" s="26">
        <f t="shared" ref="C825:C830" si="78">ROUND(SUM(D825+E825+F825+G825+H825+I825+J825+L825+N825+P825+R825+T825),2)</f>
        <v>47017697.770000003</v>
      </c>
      <c r="D825" s="13">
        <v>2350884.89</v>
      </c>
      <c r="E825" s="13">
        <v>2242350.42</v>
      </c>
      <c r="F825" s="13">
        <v>13068080.09</v>
      </c>
      <c r="G825" s="13">
        <v>0</v>
      </c>
      <c r="H825" s="13">
        <v>0</v>
      </c>
      <c r="I825" s="13">
        <v>2585780.2400000002</v>
      </c>
      <c r="J825" s="13">
        <v>0</v>
      </c>
      <c r="K825" s="15">
        <v>0</v>
      </c>
      <c r="L825" s="13">
        <v>0</v>
      </c>
      <c r="M825" s="184">
        <v>2249</v>
      </c>
      <c r="N825" s="13">
        <v>11694214.140000001</v>
      </c>
      <c r="O825" s="184">
        <v>1370</v>
      </c>
      <c r="P825" s="13">
        <v>4822645.25</v>
      </c>
      <c r="Q825" s="184">
        <v>7221.8</v>
      </c>
      <c r="R825" s="13">
        <v>10253742.74</v>
      </c>
      <c r="S825" s="184">
        <v>0</v>
      </c>
      <c r="T825" s="13">
        <v>0</v>
      </c>
      <c r="U825" s="24"/>
      <c r="V825" s="116"/>
      <c r="W825" s="116"/>
      <c r="X825" s="116"/>
      <c r="Y825" s="116"/>
      <c r="Z825" s="116"/>
      <c r="AA825" s="116"/>
      <c r="AB825" s="116"/>
      <c r="AC825" s="116"/>
      <c r="AD825" s="116"/>
      <c r="AE825" s="116"/>
      <c r="AF825" s="116"/>
      <c r="AG825" s="116"/>
      <c r="AH825" s="116"/>
      <c r="AI825" s="116"/>
      <c r="AJ825" s="116"/>
      <c r="AK825" s="116"/>
      <c r="AL825" s="116"/>
      <c r="AM825" s="116"/>
    </row>
    <row r="826" spans="1:39" s="115" customFormat="1" ht="24.75" hidden="1" customHeight="1" x14ac:dyDescent="0.25">
      <c r="A826" s="60">
        <v>197</v>
      </c>
      <c r="B826" s="14" t="s">
        <v>943</v>
      </c>
      <c r="C826" s="26">
        <f t="shared" si="78"/>
        <v>10448682.720000001</v>
      </c>
      <c r="D826" s="13">
        <v>522434.14</v>
      </c>
      <c r="E826" s="13">
        <v>0</v>
      </c>
      <c r="F826" s="13">
        <v>4509014.13</v>
      </c>
      <c r="G826" s="13">
        <v>2750244.63</v>
      </c>
      <c r="H826" s="13">
        <v>1529595.29</v>
      </c>
      <c r="I826" s="13">
        <v>1137394.53</v>
      </c>
      <c r="J826" s="13">
        <v>0</v>
      </c>
      <c r="K826" s="172">
        <v>0</v>
      </c>
      <c r="L826" s="13">
        <v>0</v>
      </c>
      <c r="M826" s="184">
        <v>0</v>
      </c>
      <c r="N826" s="61">
        <v>0</v>
      </c>
      <c r="O826" s="184">
        <v>0</v>
      </c>
      <c r="P826" s="61">
        <v>0</v>
      </c>
      <c r="Q826" s="184">
        <v>0</v>
      </c>
      <c r="R826" s="61">
        <v>0</v>
      </c>
      <c r="S826" s="184">
        <v>0</v>
      </c>
      <c r="T826" s="61">
        <v>0</v>
      </c>
      <c r="U826" s="24"/>
      <c r="V826" s="116"/>
      <c r="W826" s="116"/>
      <c r="X826" s="116"/>
      <c r="Y826" s="116"/>
      <c r="Z826" s="116"/>
      <c r="AA826" s="116"/>
      <c r="AB826" s="116"/>
      <c r="AC826" s="116"/>
      <c r="AD826" s="116"/>
      <c r="AE826" s="116"/>
      <c r="AF826" s="116"/>
      <c r="AG826" s="116"/>
      <c r="AH826" s="116"/>
      <c r="AI826" s="116"/>
      <c r="AJ826" s="116"/>
      <c r="AK826" s="116"/>
      <c r="AL826" s="116"/>
      <c r="AM826" s="116"/>
    </row>
    <row r="827" spans="1:39" s="115" customFormat="1" ht="24.75" hidden="1" customHeight="1" x14ac:dyDescent="0.25">
      <c r="A827" s="60">
        <v>198</v>
      </c>
      <c r="B827" s="14" t="s">
        <v>944</v>
      </c>
      <c r="C827" s="26">
        <f t="shared" si="78"/>
        <v>1274261.93</v>
      </c>
      <c r="D827" s="13">
        <v>339875.85</v>
      </c>
      <c r="E827" s="13">
        <v>934386.08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72">
        <v>0</v>
      </c>
      <c r="L827" s="13">
        <v>0</v>
      </c>
      <c r="M827" s="184">
        <v>0</v>
      </c>
      <c r="N827" s="61">
        <v>0</v>
      </c>
      <c r="O827" s="184">
        <v>0</v>
      </c>
      <c r="P827" s="61">
        <v>0</v>
      </c>
      <c r="Q827" s="184">
        <v>0</v>
      </c>
      <c r="R827" s="61">
        <v>0</v>
      </c>
      <c r="S827" s="184">
        <v>0</v>
      </c>
      <c r="T827" s="61">
        <v>0</v>
      </c>
      <c r="U827" s="24"/>
      <c r="V827" s="116"/>
      <c r="W827" s="116"/>
      <c r="X827" s="116"/>
      <c r="Y827" s="116"/>
      <c r="Z827" s="116"/>
      <c r="AA827" s="116"/>
      <c r="AB827" s="116"/>
      <c r="AC827" s="116"/>
      <c r="AD827" s="116"/>
      <c r="AE827" s="116"/>
      <c r="AF827" s="116"/>
      <c r="AG827" s="116"/>
      <c r="AH827" s="116"/>
      <c r="AI827" s="116"/>
      <c r="AJ827" s="116"/>
      <c r="AK827" s="116"/>
      <c r="AL827" s="116"/>
      <c r="AM827" s="116"/>
    </row>
    <row r="828" spans="1:39" s="115" customFormat="1" ht="24.75" hidden="1" customHeight="1" x14ac:dyDescent="0.25">
      <c r="A828" s="60">
        <v>199</v>
      </c>
      <c r="B828" s="14" t="s">
        <v>946</v>
      </c>
      <c r="C828" s="26">
        <f t="shared" si="78"/>
        <v>1283776.24</v>
      </c>
      <c r="D828" s="13">
        <v>342413.54</v>
      </c>
      <c r="E828" s="13">
        <v>941362.7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  <c r="K828" s="172">
        <v>0</v>
      </c>
      <c r="L828" s="13">
        <v>0</v>
      </c>
      <c r="M828" s="184">
        <v>0</v>
      </c>
      <c r="N828" s="61">
        <v>0</v>
      </c>
      <c r="O828" s="184">
        <v>0</v>
      </c>
      <c r="P828" s="61">
        <v>0</v>
      </c>
      <c r="Q828" s="184">
        <v>0</v>
      </c>
      <c r="R828" s="61">
        <v>0</v>
      </c>
      <c r="S828" s="184">
        <v>0</v>
      </c>
      <c r="T828" s="61">
        <v>0</v>
      </c>
      <c r="U828" s="24"/>
      <c r="V828" s="116"/>
      <c r="W828" s="116"/>
      <c r="X828" s="116"/>
      <c r="Y828" s="116"/>
      <c r="Z828" s="116"/>
      <c r="AA828" s="116"/>
      <c r="AB828" s="116"/>
      <c r="AC828" s="116"/>
      <c r="AD828" s="116"/>
      <c r="AE828" s="116"/>
      <c r="AF828" s="116"/>
      <c r="AG828" s="116"/>
      <c r="AH828" s="116"/>
      <c r="AI828" s="116"/>
      <c r="AJ828" s="116"/>
      <c r="AK828" s="116"/>
      <c r="AL828" s="116"/>
      <c r="AM828" s="116"/>
    </row>
    <row r="829" spans="1:39" s="115" customFormat="1" ht="24.75" hidden="1" customHeight="1" x14ac:dyDescent="0.25">
      <c r="A829" s="60">
        <v>200</v>
      </c>
      <c r="B829" s="14" t="s">
        <v>950</v>
      </c>
      <c r="C829" s="26">
        <f t="shared" si="78"/>
        <v>15063769.73</v>
      </c>
      <c r="D829" s="13">
        <v>753188.49</v>
      </c>
      <c r="E829" s="13">
        <v>946480.75</v>
      </c>
      <c r="F829" s="13">
        <v>4656766.82</v>
      </c>
      <c r="G829" s="13">
        <v>2840365.45</v>
      </c>
      <c r="H829" s="13">
        <v>1579717.51</v>
      </c>
      <c r="I829" s="13">
        <v>1174665.01</v>
      </c>
      <c r="J829" s="13">
        <v>0</v>
      </c>
      <c r="K829" s="172">
        <v>0</v>
      </c>
      <c r="L829" s="13">
        <v>0</v>
      </c>
      <c r="M829" s="184">
        <v>0</v>
      </c>
      <c r="N829" s="61">
        <v>0</v>
      </c>
      <c r="O829" s="184">
        <v>0</v>
      </c>
      <c r="P829" s="61">
        <v>0</v>
      </c>
      <c r="Q829" s="184">
        <v>700</v>
      </c>
      <c r="R829" s="61">
        <v>3112585.6999999997</v>
      </c>
      <c r="S829" s="184">
        <v>0</v>
      </c>
      <c r="T829" s="61">
        <v>0</v>
      </c>
      <c r="U829" s="24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</row>
    <row r="830" spans="1:39" s="73" customFormat="1" ht="24.75" hidden="1" customHeight="1" x14ac:dyDescent="0.25">
      <c r="A830" s="271" t="s">
        <v>61</v>
      </c>
      <c r="B830" s="272"/>
      <c r="C830" s="98">
        <f t="shared" si="78"/>
        <v>75088188.390000001</v>
      </c>
      <c r="D830" s="48">
        <f t="shared" ref="D830:T830" si="79">ROUND(SUM(D825:D829),2)</f>
        <v>4308796.91</v>
      </c>
      <c r="E830" s="48">
        <f t="shared" si="79"/>
        <v>5064579.95</v>
      </c>
      <c r="F830" s="48">
        <f t="shared" si="79"/>
        <v>22233861.039999999</v>
      </c>
      <c r="G830" s="48">
        <f t="shared" si="79"/>
        <v>5590610.0800000001</v>
      </c>
      <c r="H830" s="48">
        <f t="shared" si="79"/>
        <v>3109312.8</v>
      </c>
      <c r="I830" s="48">
        <f t="shared" si="79"/>
        <v>4897839.78</v>
      </c>
      <c r="J830" s="48">
        <f t="shared" si="79"/>
        <v>0</v>
      </c>
      <c r="K830" s="48">
        <f t="shared" si="79"/>
        <v>0</v>
      </c>
      <c r="L830" s="48">
        <f t="shared" si="79"/>
        <v>0</v>
      </c>
      <c r="M830" s="48">
        <f t="shared" si="79"/>
        <v>2249</v>
      </c>
      <c r="N830" s="48">
        <f t="shared" si="79"/>
        <v>11694214.140000001</v>
      </c>
      <c r="O830" s="48">
        <f t="shared" si="79"/>
        <v>1370</v>
      </c>
      <c r="P830" s="48">
        <f t="shared" si="79"/>
        <v>4822645.25</v>
      </c>
      <c r="Q830" s="48">
        <f t="shared" si="79"/>
        <v>7921.8</v>
      </c>
      <c r="R830" s="48">
        <f t="shared" si="79"/>
        <v>13366328.439999999</v>
      </c>
      <c r="S830" s="48">
        <f t="shared" si="79"/>
        <v>0</v>
      </c>
      <c r="T830" s="48">
        <f t="shared" si="79"/>
        <v>0</v>
      </c>
      <c r="U830" s="12"/>
      <c r="V830" s="29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</row>
    <row r="831" spans="1:39" s="73" customFormat="1" ht="24.75" hidden="1" customHeight="1" x14ac:dyDescent="0.25">
      <c r="A831" s="273" t="s">
        <v>85</v>
      </c>
      <c r="B831" s="274"/>
      <c r="C831" s="275"/>
      <c r="D831" s="13"/>
      <c r="E831" s="13"/>
      <c r="F831" s="13"/>
      <c r="G831" s="13"/>
      <c r="H831" s="13"/>
      <c r="I831" s="13"/>
      <c r="J831" s="13"/>
      <c r="K831" s="48"/>
      <c r="L831" s="13"/>
      <c r="M831" s="48"/>
      <c r="N831" s="13"/>
      <c r="O831" s="48"/>
      <c r="P831" s="13"/>
      <c r="Q831" s="48"/>
      <c r="R831" s="13"/>
      <c r="S831" s="48"/>
      <c r="T831" s="13"/>
      <c r="U831" s="12"/>
      <c r="V831" s="29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</row>
    <row r="832" spans="1:39" s="115" customFormat="1" ht="24.75" hidden="1" customHeight="1" x14ac:dyDescent="0.25">
      <c r="A832" s="60">
        <v>201</v>
      </c>
      <c r="B832" s="14" t="s">
        <v>394</v>
      </c>
      <c r="C832" s="26">
        <f t="shared" ref="C832:C863" si="80">ROUND(SUM(D832+E832+F832+G832+H832+I832+J832+L832+N832+P832+R832+T832),2)</f>
        <v>28743437.809999999</v>
      </c>
      <c r="D832" s="13">
        <v>1437171.89</v>
      </c>
      <c r="E832" s="13">
        <v>2286872.8199999998</v>
      </c>
      <c r="F832" s="13">
        <v>11335820.609999999</v>
      </c>
      <c r="G832" s="13">
        <v>6968084.6100000003</v>
      </c>
      <c r="H832" s="13">
        <v>3871386.22</v>
      </c>
      <c r="I832" s="13">
        <v>2844101.66</v>
      </c>
      <c r="J832" s="13">
        <v>0</v>
      </c>
      <c r="K832" s="172">
        <v>0</v>
      </c>
      <c r="L832" s="13">
        <v>0</v>
      </c>
      <c r="M832" s="184">
        <v>0</v>
      </c>
      <c r="N832" s="61">
        <v>0</v>
      </c>
      <c r="O832" s="184">
        <v>0</v>
      </c>
      <c r="P832" s="61">
        <v>0</v>
      </c>
      <c r="Q832" s="184">
        <v>0</v>
      </c>
      <c r="R832" s="61">
        <v>0</v>
      </c>
      <c r="S832" s="184">
        <v>0</v>
      </c>
      <c r="T832" s="61">
        <v>0</v>
      </c>
      <c r="U832" s="16"/>
      <c r="V832" s="125"/>
      <c r="W832" s="116"/>
      <c r="X832" s="116"/>
      <c r="Y832" s="116"/>
      <c r="Z832" s="116"/>
      <c r="AA832" s="116"/>
      <c r="AB832" s="116"/>
      <c r="AC832" s="116"/>
      <c r="AD832" s="116"/>
      <c r="AE832" s="116"/>
      <c r="AF832" s="116"/>
      <c r="AG832" s="116"/>
      <c r="AH832" s="116"/>
      <c r="AI832" s="116"/>
      <c r="AJ832" s="116"/>
      <c r="AK832" s="116"/>
      <c r="AL832" s="116"/>
      <c r="AM832" s="116"/>
    </row>
    <row r="833" spans="1:39" s="115" customFormat="1" ht="24.75" hidden="1" customHeight="1" x14ac:dyDescent="0.25">
      <c r="A833" s="60">
        <v>202</v>
      </c>
      <c r="B833" s="14" t="s">
        <v>395</v>
      </c>
      <c r="C833" s="26">
        <f t="shared" si="80"/>
        <v>32970510.530000001</v>
      </c>
      <c r="D833" s="13">
        <v>1648525.53</v>
      </c>
      <c r="E833" s="13">
        <v>2214731.38</v>
      </c>
      <c r="F833" s="13">
        <v>10978222.029999999</v>
      </c>
      <c r="G833" s="13">
        <v>6748270.1600000001</v>
      </c>
      <c r="H833" s="13">
        <v>3749259.89</v>
      </c>
      <c r="I833" s="13">
        <v>2754381.94</v>
      </c>
      <c r="J833" s="13">
        <v>0</v>
      </c>
      <c r="K833" s="172">
        <v>0</v>
      </c>
      <c r="L833" s="13">
        <v>0</v>
      </c>
      <c r="M833" s="184">
        <v>0</v>
      </c>
      <c r="N833" s="61">
        <v>0</v>
      </c>
      <c r="O833" s="184">
        <v>2071</v>
      </c>
      <c r="P833" s="61">
        <v>4877119.5999999996</v>
      </c>
      <c r="Q833" s="184">
        <v>0</v>
      </c>
      <c r="R833" s="61">
        <v>0</v>
      </c>
      <c r="S833" s="184">
        <v>0</v>
      </c>
      <c r="T833" s="61">
        <v>0</v>
      </c>
      <c r="U833" s="16"/>
      <c r="V833" s="125"/>
      <c r="W833" s="116"/>
      <c r="X833" s="116"/>
      <c r="Y833" s="116"/>
      <c r="Z833" s="116"/>
      <c r="AA833" s="116"/>
      <c r="AB833" s="116"/>
      <c r="AC833" s="116"/>
      <c r="AD833" s="116"/>
      <c r="AE833" s="116"/>
      <c r="AF833" s="116"/>
      <c r="AG833" s="116"/>
      <c r="AH833" s="116"/>
      <c r="AI833" s="116"/>
      <c r="AJ833" s="116"/>
      <c r="AK833" s="116"/>
      <c r="AL833" s="116"/>
      <c r="AM833" s="116"/>
    </row>
    <row r="834" spans="1:39" s="115" customFormat="1" ht="24.75" hidden="1" customHeight="1" x14ac:dyDescent="0.25">
      <c r="A834" s="60">
        <v>203</v>
      </c>
      <c r="B834" s="14" t="s">
        <v>396</v>
      </c>
      <c r="C834" s="26">
        <f t="shared" si="80"/>
        <v>18330630.199999999</v>
      </c>
      <c r="D834" s="13">
        <v>916531.51</v>
      </c>
      <c r="E834" s="13">
        <v>1309001.3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5">
        <v>0</v>
      </c>
      <c r="L834" s="13">
        <v>0</v>
      </c>
      <c r="M834" s="184">
        <v>1319.9</v>
      </c>
      <c r="N834" s="13">
        <v>5140534.0199999996</v>
      </c>
      <c r="O834" s="184">
        <v>0</v>
      </c>
      <c r="P834" s="13">
        <v>0</v>
      </c>
      <c r="Q834" s="184">
        <v>2511.8000000000002</v>
      </c>
      <c r="R834" s="13">
        <v>10964563.369999999</v>
      </c>
      <c r="S834" s="184">
        <v>0</v>
      </c>
      <c r="T834" s="13">
        <v>0</v>
      </c>
      <c r="U834" s="16"/>
      <c r="V834" s="125"/>
      <c r="W834" s="116"/>
      <c r="X834" s="116"/>
      <c r="Y834" s="116"/>
      <c r="Z834" s="116"/>
      <c r="AA834" s="116"/>
      <c r="AB834" s="116"/>
      <c r="AC834" s="116"/>
      <c r="AD834" s="116"/>
      <c r="AE834" s="116"/>
      <c r="AF834" s="116"/>
      <c r="AG834" s="116"/>
      <c r="AH834" s="116"/>
      <c r="AI834" s="116"/>
      <c r="AJ834" s="116"/>
      <c r="AK834" s="116"/>
      <c r="AL834" s="116"/>
      <c r="AM834" s="116"/>
    </row>
    <row r="835" spans="1:39" s="115" customFormat="1" ht="24.75" hidden="1" customHeight="1" x14ac:dyDescent="0.25">
      <c r="A835" s="60">
        <v>204</v>
      </c>
      <c r="B835" s="14" t="s">
        <v>397</v>
      </c>
      <c r="C835" s="26">
        <f t="shared" si="80"/>
        <v>9752995.9800000004</v>
      </c>
      <c r="D835" s="13">
        <v>487649.8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5">
        <v>0</v>
      </c>
      <c r="L835" s="13">
        <v>0</v>
      </c>
      <c r="M835" s="184">
        <v>2379</v>
      </c>
      <c r="N835" s="13">
        <v>9265346.1799999997</v>
      </c>
      <c r="O835" s="184">
        <v>0</v>
      </c>
      <c r="P835" s="13">
        <v>0</v>
      </c>
      <c r="Q835" s="184">
        <v>0</v>
      </c>
      <c r="R835" s="13">
        <v>0</v>
      </c>
      <c r="S835" s="184">
        <v>0</v>
      </c>
      <c r="T835" s="13">
        <v>0</v>
      </c>
      <c r="U835" s="16"/>
      <c r="V835" s="125"/>
      <c r="W835" s="116"/>
      <c r="X835" s="116"/>
      <c r="Y835" s="116"/>
      <c r="Z835" s="116"/>
      <c r="AA835" s="116"/>
      <c r="AB835" s="116"/>
      <c r="AC835" s="116"/>
      <c r="AD835" s="116"/>
      <c r="AE835" s="116"/>
      <c r="AF835" s="116"/>
      <c r="AG835" s="116"/>
      <c r="AH835" s="116"/>
      <c r="AI835" s="116"/>
      <c r="AJ835" s="116"/>
      <c r="AK835" s="116"/>
      <c r="AL835" s="116"/>
      <c r="AM835" s="116"/>
    </row>
    <row r="836" spans="1:39" s="115" customFormat="1" ht="24.75" hidden="1" customHeight="1" x14ac:dyDescent="0.25">
      <c r="A836" s="60">
        <v>205</v>
      </c>
      <c r="B836" s="14" t="s">
        <v>340</v>
      </c>
      <c r="C836" s="26">
        <f t="shared" si="80"/>
        <v>3892345.58</v>
      </c>
      <c r="D836" s="13">
        <v>194617.28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  <c r="K836" s="172">
        <v>0</v>
      </c>
      <c r="L836" s="13">
        <v>0</v>
      </c>
      <c r="M836" s="184">
        <v>0</v>
      </c>
      <c r="N836" s="61">
        <v>0</v>
      </c>
      <c r="O836" s="184">
        <v>0</v>
      </c>
      <c r="P836" s="61">
        <v>0</v>
      </c>
      <c r="Q836" s="184">
        <v>2657</v>
      </c>
      <c r="R836" s="61">
        <v>3697728.3</v>
      </c>
      <c r="S836" s="184">
        <v>0</v>
      </c>
      <c r="T836" s="61">
        <v>0</v>
      </c>
      <c r="U836" s="71"/>
      <c r="V836" s="125"/>
      <c r="W836" s="116"/>
      <c r="X836" s="116"/>
      <c r="Y836" s="116"/>
      <c r="Z836" s="116"/>
      <c r="AA836" s="116"/>
      <c r="AB836" s="116"/>
      <c r="AC836" s="116"/>
      <c r="AD836" s="116"/>
      <c r="AE836" s="116"/>
      <c r="AF836" s="116"/>
      <c r="AG836" s="116"/>
      <c r="AH836" s="116"/>
      <c r="AI836" s="116"/>
      <c r="AJ836" s="116"/>
      <c r="AK836" s="116"/>
      <c r="AL836" s="116"/>
      <c r="AM836" s="116"/>
    </row>
    <row r="837" spans="1:39" s="115" customFormat="1" ht="24.75" hidden="1" customHeight="1" x14ac:dyDescent="0.25">
      <c r="A837" s="60">
        <v>206</v>
      </c>
      <c r="B837" s="14" t="s">
        <v>398</v>
      </c>
      <c r="C837" s="26">
        <f t="shared" si="80"/>
        <v>13218564.92</v>
      </c>
      <c r="D837" s="13">
        <v>660928.25</v>
      </c>
      <c r="E837" s="13">
        <v>0</v>
      </c>
      <c r="F837" s="13">
        <v>3653819.8</v>
      </c>
      <c r="G837" s="13">
        <v>0</v>
      </c>
      <c r="H837" s="13">
        <v>0</v>
      </c>
      <c r="I837" s="13">
        <v>0</v>
      </c>
      <c r="J837" s="13">
        <v>0</v>
      </c>
      <c r="K837" s="15">
        <v>0</v>
      </c>
      <c r="L837" s="13">
        <v>0</v>
      </c>
      <c r="M837" s="184">
        <v>787</v>
      </c>
      <c r="N837" s="13">
        <v>2566046.9500000002</v>
      </c>
      <c r="O837" s="184">
        <v>0</v>
      </c>
      <c r="P837" s="13">
        <v>0</v>
      </c>
      <c r="Q837" s="184">
        <v>4554</v>
      </c>
      <c r="R837" s="13">
        <v>6337769.9199999999</v>
      </c>
      <c r="S837" s="184">
        <v>0</v>
      </c>
      <c r="T837" s="13">
        <v>0</v>
      </c>
      <c r="U837" s="71"/>
      <c r="V837" s="125"/>
      <c r="W837" s="116"/>
      <c r="X837" s="116"/>
      <c r="Y837" s="116"/>
      <c r="Z837" s="116"/>
      <c r="AA837" s="116"/>
      <c r="AB837" s="116"/>
      <c r="AC837" s="116"/>
      <c r="AD837" s="116"/>
      <c r="AE837" s="116"/>
      <c r="AF837" s="116"/>
      <c r="AG837" s="116"/>
      <c r="AH837" s="116"/>
      <c r="AI837" s="116"/>
      <c r="AJ837" s="116"/>
      <c r="AK837" s="116"/>
      <c r="AL837" s="116"/>
      <c r="AM837" s="116"/>
    </row>
    <row r="838" spans="1:39" s="115" customFormat="1" ht="24.75" hidden="1" customHeight="1" x14ac:dyDescent="0.25">
      <c r="A838" s="60">
        <v>207</v>
      </c>
      <c r="B838" s="14" t="s">
        <v>399</v>
      </c>
      <c r="C838" s="26">
        <f t="shared" si="80"/>
        <v>3443270.75</v>
      </c>
      <c r="D838" s="13">
        <v>172163.54</v>
      </c>
      <c r="E838" s="13">
        <v>360296.52</v>
      </c>
      <c r="F838" s="13">
        <v>2129894.0099999998</v>
      </c>
      <c r="G838" s="13">
        <v>0</v>
      </c>
      <c r="H838" s="13">
        <v>0</v>
      </c>
      <c r="I838" s="13">
        <v>0</v>
      </c>
      <c r="J838" s="13">
        <v>0</v>
      </c>
      <c r="K838" s="172">
        <v>0</v>
      </c>
      <c r="L838" s="13">
        <v>0</v>
      </c>
      <c r="M838" s="184">
        <v>0</v>
      </c>
      <c r="N838" s="61">
        <v>0</v>
      </c>
      <c r="O838" s="184">
        <v>341.6</v>
      </c>
      <c r="P838" s="61">
        <v>780916.68</v>
      </c>
      <c r="Q838" s="184">
        <v>0</v>
      </c>
      <c r="R838" s="61">
        <v>0</v>
      </c>
      <c r="S838" s="184">
        <v>0</v>
      </c>
      <c r="T838" s="61">
        <v>0</v>
      </c>
      <c r="U838" s="16"/>
      <c r="V838" s="125"/>
      <c r="W838" s="116"/>
      <c r="X838" s="116"/>
      <c r="Y838" s="116"/>
      <c r="Z838" s="116"/>
      <c r="AA838" s="116"/>
      <c r="AB838" s="116"/>
      <c r="AC838" s="116"/>
      <c r="AD838" s="116"/>
      <c r="AE838" s="116"/>
      <c r="AF838" s="116"/>
      <c r="AG838" s="116"/>
      <c r="AH838" s="116"/>
      <c r="AI838" s="116"/>
      <c r="AJ838" s="116"/>
      <c r="AK838" s="116"/>
      <c r="AL838" s="116"/>
      <c r="AM838" s="116"/>
    </row>
    <row r="839" spans="1:39" s="115" customFormat="1" ht="24.75" hidden="1" customHeight="1" x14ac:dyDescent="0.25">
      <c r="A839" s="60">
        <v>208</v>
      </c>
      <c r="B839" s="14" t="s">
        <v>163</v>
      </c>
      <c r="C839" s="26">
        <f t="shared" si="80"/>
        <v>1428637.54</v>
      </c>
      <c r="D839" s="13">
        <v>71431.88</v>
      </c>
      <c r="E839" s="13">
        <v>1357205.66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72">
        <v>0</v>
      </c>
      <c r="L839" s="13">
        <v>0</v>
      </c>
      <c r="M839" s="184">
        <v>0</v>
      </c>
      <c r="N839" s="61">
        <v>0</v>
      </c>
      <c r="O839" s="184">
        <v>0</v>
      </c>
      <c r="P839" s="61">
        <v>0</v>
      </c>
      <c r="Q839" s="184">
        <v>0</v>
      </c>
      <c r="R839" s="61">
        <v>0</v>
      </c>
      <c r="S839" s="184">
        <v>0</v>
      </c>
      <c r="T839" s="61">
        <v>0</v>
      </c>
      <c r="U839" s="16"/>
      <c r="V839" s="125"/>
      <c r="W839" s="116"/>
      <c r="X839" s="116"/>
      <c r="Y839" s="116"/>
      <c r="Z839" s="116"/>
      <c r="AA839" s="116"/>
      <c r="AB839" s="116"/>
      <c r="AC839" s="116"/>
      <c r="AD839" s="116"/>
      <c r="AE839" s="116"/>
      <c r="AF839" s="116"/>
      <c r="AG839" s="116"/>
      <c r="AH839" s="116"/>
      <c r="AI839" s="116"/>
      <c r="AJ839" s="116"/>
      <c r="AK839" s="116"/>
      <c r="AL839" s="116"/>
      <c r="AM839" s="116"/>
    </row>
    <row r="840" spans="1:39" s="115" customFormat="1" ht="24.75" hidden="1" customHeight="1" x14ac:dyDescent="0.25">
      <c r="A840" s="60">
        <v>209</v>
      </c>
      <c r="B840" s="14" t="s">
        <v>400</v>
      </c>
      <c r="C840" s="26">
        <f t="shared" si="80"/>
        <v>16096969.32</v>
      </c>
      <c r="D840" s="13">
        <v>804848.47</v>
      </c>
      <c r="E840" s="13">
        <v>0</v>
      </c>
      <c r="F840" s="13">
        <v>6928574.8799999999</v>
      </c>
      <c r="G840" s="13">
        <v>4258967.8899999997</v>
      </c>
      <c r="H840" s="13">
        <v>2366232.7000000002</v>
      </c>
      <c r="I840" s="13">
        <v>1738345.38</v>
      </c>
      <c r="J840" s="13">
        <v>0</v>
      </c>
      <c r="K840" s="172">
        <v>0</v>
      </c>
      <c r="L840" s="13">
        <v>0</v>
      </c>
      <c r="M840" s="184">
        <v>0</v>
      </c>
      <c r="N840" s="61">
        <v>0</v>
      </c>
      <c r="O840" s="184">
        <v>0</v>
      </c>
      <c r="P840" s="61">
        <v>0</v>
      </c>
      <c r="Q840" s="184">
        <v>0</v>
      </c>
      <c r="R840" s="61">
        <v>0</v>
      </c>
      <c r="S840" s="184">
        <v>0</v>
      </c>
      <c r="T840" s="61">
        <v>0</v>
      </c>
      <c r="U840" s="16"/>
      <c r="V840" s="125"/>
      <c r="W840" s="116"/>
      <c r="X840" s="116"/>
      <c r="Y840" s="116"/>
      <c r="Z840" s="116"/>
      <c r="AA840" s="116"/>
      <c r="AB840" s="116"/>
      <c r="AC840" s="116"/>
      <c r="AD840" s="116"/>
      <c r="AE840" s="116"/>
      <c r="AF840" s="116"/>
      <c r="AG840" s="116"/>
      <c r="AH840" s="116"/>
      <c r="AI840" s="116"/>
      <c r="AJ840" s="116"/>
      <c r="AK840" s="116"/>
      <c r="AL840" s="116"/>
      <c r="AM840" s="116"/>
    </row>
    <row r="841" spans="1:39" s="115" customFormat="1" ht="24.75" hidden="1" customHeight="1" x14ac:dyDescent="0.25">
      <c r="A841" s="60">
        <v>210</v>
      </c>
      <c r="B841" s="14" t="s">
        <v>401</v>
      </c>
      <c r="C841" s="26">
        <f t="shared" si="80"/>
        <v>15217613.35</v>
      </c>
      <c r="D841" s="13">
        <v>760880.67</v>
      </c>
      <c r="E841" s="13">
        <v>972808.96</v>
      </c>
      <c r="F841" s="13">
        <v>4822125.55</v>
      </c>
      <c r="G841" s="13">
        <v>2964141.72</v>
      </c>
      <c r="H841" s="13">
        <v>1646842.43</v>
      </c>
      <c r="I841" s="13">
        <v>0</v>
      </c>
      <c r="J841" s="13">
        <v>0</v>
      </c>
      <c r="K841" s="15">
        <v>0</v>
      </c>
      <c r="L841" s="13">
        <v>0</v>
      </c>
      <c r="M841" s="184">
        <v>1040.0999999999999</v>
      </c>
      <c r="N841" s="13">
        <v>4050814.02</v>
      </c>
      <c r="O841" s="184">
        <v>0</v>
      </c>
      <c r="P841" s="13">
        <v>0</v>
      </c>
      <c r="Q841" s="184">
        <v>0</v>
      </c>
      <c r="R841" s="13">
        <v>0</v>
      </c>
      <c r="S841" s="184">
        <v>0</v>
      </c>
      <c r="T841" s="13">
        <v>0</v>
      </c>
      <c r="U841" s="16"/>
      <c r="V841" s="125"/>
      <c r="W841" s="116"/>
      <c r="X841" s="116"/>
      <c r="Y841" s="116"/>
      <c r="Z841" s="116"/>
      <c r="AA841" s="116"/>
      <c r="AB841" s="116"/>
      <c r="AC841" s="116"/>
      <c r="AD841" s="116"/>
      <c r="AE841" s="116"/>
      <c r="AF841" s="116"/>
      <c r="AG841" s="116"/>
      <c r="AH841" s="116"/>
      <c r="AI841" s="116"/>
      <c r="AJ841" s="116"/>
      <c r="AK841" s="116"/>
      <c r="AL841" s="116"/>
      <c r="AM841" s="116"/>
    </row>
    <row r="842" spans="1:39" s="115" customFormat="1" ht="24.75" hidden="1" customHeight="1" x14ac:dyDescent="0.25">
      <c r="A842" s="60">
        <v>211</v>
      </c>
      <c r="B842" s="14" t="s">
        <v>402</v>
      </c>
      <c r="C842" s="26">
        <f t="shared" si="80"/>
        <v>15278994.800000001</v>
      </c>
      <c r="D842" s="13">
        <v>763949.74</v>
      </c>
      <c r="E842" s="13">
        <v>0</v>
      </c>
      <c r="F842" s="13">
        <v>5577419.5899999999</v>
      </c>
      <c r="G842" s="13">
        <v>0</v>
      </c>
      <c r="H842" s="13">
        <v>0</v>
      </c>
      <c r="I842" s="13">
        <v>0</v>
      </c>
      <c r="J842" s="13">
        <v>0</v>
      </c>
      <c r="K842" s="15">
        <v>0</v>
      </c>
      <c r="L842" s="13">
        <v>0</v>
      </c>
      <c r="M842" s="184">
        <v>1387.9</v>
      </c>
      <c r="N842" s="13">
        <v>5405369.4699999997</v>
      </c>
      <c r="O842" s="184">
        <v>0</v>
      </c>
      <c r="P842" s="13">
        <v>0</v>
      </c>
      <c r="Q842" s="184">
        <v>2538.1</v>
      </c>
      <c r="R842" s="13">
        <v>3532256</v>
      </c>
      <c r="S842" s="184">
        <v>0</v>
      </c>
      <c r="T842" s="13">
        <v>0</v>
      </c>
      <c r="U842" s="71"/>
      <c r="V842" s="125"/>
      <c r="W842" s="116"/>
      <c r="X842" s="116"/>
      <c r="Y842" s="116"/>
      <c r="Z842" s="116"/>
      <c r="AA842" s="116"/>
      <c r="AB842" s="116"/>
      <c r="AC842" s="116"/>
      <c r="AD842" s="116"/>
      <c r="AE842" s="116"/>
      <c r="AF842" s="116"/>
      <c r="AG842" s="116"/>
      <c r="AH842" s="116"/>
      <c r="AI842" s="116"/>
      <c r="AJ842" s="116"/>
      <c r="AK842" s="116"/>
      <c r="AL842" s="116"/>
      <c r="AM842" s="116"/>
    </row>
    <row r="843" spans="1:39" s="115" customFormat="1" ht="24.75" hidden="1" customHeight="1" x14ac:dyDescent="0.25">
      <c r="A843" s="60">
        <v>212</v>
      </c>
      <c r="B843" s="14" t="s">
        <v>471</v>
      </c>
      <c r="C843" s="26">
        <f t="shared" si="80"/>
        <v>16891921.559999999</v>
      </c>
      <c r="D843" s="13">
        <v>844596.08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5">
        <v>0</v>
      </c>
      <c r="L843" s="13">
        <v>0</v>
      </c>
      <c r="M843" s="184">
        <v>1964.2</v>
      </c>
      <c r="N843" s="13">
        <v>7649849.9199999999</v>
      </c>
      <c r="O843" s="184">
        <v>0</v>
      </c>
      <c r="P843" s="13">
        <v>0</v>
      </c>
      <c r="Q843" s="184">
        <v>6034</v>
      </c>
      <c r="R843" s="13">
        <v>8397475.5600000005</v>
      </c>
      <c r="S843" s="184">
        <v>0</v>
      </c>
      <c r="T843" s="13">
        <v>0</v>
      </c>
      <c r="U843" s="71"/>
      <c r="V843" s="125"/>
      <c r="W843" s="116"/>
      <c r="X843" s="116"/>
      <c r="Y843" s="116"/>
      <c r="Z843" s="116"/>
      <c r="AA843" s="116"/>
      <c r="AB843" s="116"/>
      <c r="AC843" s="116"/>
      <c r="AD843" s="116"/>
      <c r="AE843" s="116"/>
      <c r="AF843" s="116"/>
      <c r="AG843" s="116"/>
      <c r="AH843" s="116"/>
      <c r="AI843" s="116"/>
      <c r="AJ843" s="116"/>
      <c r="AK843" s="116"/>
      <c r="AL843" s="116"/>
      <c r="AM843" s="116"/>
    </row>
    <row r="844" spans="1:39" s="115" customFormat="1" ht="24.75" hidden="1" customHeight="1" x14ac:dyDescent="0.25">
      <c r="A844" s="60">
        <v>213</v>
      </c>
      <c r="B844" s="14" t="s">
        <v>472</v>
      </c>
      <c r="C844" s="26">
        <f t="shared" si="80"/>
        <v>21324317.59</v>
      </c>
      <c r="D844" s="13">
        <v>1066215.8799999999</v>
      </c>
      <c r="E844" s="13">
        <v>1410610.14</v>
      </c>
      <c r="F844" s="13">
        <v>6992266.1699999999</v>
      </c>
      <c r="G844" s="13">
        <v>4298118.67</v>
      </c>
      <c r="H844" s="13">
        <v>2387984.41</v>
      </c>
      <c r="I844" s="13">
        <v>1754325.2</v>
      </c>
      <c r="J844" s="13">
        <v>0</v>
      </c>
      <c r="K844" s="172">
        <v>0</v>
      </c>
      <c r="L844" s="13">
        <v>0</v>
      </c>
      <c r="M844" s="184">
        <v>0</v>
      </c>
      <c r="N844" s="61">
        <v>0</v>
      </c>
      <c r="O844" s="184">
        <v>0</v>
      </c>
      <c r="P844" s="61">
        <v>0</v>
      </c>
      <c r="Q844" s="184">
        <v>2453.6999999999998</v>
      </c>
      <c r="R844" s="61">
        <v>3414797.12</v>
      </c>
      <c r="S844" s="184">
        <v>0</v>
      </c>
      <c r="T844" s="61">
        <v>0</v>
      </c>
      <c r="U844" s="71"/>
      <c r="V844" s="125"/>
      <c r="W844" s="116"/>
      <c r="X844" s="116"/>
      <c r="Y844" s="116"/>
      <c r="Z844" s="116"/>
      <c r="AA844" s="116"/>
      <c r="AB844" s="116"/>
      <c r="AC844" s="116"/>
      <c r="AD844" s="116"/>
      <c r="AE844" s="116"/>
      <c r="AF844" s="116"/>
      <c r="AG844" s="116"/>
      <c r="AH844" s="116"/>
      <c r="AI844" s="116"/>
      <c r="AJ844" s="116"/>
      <c r="AK844" s="116"/>
      <c r="AL844" s="116"/>
      <c r="AM844" s="116"/>
    </row>
    <row r="845" spans="1:39" s="115" customFormat="1" ht="24.75" hidden="1" customHeight="1" x14ac:dyDescent="0.25">
      <c r="A845" s="60">
        <v>214</v>
      </c>
      <c r="B845" s="14" t="s">
        <v>403</v>
      </c>
      <c r="C845" s="26">
        <f t="shared" si="80"/>
        <v>18833207.710000001</v>
      </c>
      <c r="D845" s="13">
        <v>941660.39</v>
      </c>
      <c r="E845" s="13">
        <v>1059697.8600000001</v>
      </c>
      <c r="F845" s="13">
        <v>5252825.91</v>
      </c>
      <c r="G845" s="13">
        <v>3228891.55</v>
      </c>
      <c r="H845" s="13">
        <v>1793934.34</v>
      </c>
      <c r="I845" s="13">
        <v>1317908.2</v>
      </c>
      <c r="J845" s="13">
        <v>0</v>
      </c>
      <c r="K845" s="15">
        <v>0</v>
      </c>
      <c r="L845" s="13">
        <v>0</v>
      </c>
      <c r="M845" s="184">
        <v>1345</v>
      </c>
      <c r="N845" s="13">
        <v>5238289.46</v>
      </c>
      <c r="O845" s="184">
        <v>0</v>
      </c>
      <c r="P845" s="13">
        <v>0</v>
      </c>
      <c r="Q845" s="184">
        <v>0</v>
      </c>
      <c r="R845" s="13">
        <v>0</v>
      </c>
      <c r="S845" s="184">
        <v>0</v>
      </c>
      <c r="T845" s="13">
        <v>0</v>
      </c>
      <c r="U845" s="16"/>
      <c r="V845" s="126"/>
      <c r="W845" s="116"/>
      <c r="X845" s="116"/>
      <c r="Y845" s="116"/>
      <c r="Z845" s="116"/>
      <c r="AA845" s="116"/>
      <c r="AB845" s="116"/>
      <c r="AC845" s="116"/>
      <c r="AD845" s="116"/>
      <c r="AE845" s="116"/>
      <c r="AF845" s="116"/>
      <c r="AG845" s="116"/>
      <c r="AH845" s="116"/>
      <c r="AI845" s="116"/>
      <c r="AJ845" s="116"/>
      <c r="AK845" s="116"/>
      <c r="AL845" s="116"/>
      <c r="AM845" s="116"/>
    </row>
    <row r="846" spans="1:39" s="115" customFormat="1" ht="24.75" hidden="1" customHeight="1" x14ac:dyDescent="0.25">
      <c r="A846" s="60">
        <v>215</v>
      </c>
      <c r="B846" s="14" t="s">
        <v>404</v>
      </c>
      <c r="C846" s="26">
        <f t="shared" si="80"/>
        <v>2449761.67</v>
      </c>
      <c r="D846" s="13">
        <v>122488.08</v>
      </c>
      <c r="E846" s="13">
        <v>155233.42000000001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5">
        <v>0</v>
      </c>
      <c r="L846" s="13">
        <v>0</v>
      </c>
      <c r="M846" s="184">
        <v>557.70000000000005</v>
      </c>
      <c r="N846" s="13">
        <v>2172040.17</v>
      </c>
      <c r="O846" s="184">
        <v>0</v>
      </c>
      <c r="P846" s="13">
        <v>0</v>
      </c>
      <c r="Q846" s="184">
        <v>0</v>
      </c>
      <c r="R846" s="13">
        <v>0</v>
      </c>
      <c r="S846" s="184">
        <v>0</v>
      </c>
      <c r="T846" s="13">
        <v>0</v>
      </c>
      <c r="U846" s="16"/>
      <c r="V846" s="125"/>
      <c r="W846" s="116"/>
      <c r="X846" s="116"/>
      <c r="Y846" s="116"/>
      <c r="Z846" s="116"/>
      <c r="AA846" s="116"/>
      <c r="AB846" s="116"/>
      <c r="AC846" s="116"/>
      <c r="AD846" s="116"/>
      <c r="AE846" s="116"/>
      <c r="AF846" s="116"/>
      <c r="AG846" s="116"/>
      <c r="AH846" s="116"/>
      <c r="AI846" s="116"/>
      <c r="AJ846" s="116"/>
      <c r="AK846" s="116"/>
      <c r="AL846" s="116"/>
      <c r="AM846" s="116"/>
    </row>
    <row r="847" spans="1:39" s="115" customFormat="1" ht="24.75" hidden="1" customHeight="1" x14ac:dyDescent="0.25">
      <c r="A847" s="60">
        <v>216</v>
      </c>
      <c r="B847" s="14" t="s">
        <v>405</v>
      </c>
      <c r="C847" s="26">
        <f t="shared" si="80"/>
        <v>23504205.879999999</v>
      </c>
      <c r="D847" s="13">
        <v>1175210.29</v>
      </c>
      <c r="E847" s="13">
        <v>1379794.57</v>
      </c>
      <c r="F847" s="13">
        <v>6839516.2000000002</v>
      </c>
      <c r="G847" s="13">
        <v>4204223.8600000003</v>
      </c>
      <c r="H847" s="13">
        <v>2335817.5499999998</v>
      </c>
      <c r="I847" s="13">
        <v>1716000.99</v>
      </c>
      <c r="J847" s="13">
        <v>0</v>
      </c>
      <c r="K847" s="15">
        <v>0</v>
      </c>
      <c r="L847" s="13">
        <v>0</v>
      </c>
      <c r="M847" s="184">
        <v>1503</v>
      </c>
      <c r="N847" s="13">
        <v>5853642.4199999999</v>
      </c>
      <c r="O847" s="184">
        <v>0</v>
      </c>
      <c r="P847" s="13">
        <v>0</v>
      </c>
      <c r="Q847" s="184">
        <v>0</v>
      </c>
      <c r="R847" s="13">
        <v>0</v>
      </c>
      <c r="S847" s="184">
        <v>0</v>
      </c>
      <c r="T847" s="13">
        <v>0</v>
      </c>
      <c r="U847" s="16"/>
      <c r="V847" s="125"/>
      <c r="W847" s="116"/>
      <c r="X847" s="116"/>
      <c r="Y847" s="116"/>
      <c r="Z847" s="116"/>
      <c r="AA847" s="116"/>
      <c r="AB847" s="116"/>
      <c r="AC847" s="116"/>
      <c r="AD847" s="116"/>
      <c r="AE847" s="116"/>
      <c r="AF847" s="116"/>
      <c r="AG847" s="116"/>
      <c r="AH847" s="116"/>
      <c r="AI847" s="116"/>
      <c r="AJ847" s="116"/>
      <c r="AK847" s="116"/>
      <c r="AL847" s="116"/>
      <c r="AM847" s="116"/>
    </row>
    <row r="848" spans="1:39" s="115" customFormat="1" ht="24.75" hidden="1" customHeight="1" x14ac:dyDescent="0.25">
      <c r="A848" s="60">
        <v>217</v>
      </c>
      <c r="B848" s="14" t="s">
        <v>406</v>
      </c>
      <c r="C848" s="26">
        <f t="shared" si="80"/>
        <v>3490338.25</v>
      </c>
      <c r="D848" s="13">
        <v>174516.91</v>
      </c>
      <c r="E848" s="13">
        <v>732282.45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72">
        <v>0</v>
      </c>
      <c r="L848" s="13">
        <v>0</v>
      </c>
      <c r="M848" s="184">
        <v>0</v>
      </c>
      <c r="N848" s="61">
        <v>0</v>
      </c>
      <c r="O848" s="184">
        <v>0</v>
      </c>
      <c r="P848" s="61">
        <v>0</v>
      </c>
      <c r="Q848" s="184">
        <v>1856.4</v>
      </c>
      <c r="R848" s="61">
        <v>2583538.89</v>
      </c>
      <c r="S848" s="184">
        <v>0</v>
      </c>
      <c r="T848" s="61">
        <v>0</v>
      </c>
      <c r="U848" s="71"/>
      <c r="V848" s="125"/>
      <c r="W848" s="116"/>
      <c r="X848" s="116"/>
      <c r="Y848" s="116"/>
      <c r="Z848" s="116"/>
      <c r="AA848" s="116"/>
      <c r="AB848" s="116"/>
      <c r="AC848" s="116"/>
      <c r="AD848" s="116"/>
      <c r="AE848" s="116"/>
      <c r="AF848" s="116"/>
      <c r="AG848" s="116"/>
      <c r="AH848" s="116"/>
      <c r="AI848" s="116"/>
      <c r="AJ848" s="116"/>
      <c r="AK848" s="116"/>
      <c r="AL848" s="116"/>
      <c r="AM848" s="116"/>
    </row>
    <row r="849" spans="1:39" s="115" customFormat="1" ht="24.75" hidden="1" customHeight="1" x14ac:dyDescent="0.25">
      <c r="A849" s="60">
        <v>218</v>
      </c>
      <c r="B849" s="14" t="s">
        <v>407</v>
      </c>
      <c r="C849" s="26">
        <f t="shared" si="80"/>
        <v>5890478</v>
      </c>
      <c r="D849" s="13">
        <v>294523.90000000002</v>
      </c>
      <c r="E849" s="13">
        <v>1099950.7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72">
        <v>0</v>
      </c>
      <c r="L849" s="13">
        <v>0</v>
      </c>
      <c r="M849" s="184">
        <v>0</v>
      </c>
      <c r="N849" s="61">
        <v>0</v>
      </c>
      <c r="O849" s="184">
        <v>0</v>
      </c>
      <c r="P849" s="61">
        <v>0</v>
      </c>
      <c r="Q849" s="184">
        <v>3230.6</v>
      </c>
      <c r="R849" s="61">
        <v>4496003.4000000004</v>
      </c>
      <c r="S849" s="184">
        <v>0</v>
      </c>
      <c r="T849" s="61">
        <v>0</v>
      </c>
      <c r="U849" s="71"/>
      <c r="V849" s="125"/>
      <c r="W849" s="116"/>
      <c r="X849" s="116"/>
      <c r="Y849" s="116"/>
      <c r="Z849" s="116"/>
      <c r="AA849" s="116"/>
      <c r="AB849" s="116"/>
      <c r="AC849" s="116"/>
      <c r="AD849" s="116"/>
      <c r="AE849" s="116"/>
      <c r="AF849" s="116"/>
      <c r="AG849" s="116"/>
      <c r="AH849" s="116"/>
      <c r="AI849" s="116"/>
      <c r="AJ849" s="116"/>
      <c r="AK849" s="116"/>
      <c r="AL849" s="116"/>
      <c r="AM849" s="116"/>
    </row>
    <row r="850" spans="1:39" s="115" customFormat="1" ht="24.75" hidden="1" customHeight="1" x14ac:dyDescent="0.25">
      <c r="A850" s="60">
        <v>219</v>
      </c>
      <c r="B850" s="14" t="s">
        <v>408</v>
      </c>
      <c r="C850" s="26">
        <f t="shared" si="80"/>
        <v>31002062.670000002</v>
      </c>
      <c r="D850" s="13">
        <v>1550103.13</v>
      </c>
      <c r="E850" s="13">
        <v>1825024.5</v>
      </c>
      <c r="F850" s="13">
        <v>9046480.4700000007</v>
      </c>
      <c r="G850" s="13">
        <v>5560836.1699999999</v>
      </c>
      <c r="H850" s="13">
        <v>3089535.47</v>
      </c>
      <c r="I850" s="13">
        <v>2269717.48</v>
      </c>
      <c r="J850" s="13">
        <v>0</v>
      </c>
      <c r="K850" s="15">
        <v>0</v>
      </c>
      <c r="L850" s="13">
        <v>0</v>
      </c>
      <c r="M850" s="184">
        <v>1966.9</v>
      </c>
      <c r="N850" s="13">
        <v>7660365.4500000002</v>
      </c>
      <c r="O850" s="184">
        <v>0</v>
      </c>
      <c r="P850" s="13">
        <v>0</v>
      </c>
      <c r="Q850" s="184">
        <v>0</v>
      </c>
      <c r="R850" s="13">
        <v>0</v>
      </c>
      <c r="S850" s="184">
        <v>0</v>
      </c>
      <c r="T850" s="13">
        <v>0</v>
      </c>
      <c r="U850" s="16"/>
      <c r="V850" s="125"/>
      <c r="W850" s="116"/>
      <c r="X850" s="116"/>
      <c r="Y850" s="116"/>
      <c r="Z850" s="116"/>
      <c r="AA850" s="116"/>
      <c r="AB850" s="116"/>
      <c r="AC850" s="116"/>
      <c r="AD850" s="116"/>
      <c r="AE850" s="116"/>
      <c r="AF850" s="116"/>
      <c r="AG850" s="116"/>
      <c r="AH850" s="116"/>
      <c r="AI850" s="116"/>
      <c r="AJ850" s="116"/>
      <c r="AK850" s="116"/>
      <c r="AL850" s="116"/>
      <c r="AM850" s="116"/>
    </row>
    <row r="851" spans="1:39" s="115" customFormat="1" ht="24.75" hidden="1" customHeight="1" x14ac:dyDescent="0.25">
      <c r="A851" s="60">
        <v>220</v>
      </c>
      <c r="B851" s="14" t="s">
        <v>409</v>
      </c>
      <c r="C851" s="26">
        <f t="shared" si="80"/>
        <v>9018959.5099999998</v>
      </c>
      <c r="D851" s="13">
        <v>450947.98</v>
      </c>
      <c r="E851" s="13">
        <v>717562.51</v>
      </c>
      <c r="F851" s="13">
        <v>3556892.11</v>
      </c>
      <c r="G851" s="13">
        <v>2186407.67</v>
      </c>
      <c r="H851" s="13">
        <v>1214742.5</v>
      </c>
      <c r="I851" s="13">
        <v>892406.74</v>
      </c>
      <c r="J851" s="13">
        <v>0</v>
      </c>
      <c r="K851" s="172">
        <v>0</v>
      </c>
      <c r="L851" s="13">
        <v>0</v>
      </c>
      <c r="M851" s="184">
        <v>0</v>
      </c>
      <c r="N851" s="61">
        <v>0</v>
      </c>
      <c r="O851" s="184">
        <v>0</v>
      </c>
      <c r="P851" s="61">
        <v>0</v>
      </c>
      <c r="Q851" s="184">
        <v>0</v>
      </c>
      <c r="R851" s="61">
        <v>0</v>
      </c>
      <c r="S851" s="184">
        <v>0</v>
      </c>
      <c r="T851" s="61">
        <v>0</v>
      </c>
      <c r="U851" s="16"/>
      <c r="V851" s="125"/>
      <c r="W851" s="116"/>
      <c r="X851" s="116"/>
      <c r="Y851" s="116"/>
      <c r="Z851" s="116"/>
      <c r="AA851" s="116"/>
      <c r="AB851" s="116"/>
      <c r="AC851" s="116"/>
      <c r="AD851" s="116"/>
      <c r="AE851" s="116"/>
      <c r="AF851" s="116"/>
      <c r="AG851" s="116"/>
      <c r="AH851" s="116"/>
      <c r="AI851" s="116"/>
      <c r="AJ851" s="116"/>
      <c r="AK851" s="116"/>
      <c r="AL851" s="116"/>
      <c r="AM851" s="116"/>
    </row>
    <row r="852" spans="1:39" s="115" customFormat="1" ht="24.75" hidden="1" customHeight="1" x14ac:dyDescent="0.25">
      <c r="A852" s="60">
        <v>221</v>
      </c>
      <c r="B852" s="14" t="s">
        <v>410</v>
      </c>
      <c r="C852" s="26">
        <f t="shared" si="80"/>
        <v>6367082.7300000004</v>
      </c>
      <c r="D852" s="13">
        <v>318354.14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5">
        <v>0</v>
      </c>
      <c r="L852" s="13">
        <v>0</v>
      </c>
      <c r="M852" s="184">
        <v>907.6</v>
      </c>
      <c r="N852" s="13">
        <v>3534774.35</v>
      </c>
      <c r="O852" s="184">
        <v>0</v>
      </c>
      <c r="P852" s="13">
        <v>0</v>
      </c>
      <c r="Q852" s="184">
        <v>1806.4</v>
      </c>
      <c r="R852" s="13">
        <v>2513954.2400000002</v>
      </c>
      <c r="S852" s="184">
        <v>0</v>
      </c>
      <c r="T852" s="13">
        <v>0</v>
      </c>
      <c r="U852" s="71"/>
      <c r="V852" s="125"/>
      <c r="W852" s="116"/>
      <c r="X852" s="116"/>
      <c r="Y852" s="116"/>
      <c r="Z852" s="116"/>
      <c r="AA852" s="116"/>
      <c r="AB852" s="116"/>
      <c r="AC852" s="116"/>
      <c r="AD852" s="116"/>
      <c r="AE852" s="116"/>
      <c r="AF852" s="116"/>
      <c r="AG852" s="116"/>
      <c r="AH852" s="116"/>
      <c r="AI852" s="116"/>
      <c r="AJ852" s="116"/>
      <c r="AK852" s="116"/>
      <c r="AL852" s="116"/>
      <c r="AM852" s="116"/>
    </row>
    <row r="853" spans="1:39" s="115" customFormat="1" ht="24.75" hidden="1" customHeight="1" x14ac:dyDescent="0.25">
      <c r="A853" s="60">
        <v>222</v>
      </c>
      <c r="B853" s="14" t="s">
        <v>411</v>
      </c>
      <c r="C853" s="26">
        <f t="shared" si="80"/>
        <v>9919806.6600000001</v>
      </c>
      <c r="D853" s="13">
        <v>495990.33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5">
        <v>0</v>
      </c>
      <c r="L853" s="13">
        <v>0</v>
      </c>
      <c r="M853" s="184">
        <v>1353.4</v>
      </c>
      <c r="N853" s="13">
        <v>5271004.42</v>
      </c>
      <c r="O853" s="184">
        <v>0</v>
      </c>
      <c r="P853" s="13">
        <v>0</v>
      </c>
      <c r="Q853" s="184">
        <v>2984</v>
      </c>
      <c r="R853" s="13">
        <v>4152811.91</v>
      </c>
      <c r="S853" s="184">
        <v>0</v>
      </c>
      <c r="T853" s="13">
        <v>0</v>
      </c>
      <c r="U853" s="71"/>
      <c r="V853" s="125"/>
      <c r="W853" s="116"/>
      <c r="X853" s="116"/>
      <c r="Y853" s="116"/>
      <c r="Z853" s="116"/>
      <c r="AA853" s="116"/>
      <c r="AB853" s="116"/>
      <c r="AC853" s="116"/>
      <c r="AD853" s="116"/>
      <c r="AE853" s="116"/>
      <c r="AF853" s="116"/>
      <c r="AG853" s="116"/>
      <c r="AH853" s="116"/>
      <c r="AI853" s="116"/>
      <c r="AJ853" s="116"/>
      <c r="AK853" s="116"/>
      <c r="AL853" s="116"/>
      <c r="AM853" s="116"/>
    </row>
    <row r="854" spans="1:39" s="115" customFormat="1" ht="24.75" hidden="1" customHeight="1" x14ac:dyDescent="0.25">
      <c r="A854" s="60">
        <v>223</v>
      </c>
      <c r="B854" s="14" t="s">
        <v>412</v>
      </c>
      <c r="C854" s="26">
        <f t="shared" si="80"/>
        <v>4508397.16</v>
      </c>
      <c r="D854" s="13">
        <v>225419.86</v>
      </c>
      <c r="E854" s="13">
        <v>718993.23</v>
      </c>
      <c r="F854" s="13">
        <v>3563984.07</v>
      </c>
      <c r="G854" s="13">
        <v>0</v>
      </c>
      <c r="H854" s="13">
        <v>0</v>
      </c>
      <c r="I854" s="13">
        <v>0</v>
      </c>
      <c r="J854" s="13">
        <v>0</v>
      </c>
      <c r="K854" s="172">
        <v>0</v>
      </c>
      <c r="L854" s="13">
        <v>0</v>
      </c>
      <c r="M854" s="184">
        <v>0</v>
      </c>
      <c r="N854" s="61">
        <v>0</v>
      </c>
      <c r="O854" s="184">
        <v>0</v>
      </c>
      <c r="P854" s="61">
        <v>0</v>
      </c>
      <c r="Q854" s="184">
        <v>0</v>
      </c>
      <c r="R854" s="61">
        <v>0</v>
      </c>
      <c r="S854" s="184">
        <v>0</v>
      </c>
      <c r="T854" s="61">
        <v>0</v>
      </c>
      <c r="U854" s="16"/>
      <c r="V854" s="125"/>
      <c r="W854" s="116"/>
      <c r="X854" s="116"/>
      <c r="Y854" s="116"/>
      <c r="Z854" s="116"/>
      <c r="AA854" s="116"/>
      <c r="AB854" s="116"/>
      <c r="AC854" s="116"/>
      <c r="AD854" s="116"/>
      <c r="AE854" s="116"/>
      <c r="AF854" s="116"/>
      <c r="AG854" s="116"/>
      <c r="AH854" s="116"/>
      <c r="AI854" s="116"/>
      <c r="AJ854" s="116"/>
      <c r="AK854" s="116"/>
      <c r="AL854" s="116"/>
      <c r="AM854" s="116"/>
    </row>
    <row r="855" spans="1:39" s="115" customFormat="1" ht="24.75" hidden="1" customHeight="1" x14ac:dyDescent="0.25">
      <c r="A855" s="60">
        <v>224</v>
      </c>
      <c r="B855" s="14" t="s">
        <v>413</v>
      </c>
      <c r="C855" s="26">
        <f t="shared" si="80"/>
        <v>38063095.469999999</v>
      </c>
      <c r="D855" s="13">
        <v>1903154.77</v>
      </c>
      <c r="E855" s="13">
        <v>2281425.08</v>
      </c>
      <c r="F855" s="13">
        <v>11308816.609999999</v>
      </c>
      <c r="G855" s="13">
        <v>6951485.3399999999</v>
      </c>
      <c r="H855" s="13">
        <v>3862163.87</v>
      </c>
      <c r="I855" s="13">
        <v>2837326.49</v>
      </c>
      <c r="J855" s="13">
        <v>0</v>
      </c>
      <c r="K855" s="15">
        <v>0</v>
      </c>
      <c r="L855" s="13">
        <v>0</v>
      </c>
      <c r="M855" s="184">
        <v>2290</v>
      </c>
      <c r="N855" s="13">
        <v>8918723.3100000005</v>
      </c>
      <c r="O855" s="184">
        <v>0</v>
      </c>
      <c r="P855" s="13">
        <v>0</v>
      </c>
      <c r="Q855" s="184">
        <v>0</v>
      </c>
      <c r="R855" s="13">
        <v>0</v>
      </c>
      <c r="S855" s="184">
        <v>0</v>
      </c>
      <c r="T855" s="13">
        <v>0</v>
      </c>
      <c r="U855" s="16"/>
      <c r="V855" s="125"/>
      <c r="W855" s="116"/>
      <c r="X855" s="116"/>
      <c r="Y855" s="116"/>
      <c r="Z855" s="116"/>
      <c r="AA855" s="116"/>
      <c r="AB855" s="116"/>
      <c r="AC855" s="116"/>
      <c r="AD855" s="116"/>
      <c r="AE855" s="116"/>
      <c r="AF855" s="116"/>
      <c r="AG855" s="116"/>
      <c r="AH855" s="116"/>
      <c r="AI855" s="116"/>
      <c r="AJ855" s="116"/>
      <c r="AK855" s="116"/>
      <c r="AL855" s="116"/>
      <c r="AM855" s="116"/>
    </row>
    <row r="856" spans="1:39" s="115" customFormat="1" ht="24.75" hidden="1" customHeight="1" x14ac:dyDescent="0.25">
      <c r="A856" s="60">
        <v>225</v>
      </c>
      <c r="B856" s="14" t="s">
        <v>414</v>
      </c>
      <c r="C856" s="26">
        <f t="shared" si="80"/>
        <v>10218545.310000001</v>
      </c>
      <c r="D856" s="13">
        <v>510927.27</v>
      </c>
      <c r="E856" s="13">
        <v>0</v>
      </c>
      <c r="F856" s="13">
        <v>0</v>
      </c>
      <c r="G856" s="13">
        <v>3009328.59</v>
      </c>
      <c r="H856" s="13">
        <v>1671947.73</v>
      </c>
      <c r="I856" s="13">
        <v>1228291.1200000001</v>
      </c>
      <c r="J856" s="13">
        <v>0</v>
      </c>
      <c r="K856" s="172">
        <v>0</v>
      </c>
      <c r="L856" s="13">
        <v>0</v>
      </c>
      <c r="M856" s="184">
        <v>0</v>
      </c>
      <c r="N856" s="61">
        <v>0</v>
      </c>
      <c r="O856" s="184">
        <v>0</v>
      </c>
      <c r="P856" s="61">
        <v>0</v>
      </c>
      <c r="Q856" s="184">
        <v>2675</v>
      </c>
      <c r="R856" s="61">
        <v>3798050.6</v>
      </c>
      <c r="S856" s="184">
        <v>0</v>
      </c>
      <c r="T856" s="61">
        <v>0</v>
      </c>
      <c r="U856" s="71"/>
      <c r="V856" s="125"/>
      <c r="W856" s="116"/>
      <c r="X856" s="116"/>
      <c r="Y856" s="116"/>
      <c r="Z856" s="116"/>
      <c r="AA856" s="116"/>
      <c r="AB856" s="116"/>
      <c r="AC856" s="116"/>
      <c r="AD856" s="116"/>
      <c r="AE856" s="116"/>
      <c r="AF856" s="116"/>
      <c r="AG856" s="116"/>
      <c r="AH856" s="116"/>
      <c r="AI856" s="116"/>
      <c r="AJ856" s="116"/>
      <c r="AK856" s="116"/>
      <c r="AL856" s="116"/>
      <c r="AM856" s="116"/>
    </row>
    <row r="857" spans="1:39" s="115" customFormat="1" ht="24.75" hidden="1" customHeight="1" x14ac:dyDescent="0.25">
      <c r="A857" s="60">
        <v>226</v>
      </c>
      <c r="B857" s="14" t="s">
        <v>415</v>
      </c>
      <c r="C857" s="26">
        <f t="shared" si="80"/>
        <v>13810534.16</v>
      </c>
      <c r="D857" s="13">
        <v>690526.71</v>
      </c>
      <c r="E857" s="13">
        <v>550869.68000000005</v>
      </c>
      <c r="F857" s="13">
        <v>3256467.86</v>
      </c>
      <c r="G857" s="13">
        <v>1348138.55</v>
      </c>
      <c r="H857" s="13">
        <v>681655.88</v>
      </c>
      <c r="I857" s="13">
        <v>638678.36</v>
      </c>
      <c r="J857" s="13">
        <v>0</v>
      </c>
      <c r="K857" s="15">
        <v>0</v>
      </c>
      <c r="L857" s="13">
        <v>0</v>
      </c>
      <c r="M857" s="184">
        <v>456.5</v>
      </c>
      <c r="N857" s="13">
        <v>2376352.52</v>
      </c>
      <c r="O857" s="184">
        <v>0</v>
      </c>
      <c r="P857" s="13">
        <v>0</v>
      </c>
      <c r="Q857" s="184">
        <v>2150</v>
      </c>
      <c r="R857" s="13">
        <v>4267844.5999999996</v>
      </c>
      <c r="S857" s="184">
        <v>0</v>
      </c>
      <c r="T857" s="13">
        <v>0</v>
      </c>
      <c r="U857" s="21"/>
      <c r="V857" s="125"/>
      <c r="W857" s="116"/>
      <c r="X857" s="116"/>
      <c r="Y857" s="116"/>
      <c r="Z857" s="116"/>
      <c r="AA857" s="116"/>
      <c r="AB857" s="116"/>
      <c r="AC857" s="116"/>
      <c r="AD857" s="116"/>
      <c r="AE857" s="116"/>
      <c r="AF857" s="116"/>
      <c r="AG857" s="116"/>
      <c r="AH857" s="116"/>
      <c r="AI857" s="116"/>
      <c r="AJ857" s="116"/>
      <c r="AK857" s="116"/>
      <c r="AL857" s="116"/>
      <c r="AM857" s="116"/>
    </row>
    <row r="858" spans="1:39" s="115" customFormat="1" ht="24.75" hidden="1" customHeight="1" x14ac:dyDescent="0.25">
      <c r="A858" s="60">
        <v>227</v>
      </c>
      <c r="B858" s="14" t="s">
        <v>416</v>
      </c>
      <c r="C858" s="26">
        <f t="shared" si="80"/>
        <v>23758329.510000002</v>
      </c>
      <c r="D858" s="13">
        <v>1187916.48</v>
      </c>
      <c r="E858" s="13">
        <v>1989841.68</v>
      </c>
      <c r="F858" s="13">
        <v>10159773.970000001</v>
      </c>
      <c r="G858" s="13">
        <v>0</v>
      </c>
      <c r="H858" s="13">
        <v>0</v>
      </c>
      <c r="I858" s="13">
        <v>0</v>
      </c>
      <c r="J858" s="13">
        <v>0</v>
      </c>
      <c r="K858" s="172">
        <v>0</v>
      </c>
      <c r="L858" s="13">
        <v>0</v>
      </c>
      <c r="M858" s="184">
        <v>0</v>
      </c>
      <c r="N858" s="61">
        <v>0</v>
      </c>
      <c r="O858" s="184">
        <v>0</v>
      </c>
      <c r="P858" s="61">
        <v>0</v>
      </c>
      <c r="Q858" s="184">
        <v>3985.8</v>
      </c>
      <c r="R858" s="61">
        <v>10420797.380000001</v>
      </c>
      <c r="S858" s="184">
        <v>0</v>
      </c>
      <c r="T858" s="61">
        <v>0</v>
      </c>
      <c r="U858" s="21"/>
      <c r="V858" s="125"/>
      <c r="W858" s="116"/>
      <c r="X858" s="116"/>
      <c r="Y858" s="116"/>
      <c r="Z858" s="116"/>
      <c r="AA858" s="116"/>
      <c r="AB858" s="116"/>
      <c r="AC858" s="116"/>
      <c r="AD858" s="116"/>
      <c r="AE858" s="116"/>
      <c r="AF858" s="116"/>
      <c r="AG858" s="116"/>
      <c r="AH858" s="116"/>
      <c r="AI858" s="116"/>
      <c r="AJ858" s="116"/>
      <c r="AK858" s="116"/>
      <c r="AL858" s="116"/>
      <c r="AM858" s="116"/>
    </row>
    <row r="859" spans="1:39" s="115" customFormat="1" ht="24.75" hidden="1" customHeight="1" x14ac:dyDescent="0.25">
      <c r="A859" s="60">
        <v>228</v>
      </c>
      <c r="B859" s="14" t="s">
        <v>417</v>
      </c>
      <c r="C859" s="26">
        <f t="shared" si="80"/>
        <v>1955682.2</v>
      </c>
      <c r="D859" s="13">
        <v>97784.11</v>
      </c>
      <c r="E859" s="13">
        <v>0</v>
      </c>
      <c r="F859" s="13">
        <v>0</v>
      </c>
      <c r="G859" s="13">
        <v>938628.29</v>
      </c>
      <c r="H859" s="13">
        <v>474596.24</v>
      </c>
      <c r="I859" s="13">
        <v>444673.56</v>
      </c>
      <c r="J859" s="13">
        <v>0</v>
      </c>
      <c r="K859" s="172">
        <v>0</v>
      </c>
      <c r="L859" s="13">
        <v>0</v>
      </c>
      <c r="M859" s="184">
        <v>0</v>
      </c>
      <c r="N859" s="61">
        <v>0</v>
      </c>
      <c r="O859" s="184">
        <v>0</v>
      </c>
      <c r="P859" s="61">
        <v>0</v>
      </c>
      <c r="Q859" s="184">
        <v>0</v>
      </c>
      <c r="R859" s="61">
        <v>0</v>
      </c>
      <c r="S859" s="184">
        <v>0</v>
      </c>
      <c r="T859" s="61">
        <v>0</v>
      </c>
      <c r="U859" s="16"/>
      <c r="V859" s="125"/>
      <c r="W859" s="116"/>
      <c r="X859" s="116"/>
      <c r="Y859" s="116"/>
      <c r="Z859" s="116"/>
      <c r="AA859" s="116"/>
      <c r="AB859" s="116"/>
      <c r="AC859" s="116"/>
      <c r="AD859" s="116"/>
      <c r="AE859" s="116"/>
      <c r="AF859" s="116"/>
      <c r="AG859" s="116"/>
      <c r="AH859" s="116"/>
      <c r="AI859" s="116"/>
      <c r="AJ859" s="116"/>
      <c r="AK859" s="116"/>
      <c r="AL859" s="116"/>
      <c r="AM859" s="116"/>
    </row>
    <row r="860" spans="1:39" s="115" customFormat="1" ht="24.75" hidden="1" customHeight="1" x14ac:dyDescent="0.25">
      <c r="A860" s="60">
        <v>229</v>
      </c>
      <c r="B860" s="14" t="s">
        <v>451</v>
      </c>
      <c r="C860" s="26">
        <f t="shared" si="80"/>
        <v>14931254.460000001</v>
      </c>
      <c r="D860" s="13">
        <v>746562.72</v>
      </c>
      <c r="E860" s="13">
        <v>0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72">
        <v>0</v>
      </c>
      <c r="L860" s="13">
        <v>0</v>
      </c>
      <c r="M860" s="184">
        <v>0</v>
      </c>
      <c r="N860" s="61">
        <v>0</v>
      </c>
      <c r="O860" s="184">
        <v>0</v>
      </c>
      <c r="P860" s="61">
        <v>0</v>
      </c>
      <c r="Q860" s="184">
        <v>10192.4</v>
      </c>
      <c r="R860" s="61">
        <v>14184691.74</v>
      </c>
      <c r="S860" s="184">
        <v>0</v>
      </c>
      <c r="T860" s="61">
        <v>0</v>
      </c>
      <c r="U860" s="21"/>
      <c r="V860" s="125"/>
      <c r="W860" s="116"/>
      <c r="X860" s="116"/>
      <c r="Y860" s="116"/>
      <c r="Z860" s="116"/>
      <c r="AA860" s="116"/>
      <c r="AB860" s="116"/>
      <c r="AC860" s="116"/>
      <c r="AD860" s="116"/>
      <c r="AE860" s="116"/>
      <c r="AF860" s="116"/>
      <c r="AG860" s="116"/>
      <c r="AH860" s="116"/>
      <c r="AI860" s="116"/>
      <c r="AJ860" s="116"/>
      <c r="AK860" s="116"/>
      <c r="AL860" s="116"/>
      <c r="AM860" s="116"/>
    </row>
    <row r="861" spans="1:39" s="115" customFormat="1" ht="24.75" hidden="1" customHeight="1" x14ac:dyDescent="0.25">
      <c r="A861" s="60">
        <v>230</v>
      </c>
      <c r="B861" s="14" t="s">
        <v>418</v>
      </c>
      <c r="C861" s="26">
        <f t="shared" si="80"/>
        <v>17465242.800000001</v>
      </c>
      <c r="D861" s="13">
        <v>873262.14</v>
      </c>
      <c r="E861" s="13">
        <v>1389562.01</v>
      </c>
      <c r="F861" s="13">
        <v>6887932.4900000002</v>
      </c>
      <c r="G861" s="13">
        <v>4233985.17</v>
      </c>
      <c r="H861" s="13">
        <v>2352352.59</v>
      </c>
      <c r="I861" s="13">
        <v>1728148.4</v>
      </c>
      <c r="J861" s="13">
        <v>0</v>
      </c>
      <c r="K861" s="172">
        <v>0</v>
      </c>
      <c r="L861" s="13">
        <v>0</v>
      </c>
      <c r="M861" s="184">
        <v>0</v>
      </c>
      <c r="N861" s="61">
        <v>0</v>
      </c>
      <c r="O861" s="184">
        <v>0</v>
      </c>
      <c r="P861" s="61">
        <v>0</v>
      </c>
      <c r="Q861" s="184">
        <v>0</v>
      </c>
      <c r="R861" s="61">
        <v>0</v>
      </c>
      <c r="S861" s="184">
        <v>0</v>
      </c>
      <c r="T861" s="61">
        <v>0</v>
      </c>
      <c r="U861" s="16"/>
      <c r="V861" s="125"/>
      <c r="W861" s="116"/>
      <c r="X861" s="116"/>
      <c r="Y861" s="116"/>
      <c r="Z861" s="116"/>
      <c r="AA861" s="116"/>
      <c r="AB861" s="116"/>
      <c r="AC861" s="116"/>
      <c r="AD861" s="116"/>
      <c r="AE861" s="116"/>
      <c r="AF861" s="116"/>
      <c r="AG861" s="116"/>
      <c r="AH861" s="116"/>
      <c r="AI861" s="116"/>
      <c r="AJ861" s="116"/>
      <c r="AK861" s="116"/>
      <c r="AL861" s="116"/>
      <c r="AM861" s="116"/>
    </row>
    <row r="862" spans="1:39" s="115" customFormat="1" ht="24.75" hidden="1" customHeight="1" x14ac:dyDescent="0.25">
      <c r="A862" s="60">
        <v>231</v>
      </c>
      <c r="B862" s="14" t="s">
        <v>419</v>
      </c>
      <c r="C862" s="26">
        <f t="shared" si="80"/>
        <v>24046907.260000002</v>
      </c>
      <c r="D862" s="13">
        <v>1202345.3600000001</v>
      </c>
      <c r="E862" s="13">
        <v>1416057.89</v>
      </c>
      <c r="F862" s="13">
        <v>7019270.1799999997</v>
      </c>
      <c r="G862" s="13">
        <v>4314717.93</v>
      </c>
      <c r="H862" s="13">
        <v>2397206.7599999998</v>
      </c>
      <c r="I862" s="13">
        <v>1761100.38</v>
      </c>
      <c r="J862" s="13">
        <v>0</v>
      </c>
      <c r="K862" s="15">
        <v>0</v>
      </c>
      <c r="L862" s="13">
        <v>0</v>
      </c>
      <c r="M862" s="184">
        <v>1524.2</v>
      </c>
      <c r="N862" s="13">
        <v>5936208.7599999998</v>
      </c>
      <c r="O862" s="184">
        <v>0</v>
      </c>
      <c r="P862" s="13">
        <v>0</v>
      </c>
      <c r="Q862" s="184">
        <v>0</v>
      </c>
      <c r="R862" s="13">
        <v>0</v>
      </c>
      <c r="S862" s="184">
        <v>0</v>
      </c>
      <c r="T862" s="13">
        <v>0</v>
      </c>
      <c r="U862" s="16"/>
      <c r="V862" s="125"/>
      <c r="W862" s="116"/>
      <c r="X862" s="116"/>
      <c r="Y862" s="116"/>
      <c r="Z862" s="116"/>
      <c r="AA862" s="116"/>
      <c r="AB862" s="116"/>
      <c r="AC862" s="116"/>
      <c r="AD862" s="116"/>
      <c r="AE862" s="116"/>
      <c r="AF862" s="116"/>
      <c r="AG862" s="116"/>
      <c r="AH862" s="116"/>
      <c r="AI862" s="116"/>
      <c r="AJ862" s="116"/>
      <c r="AK862" s="116"/>
      <c r="AL862" s="116"/>
      <c r="AM862" s="116"/>
    </row>
    <row r="863" spans="1:39" s="115" customFormat="1" ht="24.75" hidden="1" customHeight="1" x14ac:dyDescent="0.25">
      <c r="A863" s="60">
        <v>232</v>
      </c>
      <c r="B863" s="14" t="s">
        <v>420</v>
      </c>
      <c r="C863" s="26">
        <f t="shared" si="80"/>
        <v>23730148.329999998</v>
      </c>
      <c r="D863" s="13">
        <v>1186507.42</v>
      </c>
      <c r="E863" s="13">
        <v>1395422.46</v>
      </c>
      <c r="F863" s="13">
        <v>6916982.25</v>
      </c>
      <c r="G863" s="13">
        <v>4251841.95</v>
      </c>
      <c r="H863" s="13">
        <v>2362273.6</v>
      </c>
      <c r="I863" s="13">
        <v>1735436.84</v>
      </c>
      <c r="J863" s="13">
        <v>0</v>
      </c>
      <c r="K863" s="15">
        <v>0</v>
      </c>
      <c r="L863" s="13">
        <v>0</v>
      </c>
      <c r="M863" s="184">
        <v>1510.2</v>
      </c>
      <c r="N863" s="13">
        <v>5881683.8099999996</v>
      </c>
      <c r="O863" s="184">
        <v>0</v>
      </c>
      <c r="P863" s="13">
        <v>0</v>
      </c>
      <c r="Q863" s="184">
        <v>0</v>
      </c>
      <c r="R863" s="13">
        <v>0</v>
      </c>
      <c r="S863" s="184">
        <v>0</v>
      </c>
      <c r="T863" s="13">
        <v>0</v>
      </c>
      <c r="U863" s="16"/>
      <c r="V863" s="125"/>
      <c r="W863" s="116"/>
      <c r="X863" s="116"/>
      <c r="Y863" s="116"/>
      <c r="Z863" s="116"/>
      <c r="AA863" s="116"/>
      <c r="AB863" s="116"/>
      <c r="AC863" s="116"/>
      <c r="AD863" s="116"/>
      <c r="AE863" s="116"/>
      <c r="AF863" s="116"/>
      <c r="AG863" s="116"/>
      <c r="AH863" s="116"/>
      <c r="AI863" s="116"/>
      <c r="AJ863" s="116"/>
      <c r="AK863" s="116"/>
      <c r="AL863" s="116"/>
      <c r="AM863" s="116"/>
    </row>
    <row r="864" spans="1:39" s="115" customFormat="1" ht="24.75" hidden="1" customHeight="1" x14ac:dyDescent="0.25">
      <c r="A864" s="60">
        <v>233</v>
      </c>
      <c r="B864" s="14" t="s">
        <v>421</v>
      </c>
      <c r="C864" s="26">
        <f t="shared" ref="C864:C894" si="81">ROUND(SUM(D864+E864+F864+G864+H864+I864+J864+L864+N864+P864+R864+T864),2)</f>
        <v>21686139.02</v>
      </c>
      <c r="D864" s="13">
        <v>1084306.95</v>
      </c>
      <c r="E864" s="13">
        <v>1282147.74</v>
      </c>
      <c r="F864" s="13">
        <v>6355489.7400000002</v>
      </c>
      <c r="G864" s="13">
        <v>3906694.69</v>
      </c>
      <c r="H864" s="13">
        <v>2170513.83</v>
      </c>
      <c r="I864" s="13">
        <v>1594561.13</v>
      </c>
      <c r="J864" s="13">
        <v>0</v>
      </c>
      <c r="K864" s="15">
        <v>0</v>
      </c>
      <c r="L864" s="13">
        <v>0</v>
      </c>
      <c r="M864" s="184">
        <v>1358.9</v>
      </c>
      <c r="N864" s="13">
        <v>5292424.9400000004</v>
      </c>
      <c r="O864" s="184">
        <v>0</v>
      </c>
      <c r="P864" s="13">
        <v>0</v>
      </c>
      <c r="Q864" s="184">
        <v>0</v>
      </c>
      <c r="R864" s="13">
        <v>0</v>
      </c>
      <c r="S864" s="184">
        <v>0</v>
      </c>
      <c r="T864" s="13">
        <v>0</v>
      </c>
      <c r="U864" s="16"/>
      <c r="V864" s="125"/>
      <c r="W864" s="116"/>
      <c r="X864" s="116"/>
      <c r="Y864" s="116"/>
      <c r="Z864" s="116"/>
      <c r="AA864" s="116"/>
      <c r="AB864" s="116"/>
      <c r="AC864" s="116"/>
      <c r="AD864" s="116"/>
      <c r="AE864" s="116"/>
      <c r="AF864" s="116"/>
      <c r="AG864" s="116"/>
      <c r="AH864" s="116"/>
      <c r="AI864" s="116"/>
      <c r="AJ864" s="116"/>
      <c r="AK864" s="116"/>
      <c r="AL864" s="116"/>
      <c r="AM864" s="116"/>
    </row>
    <row r="865" spans="1:39" s="115" customFormat="1" ht="24.75" hidden="1" customHeight="1" x14ac:dyDescent="0.25">
      <c r="A865" s="60">
        <v>234</v>
      </c>
      <c r="B865" s="14" t="s">
        <v>422</v>
      </c>
      <c r="C865" s="26">
        <f t="shared" si="81"/>
        <v>16466826.65</v>
      </c>
      <c r="D865" s="13">
        <v>823341.33</v>
      </c>
      <c r="E865" s="13">
        <v>971103.1</v>
      </c>
      <c r="F865" s="13">
        <v>4813669.75</v>
      </c>
      <c r="G865" s="13">
        <v>2958943.98</v>
      </c>
      <c r="H865" s="13">
        <v>1643954.63</v>
      </c>
      <c r="I865" s="13">
        <v>1207726.0800000001</v>
      </c>
      <c r="J865" s="13">
        <v>0</v>
      </c>
      <c r="K865" s="15">
        <v>0</v>
      </c>
      <c r="L865" s="13">
        <v>0</v>
      </c>
      <c r="M865" s="184">
        <v>1039.4000000000001</v>
      </c>
      <c r="N865" s="13">
        <v>4048087.78</v>
      </c>
      <c r="O865" s="184">
        <v>0</v>
      </c>
      <c r="P865" s="13">
        <v>0</v>
      </c>
      <c r="Q865" s="184">
        <v>0</v>
      </c>
      <c r="R865" s="13">
        <v>0</v>
      </c>
      <c r="S865" s="184">
        <v>0</v>
      </c>
      <c r="T865" s="13">
        <v>0</v>
      </c>
      <c r="U865" s="16"/>
      <c r="V865" s="125"/>
      <c r="W865" s="116"/>
      <c r="X865" s="116"/>
      <c r="Y865" s="116"/>
      <c r="Z865" s="116"/>
      <c r="AA865" s="116"/>
      <c r="AB865" s="116"/>
      <c r="AC865" s="116"/>
      <c r="AD865" s="116"/>
      <c r="AE865" s="116"/>
      <c r="AF865" s="116"/>
      <c r="AG865" s="116"/>
      <c r="AH865" s="116"/>
      <c r="AI865" s="116"/>
      <c r="AJ865" s="116"/>
      <c r="AK865" s="116"/>
      <c r="AL865" s="116"/>
      <c r="AM865" s="116"/>
    </row>
    <row r="866" spans="1:39" s="115" customFormat="1" ht="24.75" hidden="1" customHeight="1" x14ac:dyDescent="0.25">
      <c r="A866" s="60">
        <v>235</v>
      </c>
      <c r="B866" s="14" t="s">
        <v>423</v>
      </c>
      <c r="C866" s="26">
        <f t="shared" si="81"/>
        <v>23049182.18</v>
      </c>
      <c r="D866" s="13">
        <v>1152459.1100000001</v>
      </c>
      <c r="E866" s="13">
        <v>1833828.95</v>
      </c>
      <c r="F866" s="13">
        <v>9090123.3200000003</v>
      </c>
      <c r="G866" s="13">
        <v>5587663.2599999998</v>
      </c>
      <c r="H866" s="13">
        <v>3104440.29</v>
      </c>
      <c r="I866" s="13">
        <v>2280667.25</v>
      </c>
      <c r="J866" s="13">
        <v>0</v>
      </c>
      <c r="K866" s="172">
        <v>0</v>
      </c>
      <c r="L866" s="13">
        <v>0</v>
      </c>
      <c r="M866" s="184">
        <v>0</v>
      </c>
      <c r="N866" s="61">
        <v>0</v>
      </c>
      <c r="O866" s="184">
        <v>0</v>
      </c>
      <c r="P866" s="61">
        <v>0</v>
      </c>
      <c r="Q866" s="184">
        <v>0</v>
      </c>
      <c r="R866" s="61">
        <v>0</v>
      </c>
      <c r="S866" s="184">
        <v>0</v>
      </c>
      <c r="T866" s="61">
        <v>0</v>
      </c>
      <c r="U866" s="16"/>
      <c r="V866" s="125"/>
      <c r="W866" s="116"/>
      <c r="X866" s="116"/>
      <c r="Y866" s="116"/>
      <c r="Z866" s="116"/>
      <c r="AA866" s="116"/>
      <c r="AB866" s="116"/>
      <c r="AC866" s="116"/>
      <c r="AD866" s="116"/>
      <c r="AE866" s="116"/>
      <c r="AF866" s="116"/>
      <c r="AG866" s="116"/>
      <c r="AH866" s="116"/>
      <c r="AI866" s="116"/>
      <c r="AJ866" s="116"/>
      <c r="AK866" s="116"/>
      <c r="AL866" s="116"/>
      <c r="AM866" s="116"/>
    </row>
    <row r="867" spans="1:39" s="115" customFormat="1" ht="24.75" hidden="1" customHeight="1" x14ac:dyDescent="0.25">
      <c r="A867" s="60">
        <v>236</v>
      </c>
      <c r="B867" s="14" t="s">
        <v>424</v>
      </c>
      <c r="C867" s="26">
        <f t="shared" si="81"/>
        <v>5132782.21</v>
      </c>
      <c r="D867" s="13">
        <v>256639.11</v>
      </c>
      <c r="E867" s="13">
        <v>299626.37</v>
      </c>
      <c r="F867" s="13">
        <v>1485220.67</v>
      </c>
      <c r="G867" s="13">
        <v>912959.34</v>
      </c>
      <c r="H867" s="13">
        <v>507229.52</v>
      </c>
      <c r="I867" s="13">
        <v>372634.56</v>
      </c>
      <c r="J867" s="13">
        <v>0</v>
      </c>
      <c r="K867" s="15">
        <v>0</v>
      </c>
      <c r="L867" s="13">
        <v>0</v>
      </c>
      <c r="M867" s="184">
        <v>333.4</v>
      </c>
      <c r="N867" s="13">
        <v>1298472.6399999999</v>
      </c>
      <c r="O867" s="184">
        <v>0</v>
      </c>
      <c r="P867" s="13">
        <v>0</v>
      </c>
      <c r="Q867" s="184">
        <v>0</v>
      </c>
      <c r="R867" s="13">
        <v>0</v>
      </c>
      <c r="S867" s="184">
        <v>0</v>
      </c>
      <c r="T867" s="13">
        <v>0</v>
      </c>
      <c r="U867" s="16"/>
      <c r="V867" s="125"/>
      <c r="W867" s="116"/>
      <c r="X867" s="116"/>
      <c r="Y867" s="116"/>
      <c r="Z867" s="116"/>
      <c r="AA867" s="116"/>
      <c r="AB867" s="116"/>
      <c r="AC867" s="116"/>
      <c r="AD867" s="116"/>
      <c r="AE867" s="116"/>
      <c r="AF867" s="116"/>
      <c r="AG867" s="116"/>
      <c r="AH867" s="116"/>
      <c r="AI867" s="116"/>
      <c r="AJ867" s="116"/>
      <c r="AK867" s="116"/>
      <c r="AL867" s="116"/>
      <c r="AM867" s="116"/>
    </row>
    <row r="868" spans="1:39" s="115" customFormat="1" ht="24.75" hidden="1" customHeight="1" x14ac:dyDescent="0.25">
      <c r="A868" s="60">
        <v>237</v>
      </c>
      <c r="B868" s="14" t="s">
        <v>425</v>
      </c>
      <c r="C868" s="26">
        <f t="shared" si="81"/>
        <v>3213345.89</v>
      </c>
      <c r="D868" s="13">
        <v>160667.29</v>
      </c>
      <c r="E868" s="13">
        <v>0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72">
        <v>0</v>
      </c>
      <c r="L868" s="13">
        <v>0</v>
      </c>
      <c r="M868" s="184">
        <v>0</v>
      </c>
      <c r="N868" s="61">
        <v>0</v>
      </c>
      <c r="O868" s="184">
        <v>0</v>
      </c>
      <c r="P868" s="61">
        <v>0</v>
      </c>
      <c r="Q868" s="184">
        <v>2193.5</v>
      </c>
      <c r="R868" s="61">
        <v>3052678.6</v>
      </c>
      <c r="S868" s="184">
        <v>0</v>
      </c>
      <c r="T868" s="61">
        <v>0</v>
      </c>
      <c r="U868" s="21"/>
      <c r="V868" s="125"/>
      <c r="W868" s="116"/>
      <c r="X868" s="116"/>
      <c r="Y868" s="116"/>
      <c r="Z868" s="116"/>
      <c r="AA868" s="116"/>
      <c r="AB868" s="116"/>
      <c r="AC868" s="116"/>
      <c r="AD868" s="116"/>
      <c r="AE868" s="116"/>
      <c r="AF868" s="116"/>
      <c r="AG868" s="116"/>
      <c r="AH868" s="116"/>
      <c r="AI868" s="116"/>
      <c r="AJ868" s="116"/>
      <c r="AK868" s="116"/>
      <c r="AL868" s="116"/>
      <c r="AM868" s="116"/>
    </row>
    <row r="869" spans="1:39" s="115" customFormat="1" ht="24.75" hidden="1" customHeight="1" x14ac:dyDescent="0.25">
      <c r="A869" s="60">
        <v>238</v>
      </c>
      <c r="B869" s="14" t="s">
        <v>426</v>
      </c>
      <c r="C869" s="26">
        <f t="shared" si="81"/>
        <v>8310505.04</v>
      </c>
      <c r="D869" s="13">
        <v>415525.25</v>
      </c>
      <c r="E869" s="13">
        <v>967636.35</v>
      </c>
      <c r="F869" s="13">
        <v>4796485.38</v>
      </c>
      <c r="G869" s="13">
        <v>0</v>
      </c>
      <c r="H869" s="13">
        <v>0</v>
      </c>
      <c r="I869" s="13">
        <v>0</v>
      </c>
      <c r="J869" s="13">
        <v>0</v>
      </c>
      <c r="K869" s="172">
        <v>0</v>
      </c>
      <c r="L869" s="13">
        <v>0</v>
      </c>
      <c r="M869" s="184">
        <v>0</v>
      </c>
      <c r="N869" s="61">
        <v>0</v>
      </c>
      <c r="O869" s="184">
        <v>786.8</v>
      </c>
      <c r="P869" s="61">
        <v>2130858.06</v>
      </c>
      <c r="Q869" s="184">
        <v>0</v>
      </c>
      <c r="R869" s="61">
        <v>0</v>
      </c>
      <c r="S869" s="184">
        <v>0</v>
      </c>
      <c r="T869" s="61">
        <v>0</v>
      </c>
      <c r="U869" s="16"/>
      <c r="V869" s="125"/>
      <c r="W869" s="116"/>
      <c r="X869" s="116"/>
      <c r="Y869" s="116"/>
      <c r="Z869" s="116"/>
      <c r="AA869" s="116"/>
      <c r="AB869" s="116"/>
      <c r="AC869" s="116"/>
      <c r="AD869" s="116"/>
      <c r="AE869" s="116"/>
      <c r="AF869" s="116"/>
      <c r="AG869" s="116"/>
      <c r="AH869" s="116"/>
      <c r="AI869" s="116"/>
      <c r="AJ869" s="116"/>
      <c r="AK869" s="116"/>
      <c r="AL869" s="116"/>
      <c r="AM869" s="116"/>
    </row>
    <row r="870" spans="1:39" s="115" customFormat="1" ht="24.75" hidden="1" customHeight="1" x14ac:dyDescent="0.25">
      <c r="A870" s="60">
        <v>239</v>
      </c>
      <c r="B870" s="14" t="s">
        <v>427</v>
      </c>
      <c r="C870" s="26">
        <f t="shared" si="81"/>
        <v>1875335.87</v>
      </c>
      <c r="D870" s="13">
        <v>93766.79</v>
      </c>
      <c r="E870" s="13">
        <v>299076.09000000003</v>
      </c>
      <c r="F870" s="13">
        <v>1482492.99</v>
      </c>
      <c r="G870" s="13">
        <v>0</v>
      </c>
      <c r="H870" s="13">
        <v>0</v>
      </c>
      <c r="I870" s="13">
        <v>0</v>
      </c>
      <c r="J870" s="13">
        <v>0</v>
      </c>
      <c r="K870" s="172">
        <v>0</v>
      </c>
      <c r="L870" s="13">
        <v>0</v>
      </c>
      <c r="M870" s="184">
        <v>0</v>
      </c>
      <c r="N870" s="61">
        <v>0</v>
      </c>
      <c r="O870" s="184">
        <v>0</v>
      </c>
      <c r="P870" s="61">
        <v>0</v>
      </c>
      <c r="Q870" s="184">
        <v>0</v>
      </c>
      <c r="R870" s="61">
        <v>0</v>
      </c>
      <c r="S870" s="184">
        <v>0</v>
      </c>
      <c r="T870" s="61">
        <v>0</v>
      </c>
      <c r="U870" s="16"/>
      <c r="V870" s="125"/>
      <c r="W870" s="116"/>
      <c r="X870" s="116"/>
      <c r="Y870" s="116"/>
      <c r="Z870" s="116"/>
      <c r="AA870" s="116"/>
      <c r="AB870" s="116"/>
      <c r="AC870" s="116"/>
      <c r="AD870" s="116"/>
      <c r="AE870" s="116"/>
      <c r="AF870" s="116"/>
      <c r="AG870" s="116"/>
      <c r="AH870" s="116"/>
      <c r="AI870" s="116"/>
      <c r="AJ870" s="116"/>
      <c r="AK870" s="116"/>
      <c r="AL870" s="116"/>
      <c r="AM870" s="116"/>
    </row>
    <row r="871" spans="1:39" s="115" customFormat="1" ht="24.75" hidden="1" customHeight="1" x14ac:dyDescent="0.25">
      <c r="A871" s="60">
        <v>240</v>
      </c>
      <c r="B871" s="14" t="s">
        <v>428</v>
      </c>
      <c r="C871" s="26">
        <f t="shared" si="81"/>
        <v>23842757.07</v>
      </c>
      <c r="D871" s="13">
        <v>1192137.8500000001</v>
      </c>
      <c r="E871" s="13">
        <v>1404447.03</v>
      </c>
      <c r="F871" s="13">
        <v>6961716.1799999997</v>
      </c>
      <c r="G871" s="13">
        <v>4279339.71</v>
      </c>
      <c r="H871" s="13">
        <v>2377551.04</v>
      </c>
      <c r="I871" s="13">
        <v>1746660.37</v>
      </c>
      <c r="J871" s="13">
        <v>0</v>
      </c>
      <c r="K871" s="15">
        <v>0</v>
      </c>
      <c r="L871" s="13">
        <v>0</v>
      </c>
      <c r="M871" s="184">
        <v>1510</v>
      </c>
      <c r="N871" s="13">
        <v>5880904.8899999997</v>
      </c>
      <c r="O871" s="184">
        <v>0</v>
      </c>
      <c r="P871" s="13">
        <v>0</v>
      </c>
      <c r="Q871" s="184">
        <v>0</v>
      </c>
      <c r="R871" s="13">
        <v>0</v>
      </c>
      <c r="S871" s="184">
        <v>0</v>
      </c>
      <c r="T871" s="13">
        <v>0</v>
      </c>
      <c r="U871" s="16"/>
      <c r="V871" s="125"/>
      <c r="W871" s="116"/>
      <c r="X871" s="116"/>
      <c r="Y871" s="116"/>
      <c r="Z871" s="116"/>
      <c r="AA871" s="116"/>
      <c r="AB871" s="116"/>
      <c r="AC871" s="116"/>
      <c r="AD871" s="116"/>
      <c r="AE871" s="116"/>
      <c r="AF871" s="116"/>
      <c r="AG871" s="116"/>
      <c r="AH871" s="116"/>
      <c r="AI871" s="116"/>
      <c r="AJ871" s="116"/>
      <c r="AK871" s="116"/>
      <c r="AL871" s="116"/>
      <c r="AM871" s="116"/>
    </row>
    <row r="872" spans="1:39" s="115" customFormat="1" ht="24.75" hidden="1" customHeight="1" x14ac:dyDescent="0.25">
      <c r="A872" s="60">
        <v>241</v>
      </c>
      <c r="B872" s="14" t="s">
        <v>429</v>
      </c>
      <c r="C872" s="26">
        <f t="shared" si="81"/>
        <v>13912298.380000001</v>
      </c>
      <c r="D872" s="13">
        <v>695614.92</v>
      </c>
      <c r="E872" s="13">
        <v>1106884.2</v>
      </c>
      <c r="F872" s="13">
        <v>5486724.2999999998</v>
      </c>
      <c r="G872" s="13">
        <v>3372667.97</v>
      </c>
      <c r="H872" s="13">
        <v>1873814.84</v>
      </c>
      <c r="I872" s="13">
        <v>1376592.15</v>
      </c>
      <c r="J872" s="13">
        <v>0</v>
      </c>
      <c r="K872" s="172">
        <v>0</v>
      </c>
      <c r="L872" s="13">
        <v>0</v>
      </c>
      <c r="M872" s="184">
        <v>0</v>
      </c>
      <c r="N872" s="61">
        <v>0</v>
      </c>
      <c r="O872" s="184">
        <v>0</v>
      </c>
      <c r="P872" s="61">
        <v>0</v>
      </c>
      <c r="Q872" s="184">
        <v>0</v>
      </c>
      <c r="R872" s="61">
        <v>0</v>
      </c>
      <c r="S872" s="184">
        <v>0</v>
      </c>
      <c r="T872" s="61">
        <v>0</v>
      </c>
      <c r="U872" s="16"/>
      <c r="V872" s="125"/>
      <c r="W872" s="116"/>
      <c r="X872" s="116"/>
      <c r="Y872" s="116"/>
      <c r="Z872" s="116"/>
      <c r="AA872" s="116"/>
      <c r="AB872" s="116"/>
      <c r="AC872" s="116"/>
      <c r="AD872" s="116"/>
      <c r="AE872" s="116"/>
      <c r="AF872" s="116"/>
      <c r="AG872" s="116"/>
      <c r="AH872" s="116"/>
      <c r="AI872" s="116"/>
      <c r="AJ872" s="116"/>
      <c r="AK872" s="116"/>
      <c r="AL872" s="116"/>
      <c r="AM872" s="116"/>
    </row>
    <row r="873" spans="1:39" s="115" customFormat="1" ht="24.75" hidden="1" customHeight="1" x14ac:dyDescent="0.25">
      <c r="A873" s="60">
        <v>242</v>
      </c>
      <c r="B873" s="14" t="s">
        <v>430</v>
      </c>
      <c r="C873" s="26">
        <f t="shared" si="81"/>
        <v>12777181.65</v>
      </c>
      <c r="D873" s="13">
        <v>638859.07999999996</v>
      </c>
      <c r="E873" s="13">
        <v>0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5">
        <v>0</v>
      </c>
      <c r="L873" s="13">
        <v>0</v>
      </c>
      <c r="M873" s="184">
        <v>1494.8</v>
      </c>
      <c r="N873" s="13">
        <v>5821706.3799999999</v>
      </c>
      <c r="O873" s="184">
        <v>0</v>
      </c>
      <c r="P873" s="13">
        <v>0</v>
      </c>
      <c r="Q873" s="184">
        <v>4358.8</v>
      </c>
      <c r="R873" s="13">
        <v>6316616.1900000004</v>
      </c>
      <c r="S873" s="184">
        <v>0</v>
      </c>
      <c r="T873" s="13">
        <v>0</v>
      </c>
      <c r="U873" s="21"/>
      <c r="V873" s="125"/>
      <c r="W873" s="116"/>
      <c r="X873" s="116"/>
      <c r="Y873" s="116"/>
      <c r="Z873" s="116"/>
      <c r="AA873" s="116"/>
      <c r="AB873" s="116"/>
      <c r="AC873" s="116"/>
      <c r="AD873" s="116"/>
      <c r="AE873" s="116"/>
      <c r="AF873" s="116"/>
      <c r="AG873" s="116"/>
      <c r="AH873" s="116"/>
      <c r="AI873" s="116"/>
      <c r="AJ873" s="116"/>
      <c r="AK873" s="116"/>
      <c r="AL873" s="116"/>
      <c r="AM873" s="116"/>
    </row>
    <row r="874" spans="1:39" s="115" customFormat="1" ht="24.75" hidden="1" customHeight="1" x14ac:dyDescent="0.25">
      <c r="A874" s="60">
        <v>243</v>
      </c>
      <c r="B874" s="14" t="s">
        <v>431</v>
      </c>
      <c r="C874" s="26">
        <f t="shared" si="81"/>
        <v>13908473.800000001</v>
      </c>
      <c r="D874" s="13">
        <v>695423.69</v>
      </c>
      <c r="E874" s="13">
        <v>0</v>
      </c>
      <c r="F874" s="13">
        <v>0</v>
      </c>
      <c r="G874" s="13">
        <v>0</v>
      </c>
      <c r="H874" s="13">
        <v>0</v>
      </c>
      <c r="I874" s="13">
        <v>0</v>
      </c>
      <c r="J874" s="13">
        <v>0</v>
      </c>
      <c r="K874" s="15">
        <v>0</v>
      </c>
      <c r="L874" s="13">
        <v>0</v>
      </c>
      <c r="M874" s="184">
        <v>1756.6</v>
      </c>
      <c r="N874" s="13">
        <v>6841322.8700000001</v>
      </c>
      <c r="O874" s="184">
        <v>0</v>
      </c>
      <c r="P874" s="13">
        <v>0</v>
      </c>
      <c r="Q874" s="184">
        <v>4578.3999999999996</v>
      </c>
      <c r="R874" s="13">
        <v>6371727.2400000002</v>
      </c>
      <c r="S874" s="184">
        <v>0</v>
      </c>
      <c r="T874" s="13">
        <v>0</v>
      </c>
      <c r="U874" s="21"/>
      <c r="V874" s="125"/>
      <c r="W874" s="116"/>
      <c r="X874" s="116"/>
      <c r="Y874" s="116"/>
      <c r="Z874" s="116"/>
      <c r="AA874" s="116"/>
      <c r="AB874" s="116"/>
      <c r="AC874" s="116"/>
      <c r="AD874" s="116"/>
      <c r="AE874" s="116"/>
      <c r="AF874" s="116"/>
      <c r="AG874" s="116"/>
      <c r="AH874" s="116"/>
      <c r="AI874" s="116"/>
      <c r="AJ874" s="116"/>
      <c r="AK874" s="116"/>
      <c r="AL874" s="116"/>
      <c r="AM874" s="116"/>
    </row>
    <row r="875" spans="1:39" s="115" customFormat="1" ht="24.75" hidden="1" customHeight="1" x14ac:dyDescent="0.25">
      <c r="A875" s="60">
        <v>244</v>
      </c>
      <c r="B875" s="14" t="s">
        <v>432</v>
      </c>
      <c r="C875" s="26">
        <f t="shared" si="81"/>
        <v>2678793.08</v>
      </c>
      <c r="D875" s="13">
        <v>133939.65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5">
        <v>0</v>
      </c>
      <c r="L875" s="13">
        <v>0</v>
      </c>
      <c r="M875" s="184">
        <v>780.5</v>
      </c>
      <c r="N875" s="13">
        <v>2544853.4300000002</v>
      </c>
      <c r="O875" s="184">
        <v>0</v>
      </c>
      <c r="P875" s="13">
        <v>0</v>
      </c>
      <c r="Q875" s="184">
        <v>0</v>
      </c>
      <c r="R875" s="13">
        <v>0</v>
      </c>
      <c r="S875" s="184">
        <v>0</v>
      </c>
      <c r="T875" s="13">
        <v>0</v>
      </c>
      <c r="U875" s="16"/>
      <c r="V875" s="125"/>
      <c r="W875" s="116"/>
      <c r="X875" s="116"/>
      <c r="Y875" s="116"/>
      <c r="Z875" s="116"/>
      <c r="AA875" s="116"/>
      <c r="AB875" s="116"/>
      <c r="AC875" s="116"/>
      <c r="AD875" s="116"/>
      <c r="AE875" s="116"/>
      <c r="AF875" s="116"/>
      <c r="AG875" s="116"/>
      <c r="AH875" s="116"/>
      <c r="AI875" s="116"/>
      <c r="AJ875" s="116"/>
      <c r="AK875" s="116"/>
      <c r="AL875" s="116"/>
      <c r="AM875" s="116"/>
    </row>
    <row r="876" spans="1:39" s="115" customFormat="1" ht="24.75" hidden="1" customHeight="1" x14ac:dyDescent="0.25">
      <c r="A876" s="60">
        <v>245</v>
      </c>
      <c r="B876" s="14" t="s">
        <v>433</v>
      </c>
      <c r="C876" s="26">
        <f t="shared" si="81"/>
        <v>9436177.1500000004</v>
      </c>
      <c r="D876" s="13">
        <v>471808.86</v>
      </c>
      <c r="E876" s="13">
        <v>0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5">
        <v>0</v>
      </c>
      <c r="L876" s="13">
        <v>0</v>
      </c>
      <c r="M876" s="184">
        <v>1324.3</v>
      </c>
      <c r="N876" s="13">
        <v>5157670.43</v>
      </c>
      <c r="O876" s="184">
        <v>0</v>
      </c>
      <c r="P876" s="13">
        <v>0</v>
      </c>
      <c r="Q876" s="184">
        <v>2735.3</v>
      </c>
      <c r="R876" s="13">
        <v>3806697.86</v>
      </c>
      <c r="S876" s="184">
        <v>0</v>
      </c>
      <c r="T876" s="13">
        <v>0</v>
      </c>
      <c r="U876" s="21"/>
      <c r="V876" s="125"/>
      <c r="W876" s="116"/>
      <c r="X876" s="116"/>
      <c r="Y876" s="116"/>
      <c r="Z876" s="116"/>
      <c r="AA876" s="116"/>
      <c r="AB876" s="116"/>
      <c r="AC876" s="116"/>
      <c r="AD876" s="116"/>
      <c r="AE876" s="116"/>
      <c r="AF876" s="116"/>
      <c r="AG876" s="116"/>
      <c r="AH876" s="116"/>
      <c r="AI876" s="116"/>
      <c r="AJ876" s="116"/>
      <c r="AK876" s="116"/>
      <c r="AL876" s="116"/>
      <c r="AM876" s="116"/>
    </row>
    <row r="877" spans="1:39" s="115" customFormat="1" ht="24.75" hidden="1" customHeight="1" x14ac:dyDescent="0.25">
      <c r="A877" s="60">
        <v>246</v>
      </c>
      <c r="B877" s="14" t="s">
        <v>434</v>
      </c>
      <c r="C877" s="26">
        <f t="shared" si="81"/>
        <v>12408512.189999999</v>
      </c>
      <c r="D877" s="13">
        <v>620425.61</v>
      </c>
      <c r="E877" s="13">
        <v>0</v>
      </c>
      <c r="F877" s="13">
        <v>0</v>
      </c>
      <c r="G877" s="13">
        <v>0</v>
      </c>
      <c r="H877" s="13">
        <v>0</v>
      </c>
      <c r="I877" s="13">
        <v>0</v>
      </c>
      <c r="J877" s="13">
        <v>0</v>
      </c>
      <c r="K877" s="15">
        <v>0</v>
      </c>
      <c r="L877" s="13">
        <v>0</v>
      </c>
      <c r="M877" s="184">
        <v>1984.3</v>
      </c>
      <c r="N877" s="13">
        <v>7728132.1699999999</v>
      </c>
      <c r="O877" s="184">
        <v>1803.9</v>
      </c>
      <c r="P877" s="13">
        <v>4059954.41</v>
      </c>
      <c r="Q877" s="184">
        <v>0</v>
      </c>
      <c r="R877" s="13">
        <v>0</v>
      </c>
      <c r="S877" s="184">
        <v>0</v>
      </c>
      <c r="T877" s="13">
        <v>0</v>
      </c>
      <c r="U877" s="21"/>
      <c r="V877" s="125"/>
      <c r="W877" s="116"/>
      <c r="X877" s="116"/>
      <c r="Y877" s="116"/>
      <c r="Z877" s="116"/>
      <c r="AA877" s="116"/>
      <c r="AB877" s="116"/>
      <c r="AC877" s="116"/>
      <c r="AD877" s="116"/>
      <c r="AE877" s="116"/>
      <c r="AF877" s="116"/>
      <c r="AG877" s="116"/>
      <c r="AH877" s="116"/>
      <c r="AI877" s="116"/>
      <c r="AJ877" s="116"/>
      <c r="AK877" s="116"/>
      <c r="AL877" s="116"/>
      <c r="AM877" s="116"/>
    </row>
    <row r="878" spans="1:39" s="115" customFormat="1" ht="24.75" hidden="1" customHeight="1" x14ac:dyDescent="0.25">
      <c r="A878" s="60">
        <v>247</v>
      </c>
      <c r="B878" s="14" t="s">
        <v>435</v>
      </c>
      <c r="C878" s="26">
        <f t="shared" si="81"/>
        <v>31798988.02</v>
      </c>
      <c r="D878" s="13">
        <v>1589949.4</v>
      </c>
      <c r="E878" s="13">
        <v>0</v>
      </c>
      <c r="F878" s="13">
        <v>0</v>
      </c>
      <c r="G878" s="13">
        <v>0</v>
      </c>
      <c r="H878" s="13">
        <v>0</v>
      </c>
      <c r="I878" s="13">
        <v>0</v>
      </c>
      <c r="J878" s="13">
        <v>0</v>
      </c>
      <c r="K878" s="15">
        <v>0</v>
      </c>
      <c r="L878" s="13">
        <v>0</v>
      </c>
      <c r="M878" s="184">
        <v>3852.5</v>
      </c>
      <c r="N878" s="13">
        <v>15004096.75</v>
      </c>
      <c r="O878" s="184">
        <v>0</v>
      </c>
      <c r="P878" s="13">
        <v>0</v>
      </c>
      <c r="Q878" s="184">
        <v>10925.5</v>
      </c>
      <c r="R878" s="13">
        <v>15204941.869999999</v>
      </c>
      <c r="S878" s="184">
        <v>0</v>
      </c>
      <c r="T878" s="13">
        <v>0</v>
      </c>
      <c r="U878" s="21"/>
      <c r="V878" s="125"/>
      <c r="W878" s="116"/>
      <c r="X878" s="116"/>
      <c r="Y878" s="116"/>
      <c r="Z878" s="116"/>
      <c r="AA878" s="116"/>
      <c r="AB878" s="116"/>
      <c r="AC878" s="116"/>
      <c r="AD878" s="116"/>
      <c r="AE878" s="116"/>
      <c r="AF878" s="116"/>
      <c r="AG878" s="116"/>
      <c r="AH878" s="116"/>
      <c r="AI878" s="116"/>
      <c r="AJ878" s="116"/>
      <c r="AK878" s="116"/>
      <c r="AL878" s="116"/>
      <c r="AM878" s="116"/>
    </row>
    <row r="879" spans="1:39" s="115" customFormat="1" ht="24.75" hidden="1" customHeight="1" x14ac:dyDescent="0.25">
      <c r="A879" s="60">
        <v>248</v>
      </c>
      <c r="B879" s="14" t="s">
        <v>376</v>
      </c>
      <c r="C879" s="26">
        <f t="shared" si="81"/>
        <v>3253903.55</v>
      </c>
      <c r="D879" s="13">
        <v>162695.18</v>
      </c>
      <c r="E879" s="13">
        <v>86232.74</v>
      </c>
      <c r="F879" s="13">
        <v>440288.82</v>
      </c>
      <c r="G879" s="13">
        <v>0</v>
      </c>
      <c r="H879" s="13">
        <v>150380.01</v>
      </c>
      <c r="I879" s="13">
        <v>109899.97</v>
      </c>
      <c r="J879" s="13">
        <v>0</v>
      </c>
      <c r="K879" s="15">
        <v>0</v>
      </c>
      <c r="L879" s="13">
        <v>0</v>
      </c>
      <c r="M879" s="184">
        <v>271</v>
      </c>
      <c r="N879" s="13">
        <v>1319009.03</v>
      </c>
      <c r="O879" s="184">
        <v>0</v>
      </c>
      <c r="P879" s="13">
        <v>0</v>
      </c>
      <c r="Q879" s="184">
        <v>376.9</v>
      </c>
      <c r="R879" s="13">
        <v>985397.8</v>
      </c>
      <c r="S879" s="184">
        <v>0</v>
      </c>
      <c r="T879" s="13">
        <v>0</v>
      </c>
      <c r="U879" s="21"/>
      <c r="V879" s="125"/>
      <c r="W879" s="116"/>
      <c r="X879" s="116"/>
      <c r="Y879" s="116"/>
      <c r="Z879" s="116"/>
      <c r="AA879" s="116"/>
      <c r="AB879" s="116"/>
      <c r="AC879" s="116"/>
      <c r="AD879" s="116"/>
      <c r="AE879" s="116"/>
      <c r="AF879" s="116"/>
      <c r="AG879" s="116"/>
      <c r="AH879" s="116"/>
      <c r="AI879" s="116"/>
      <c r="AJ879" s="116"/>
      <c r="AK879" s="116"/>
      <c r="AL879" s="116"/>
      <c r="AM879" s="116"/>
    </row>
    <row r="880" spans="1:39" s="115" customFormat="1" ht="24.75" hidden="1" customHeight="1" x14ac:dyDescent="0.25">
      <c r="A880" s="60">
        <v>249</v>
      </c>
      <c r="B880" s="14" t="s">
        <v>437</v>
      </c>
      <c r="C880" s="26">
        <f t="shared" si="81"/>
        <v>46262320.200000003</v>
      </c>
      <c r="D880" s="13">
        <v>2313116.0099999998</v>
      </c>
      <c r="E880" s="13">
        <v>2136481.85</v>
      </c>
      <c r="F880" s="13">
        <v>10590346.220000001</v>
      </c>
      <c r="G880" s="13">
        <v>6509844.4100000001</v>
      </c>
      <c r="H880" s="13">
        <v>3616793.34</v>
      </c>
      <c r="I880" s="13">
        <v>2657065.7999999998</v>
      </c>
      <c r="J880" s="13">
        <v>0</v>
      </c>
      <c r="K880" s="15">
        <v>0</v>
      </c>
      <c r="L880" s="13">
        <v>0</v>
      </c>
      <c r="M880" s="184">
        <v>2308.1</v>
      </c>
      <c r="N880" s="13">
        <v>8989216.2699999996</v>
      </c>
      <c r="O880" s="184">
        <v>0</v>
      </c>
      <c r="P880" s="13">
        <v>0</v>
      </c>
      <c r="Q880" s="184">
        <v>6789.9</v>
      </c>
      <c r="R880" s="13">
        <v>9449456.3000000007</v>
      </c>
      <c r="S880" s="184">
        <v>0</v>
      </c>
      <c r="T880" s="13">
        <v>0</v>
      </c>
      <c r="U880" s="21"/>
      <c r="V880" s="125"/>
      <c r="W880" s="116"/>
      <c r="X880" s="116"/>
      <c r="Y880" s="116"/>
      <c r="Z880" s="116"/>
      <c r="AA880" s="116"/>
      <c r="AB880" s="116"/>
      <c r="AC880" s="116"/>
      <c r="AD880" s="116"/>
      <c r="AE880" s="116"/>
      <c r="AF880" s="116"/>
      <c r="AG880" s="116"/>
      <c r="AH880" s="116"/>
      <c r="AI880" s="116"/>
      <c r="AJ880" s="116"/>
      <c r="AK880" s="116"/>
      <c r="AL880" s="116"/>
      <c r="AM880" s="116"/>
    </row>
    <row r="881" spans="1:39" s="115" customFormat="1" ht="24.75" hidden="1" customHeight="1" x14ac:dyDescent="0.25">
      <c r="A881" s="60">
        <v>250</v>
      </c>
      <c r="B881" s="14" t="s">
        <v>438</v>
      </c>
      <c r="C881" s="26">
        <f t="shared" si="81"/>
        <v>16683921.529999999</v>
      </c>
      <c r="D881" s="13">
        <v>834196.08</v>
      </c>
      <c r="E881" s="13">
        <v>0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  <c r="K881" s="15">
        <v>0</v>
      </c>
      <c r="L881" s="13">
        <v>0</v>
      </c>
      <c r="M881" s="184">
        <v>1981</v>
      </c>
      <c r="N881" s="13">
        <v>7715279.8600000003</v>
      </c>
      <c r="O881" s="184">
        <v>0</v>
      </c>
      <c r="P881" s="13">
        <v>0</v>
      </c>
      <c r="Q881" s="184">
        <v>5845</v>
      </c>
      <c r="R881" s="13">
        <v>8134445.5899999999</v>
      </c>
      <c r="S881" s="184">
        <v>0</v>
      </c>
      <c r="T881" s="13">
        <v>0</v>
      </c>
      <c r="U881" s="21"/>
      <c r="V881" s="125"/>
      <c r="W881" s="116"/>
      <c r="X881" s="116"/>
      <c r="Y881" s="116"/>
      <c r="Z881" s="116"/>
      <c r="AA881" s="116"/>
      <c r="AB881" s="116"/>
      <c r="AC881" s="116"/>
      <c r="AD881" s="116"/>
      <c r="AE881" s="116"/>
      <c r="AF881" s="116"/>
      <c r="AG881" s="116"/>
      <c r="AH881" s="116"/>
      <c r="AI881" s="116"/>
      <c r="AJ881" s="116"/>
      <c r="AK881" s="116"/>
      <c r="AL881" s="116"/>
      <c r="AM881" s="116"/>
    </row>
    <row r="882" spans="1:39" s="115" customFormat="1" ht="24.75" hidden="1" customHeight="1" x14ac:dyDescent="0.25">
      <c r="A882" s="60">
        <v>251</v>
      </c>
      <c r="B882" s="14" t="s">
        <v>439</v>
      </c>
      <c r="C882" s="26">
        <f t="shared" si="81"/>
        <v>20238861.77</v>
      </c>
      <c r="D882" s="13">
        <v>1011943.09</v>
      </c>
      <c r="E882" s="13">
        <v>0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  <c r="K882" s="15">
        <v>0</v>
      </c>
      <c r="L882" s="13">
        <v>0</v>
      </c>
      <c r="M882" s="184">
        <v>1738</v>
      </c>
      <c r="N882" s="13">
        <v>8459179.6999999993</v>
      </c>
      <c r="O882" s="184">
        <v>0</v>
      </c>
      <c r="P882" s="13">
        <v>0</v>
      </c>
      <c r="Q882" s="184">
        <v>4118.5</v>
      </c>
      <c r="R882" s="13">
        <v>10767738.98</v>
      </c>
      <c r="S882" s="184">
        <v>0</v>
      </c>
      <c r="T882" s="13">
        <v>0</v>
      </c>
      <c r="U882" s="21"/>
      <c r="V882" s="125"/>
      <c r="W882" s="116"/>
      <c r="X882" s="116"/>
      <c r="Y882" s="116"/>
      <c r="Z882" s="116"/>
      <c r="AA882" s="116"/>
      <c r="AB882" s="116"/>
      <c r="AC882" s="116"/>
      <c r="AD882" s="116"/>
      <c r="AE882" s="116"/>
      <c r="AF882" s="116"/>
      <c r="AG882" s="116"/>
      <c r="AH882" s="116"/>
      <c r="AI882" s="116"/>
      <c r="AJ882" s="116"/>
      <c r="AK882" s="116"/>
      <c r="AL882" s="116"/>
      <c r="AM882" s="116"/>
    </row>
    <row r="883" spans="1:39" s="115" customFormat="1" ht="24.75" hidden="1" customHeight="1" x14ac:dyDescent="0.25">
      <c r="A883" s="60">
        <v>252</v>
      </c>
      <c r="B883" s="14" t="s">
        <v>440</v>
      </c>
      <c r="C883" s="26">
        <f t="shared" si="81"/>
        <v>10899907.85</v>
      </c>
      <c r="D883" s="13">
        <v>544995.39</v>
      </c>
      <c r="E883" s="13">
        <v>0</v>
      </c>
      <c r="F883" s="13">
        <v>0</v>
      </c>
      <c r="G883" s="13">
        <v>0</v>
      </c>
      <c r="H883" s="13">
        <v>0</v>
      </c>
      <c r="I883" s="13">
        <v>0</v>
      </c>
      <c r="J883" s="13">
        <v>0</v>
      </c>
      <c r="K883" s="172">
        <v>0</v>
      </c>
      <c r="L883" s="13">
        <v>0</v>
      </c>
      <c r="M883" s="184">
        <v>0</v>
      </c>
      <c r="N883" s="61">
        <v>0</v>
      </c>
      <c r="O883" s="184">
        <v>0</v>
      </c>
      <c r="P883" s="61">
        <v>0</v>
      </c>
      <c r="Q883" s="184">
        <v>3960.6</v>
      </c>
      <c r="R883" s="61">
        <v>10354912.460000001</v>
      </c>
      <c r="S883" s="184">
        <v>0</v>
      </c>
      <c r="T883" s="61">
        <v>0</v>
      </c>
      <c r="U883" s="21"/>
      <c r="V883" s="125"/>
      <c r="W883" s="116"/>
      <c r="X883" s="116"/>
      <c r="Y883" s="116"/>
      <c r="Z883" s="116"/>
      <c r="AA883" s="116"/>
      <c r="AB883" s="116"/>
      <c r="AC883" s="116"/>
      <c r="AD883" s="116"/>
      <c r="AE883" s="116"/>
      <c r="AF883" s="116"/>
      <c r="AG883" s="116"/>
      <c r="AH883" s="116"/>
      <c r="AI883" s="116"/>
      <c r="AJ883" s="116"/>
      <c r="AK883" s="116"/>
      <c r="AL883" s="116"/>
      <c r="AM883" s="116"/>
    </row>
    <row r="884" spans="1:39" s="115" customFormat="1" ht="24.75" hidden="1" customHeight="1" x14ac:dyDescent="0.25">
      <c r="A884" s="60">
        <v>253</v>
      </c>
      <c r="B884" s="14" t="s">
        <v>441</v>
      </c>
      <c r="C884" s="26">
        <f t="shared" si="81"/>
        <v>12826941.59</v>
      </c>
      <c r="D884" s="13">
        <v>641347.07999999996</v>
      </c>
      <c r="E884" s="13">
        <v>0</v>
      </c>
      <c r="F884" s="13">
        <v>4166391.76</v>
      </c>
      <c r="G884" s="13">
        <v>2561064.7200000002</v>
      </c>
      <c r="H884" s="13">
        <v>1422897.57</v>
      </c>
      <c r="I884" s="13">
        <v>1045327.21</v>
      </c>
      <c r="J884" s="13">
        <v>0</v>
      </c>
      <c r="K884" s="172">
        <v>0</v>
      </c>
      <c r="L884" s="13">
        <v>0</v>
      </c>
      <c r="M884" s="184">
        <v>0</v>
      </c>
      <c r="N884" s="61">
        <v>0</v>
      </c>
      <c r="O884" s="184">
        <v>0</v>
      </c>
      <c r="P884" s="61">
        <v>0</v>
      </c>
      <c r="Q884" s="184">
        <v>2148.4</v>
      </c>
      <c r="R884" s="61">
        <v>2989913.25</v>
      </c>
      <c r="S884" s="184">
        <v>0</v>
      </c>
      <c r="T884" s="61">
        <v>0</v>
      </c>
      <c r="U884" s="21"/>
      <c r="V884" s="125"/>
      <c r="W884" s="116"/>
      <c r="X884" s="116"/>
      <c r="Y884" s="116"/>
      <c r="Z884" s="116"/>
      <c r="AA884" s="116"/>
      <c r="AB884" s="116"/>
      <c r="AC884" s="116"/>
      <c r="AD884" s="116"/>
      <c r="AE884" s="116"/>
      <c r="AF884" s="116"/>
      <c r="AG884" s="116"/>
      <c r="AH884" s="116"/>
      <c r="AI884" s="116"/>
      <c r="AJ884" s="116"/>
      <c r="AK884" s="116"/>
      <c r="AL884" s="116"/>
      <c r="AM884" s="116"/>
    </row>
    <row r="885" spans="1:39" s="115" customFormat="1" ht="24.75" hidden="1" customHeight="1" x14ac:dyDescent="0.25">
      <c r="A885" s="60">
        <v>254</v>
      </c>
      <c r="B885" s="14" t="s">
        <v>442</v>
      </c>
      <c r="C885" s="26">
        <f t="shared" si="81"/>
        <v>16517357.32</v>
      </c>
      <c r="D885" s="13">
        <v>825867.87</v>
      </c>
      <c r="E885" s="13">
        <v>0</v>
      </c>
      <c r="F885" s="13">
        <v>5442535.9100000001</v>
      </c>
      <c r="G885" s="13">
        <v>3345505.54</v>
      </c>
      <c r="H885" s="13">
        <v>1858723.71</v>
      </c>
      <c r="I885" s="13">
        <v>1365505.5</v>
      </c>
      <c r="J885" s="13">
        <v>0</v>
      </c>
      <c r="K885" s="172">
        <v>0</v>
      </c>
      <c r="L885" s="13">
        <v>0</v>
      </c>
      <c r="M885" s="184">
        <v>0</v>
      </c>
      <c r="N885" s="61">
        <v>0</v>
      </c>
      <c r="O885" s="184">
        <v>0</v>
      </c>
      <c r="P885" s="61">
        <v>0</v>
      </c>
      <c r="Q885" s="184">
        <v>2643.7</v>
      </c>
      <c r="R885" s="61">
        <v>3679218.79</v>
      </c>
      <c r="S885" s="184">
        <v>0</v>
      </c>
      <c r="T885" s="61">
        <v>0</v>
      </c>
      <c r="U885" s="21"/>
      <c r="V885" s="125"/>
      <c r="W885" s="116"/>
      <c r="X885" s="116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  <c r="AI885" s="116"/>
      <c r="AJ885" s="116"/>
      <c r="AK885" s="116"/>
      <c r="AL885" s="116"/>
      <c r="AM885" s="116"/>
    </row>
    <row r="886" spans="1:39" s="115" customFormat="1" ht="24.75" hidden="1" customHeight="1" x14ac:dyDescent="0.25">
      <c r="A886" s="60">
        <v>255</v>
      </c>
      <c r="B886" s="14" t="s">
        <v>443</v>
      </c>
      <c r="C886" s="26">
        <f t="shared" si="81"/>
        <v>11923739.85</v>
      </c>
      <c r="D886" s="13">
        <v>596186.99</v>
      </c>
      <c r="E886" s="13">
        <v>0</v>
      </c>
      <c r="F886" s="13">
        <v>0</v>
      </c>
      <c r="G886" s="13">
        <v>0</v>
      </c>
      <c r="H886" s="13">
        <v>0</v>
      </c>
      <c r="I886" s="13">
        <v>0</v>
      </c>
      <c r="J886" s="13">
        <v>0</v>
      </c>
      <c r="K886" s="15">
        <v>0</v>
      </c>
      <c r="L886" s="13">
        <v>0</v>
      </c>
      <c r="M886" s="184">
        <v>1387.5</v>
      </c>
      <c r="N886" s="13">
        <v>5403811.6100000003</v>
      </c>
      <c r="O886" s="184">
        <v>0</v>
      </c>
      <c r="P886" s="13">
        <v>0</v>
      </c>
      <c r="Q886" s="184">
        <v>4256.5</v>
      </c>
      <c r="R886" s="13">
        <v>5923741.25</v>
      </c>
      <c r="S886" s="184">
        <v>0</v>
      </c>
      <c r="T886" s="13">
        <v>0</v>
      </c>
      <c r="U886" s="21"/>
      <c r="V886" s="125"/>
      <c r="W886" s="116"/>
      <c r="X886" s="116"/>
      <c r="Y886" s="116"/>
      <c r="Z886" s="116"/>
      <c r="AA886" s="116"/>
      <c r="AB886" s="116"/>
      <c r="AC886" s="116"/>
      <c r="AD886" s="116"/>
      <c r="AE886" s="116"/>
      <c r="AF886" s="116"/>
      <c r="AG886" s="116"/>
      <c r="AH886" s="116"/>
      <c r="AI886" s="116"/>
      <c r="AJ886" s="116"/>
      <c r="AK886" s="116"/>
      <c r="AL886" s="116"/>
      <c r="AM886" s="116"/>
    </row>
    <row r="887" spans="1:39" s="115" customFormat="1" ht="24.75" hidden="1" customHeight="1" x14ac:dyDescent="0.25">
      <c r="A887" s="60">
        <v>256</v>
      </c>
      <c r="B887" s="14" t="s">
        <v>444</v>
      </c>
      <c r="C887" s="26">
        <f t="shared" si="81"/>
        <v>12455870.539999999</v>
      </c>
      <c r="D887" s="13">
        <v>622793.53</v>
      </c>
      <c r="E887" s="13">
        <v>0</v>
      </c>
      <c r="F887" s="13">
        <v>0</v>
      </c>
      <c r="G887" s="13">
        <v>0</v>
      </c>
      <c r="H887" s="13">
        <v>0</v>
      </c>
      <c r="I887" s="13">
        <v>0</v>
      </c>
      <c r="J887" s="13">
        <v>0</v>
      </c>
      <c r="K887" s="15">
        <v>0</v>
      </c>
      <c r="L887" s="13">
        <v>0</v>
      </c>
      <c r="M887" s="184">
        <v>1517.3</v>
      </c>
      <c r="N887" s="13">
        <v>5909335.7599999998</v>
      </c>
      <c r="O887" s="184">
        <v>0</v>
      </c>
      <c r="P887" s="13">
        <v>0</v>
      </c>
      <c r="Q887" s="184">
        <v>4256.5</v>
      </c>
      <c r="R887" s="13">
        <v>5923741.25</v>
      </c>
      <c r="S887" s="184">
        <v>0</v>
      </c>
      <c r="T887" s="13">
        <v>0</v>
      </c>
      <c r="U887" s="21"/>
      <c r="V887" s="125"/>
      <c r="W887" s="116"/>
      <c r="X887" s="116"/>
      <c r="Y887" s="116"/>
      <c r="Z887" s="116"/>
      <c r="AA887" s="116"/>
      <c r="AB887" s="116"/>
      <c r="AC887" s="116"/>
      <c r="AD887" s="116"/>
      <c r="AE887" s="116"/>
      <c r="AF887" s="116"/>
      <c r="AG887" s="116"/>
      <c r="AH887" s="116"/>
      <c r="AI887" s="116"/>
      <c r="AJ887" s="116"/>
      <c r="AK887" s="116"/>
      <c r="AL887" s="116"/>
      <c r="AM887" s="116"/>
    </row>
    <row r="888" spans="1:39" s="115" customFormat="1" ht="24.75" hidden="1" customHeight="1" x14ac:dyDescent="0.25">
      <c r="A888" s="60">
        <v>257</v>
      </c>
      <c r="B888" s="14" t="s">
        <v>445</v>
      </c>
      <c r="C888" s="26">
        <f t="shared" si="81"/>
        <v>12247096.130000001</v>
      </c>
      <c r="D888" s="13">
        <v>612354.81000000006</v>
      </c>
      <c r="E888" s="13">
        <v>710573.98</v>
      </c>
      <c r="F888" s="13">
        <v>0</v>
      </c>
      <c r="G888" s="13">
        <v>2165113.67</v>
      </c>
      <c r="H888" s="13">
        <v>1202911.8</v>
      </c>
      <c r="I888" s="13">
        <v>883715.36</v>
      </c>
      <c r="J888" s="13">
        <v>0</v>
      </c>
      <c r="K888" s="15">
        <v>0</v>
      </c>
      <c r="L888" s="13">
        <v>0</v>
      </c>
      <c r="M888" s="184">
        <v>901.4</v>
      </c>
      <c r="N888" s="13">
        <v>3510627.6</v>
      </c>
      <c r="O888" s="184">
        <v>0</v>
      </c>
      <c r="P888" s="13">
        <v>0</v>
      </c>
      <c r="Q888" s="184">
        <v>1000</v>
      </c>
      <c r="R888" s="13">
        <v>3161798.91</v>
      </c>
      <c r="S888" s="184">
        <v>0</v>
      </c>
      <c r="T888" s="13">
        <v>0</v>
      </c>
      <c r="U888" s="20"/>
      <c r="V888" s="125"/>
      <c r="W888" s="116"/>
      <c r="X888" s="116"/>
      <c r="Y888" s="116"/>
      <c r="Z888" s="116"/>
      <c r="AA888" s="116"/>
      <c r="AB888" s="116"/>
      <c r="AC888" s="116"/>
      <c r="AD888" s="116"/>
      <c r="AE888" s="116"/>
      <c r="AF888" s="116"/>
      <c r="AG888" s="116"/>
      <c r="AH888" s="116"/>
      <c r="AI888" s="116"/>
      <c r="AJ888" s="116"/>
      <c r="AK888" s="116"/>
      <c r="AL888" s="116"/>
      <c r="AM888" s="116"/>
    </row>
    <row r="889" spans="1:39" s="115" customFormat="1" ht="24.75" hidden="1" customHeight="1" x14ac:dyDescent="0.25">
      <c r="A889" s="60">
        <v>258</v>
      </c>
      <c r="B889" s="14" t="s">
        <v>446</v>
      </c>
      <c r="C889" s="26">
        <f t="shared" si="81"/>
        <v>22355542.199999999</v>
      </c>
      <c r="D889" s="13">
        <v>1117777.1100000001</v>
      </c>
      <c r="E889" s="13">
        <v>1413058.88</v>
      </c>
      <c r="F889" s="13">
        <v>7004404.3399999999</v>
      </c>
      <c r="G889" s="13">
        <v>4305579.95</v>
      </c>
      <c r="H889" s="13">
        <v>2392129.81</v>
      </c>
      <c r="I889" s="13">
        <v>1757370.61</v>
      </c>
      <c r="J889" s="13">
        <v>0</v>
      </c>
      <c r="K889" s="172">
        <v>0</v>
      </c>
      <c r="L889" s="13">
        <v>0</v>
      </c>
      <c r="M889" s="184">
        <v>0</v>
      </c>
      <c r="N889" s="61">
        <v>0</v>
      </c>
      <c r="O889" s="184">
        <v>0</v>
      </c>
      <c r="P889" s="61">
        <v>0</v>
      </c>
      <c r="Q889" s="184">
        <v>1000</v>
      </c>
      <c r="R889" s="61">
        <v>4365221.5</v>
      </c>
      <c r="S889" s="184">
        <v>0</v>
      </c>
      <c r="T889" s="61">
        <v>0</v>
      </c>
      <c r="U889" s="20"/>
      <c r="V889" s="125"/>
      <c r="W889" s="116"/>
      <c r="X889" s="116"/>
      <c r="Y889" s="116"/>
      <c r="Z889" s="116"/>
      <c r="AA889" s="116"/>
      <c r="AB889" s="116"/>
      <c r="AC889" s="116"/>
      <c r="AD889" s="116"/>
      <c r="AE889" s="116"/>
      <c r="AF889" s="116"/>
      <c r="AG889" s="116"/>
      <c r="AH889" s="116"/>
      <c r="AI889" s="116"/>
      <c r="AJ889" s="116"/>
      <c r="AK889" s="116"/>
      <c r="AL889" s="116"/>
      <c r="AM889" s="116"/>
    </row>
    <row r="890" spans="1:39" s="115" customFormat="1" ht="24.75" hidden="1" customHeight="1" x14ac:dyDescent="0.25">
      <c r="A890" s="60">
        <v>259</v>
      </c>
      <c r="B890" s="14" t="s">
        <v>447</v>
      </c>
      <c r="C890" s="26">
        <f t="shared" si="81"/>
        <v>12916358.17</v>
      </c>
      <c r="D890" s="13">
        <v>645817.91</v>
      </c>
      <c r="E890" s="13">
        <v>475217.49</v>
      </c>
      <c r="F890" s="13">
        <v>2809249.69</v>
      </c>
      <c r="G890" s="13">
        <v>1162995.6100000001</v>
      </c>
      <c r="H890" s="13">
        <v>588042.52</v>
      </c>
      <c r="I890" s="13">
        <v>550967.19999999995</v>
      </c>
      <c r="J890" s="13">
        <v>0</v>
      </c>
      <c r="K890" s="15">
        <v>0</v>
      </c>
      <c r="L890" s="13">
        <v>0</v>
      </c>
      <c r="M890" s="184">
        <v>389.8</v>
      </c>
      <c r="N890" s="13">
        <v>2029139.57</v>
      </c>
      <c r="O890" s="184">
        <v>0</v>
      </c>
      <c r="P890" s="13">
        <v>0</v>
      </c>
      <c r="Q890" s="184">
        <v>2345</v>
      </c>
      <c r="R890" s="13">
        <v>4654928.18</v>
      </c>
      <c r="S890" s="184">
        <v>0</v>
      </c>
      <c r="T890" s="13">
        <v>0</v>
      </c>
      <c r="U890" s="21"/>
      <c r="V890" s="125"/>
      <c r="W890" s="116"/>
      <c r="X890" s="116"/>
      <c r="Y890" s="116"/>
      <c r="Z890" s="116"/>
      <c r="AA890" s="116"/>
      <c r="AB890" s="116"/>
      <c r="AC890" s="116"/>
      <c r="AD890" s="116"/>
      <c r="AE890" s="116"/>
      <c r="AF890" s="116"/>
      <c r="AG890" s="116"/>
      <c r="AH890" s="116"/>
      <c r="AI890" s="116"/>
      <c r="AJ890" s="116"/>
      <c r="AK890" s="116"/>
      <c r="AL890" s="116"/>
      <c r="AM890" s="116"/>
    </row>
    <row r="891" spans="1:39" s="115" customFormat="1" ht="24.75" hidden="1" customHeight="1" x14ac:dyDescent="0.25">
      <c r="A891" s="60">
        <v>260</v>
      </c>
      <c r="B891" s="14" t="s">
        <v>448</v>
      </c>
      <c r="C891" s="26">
        <f t="shared" si="81"/>
        <v>31152555.210000001</v>
      </c>
      <c r="D891" s="13">
        <v>1557627.76</v>
      </c>
      <c r="E891" s="13">
        <v>1833801.44</v>
      </c>
      <c r="F891" s="13">
        <v>9089986.9399999995</v>
      </c>
      <c r="G891" s="13">
        <v>5587579.4199999999</v>
      </c>
      <c r="H891" s="13">
        <v>3104393.71</v>
      </c>
      <c r="I891" s="13">
        <v>2280633.0299999998</v>
      </c>
      <c r="J891" s="13">
        <v>0</v>
      </c>
      <c r="K891" s="15">
        <v>0</v>
      </c>
      <c r="L891" s="13">
        <v>0</v>
      </c>
      <c r="M891" s="184">
        <v>1976.7</v>
      </c>
      <c r="N891" s="13">
        <v>7698532.9100000001</v>
      </c>
      <c r="O891" s="184">
        <v>0</v>
      </c>
      <c r="P891" s="13">
        <v>0</v>
      </c>
      <c r="Q891" s="184">
        <v>0</v>
      </c>
      <c r="R891" s="13">
        <v>0</v>
      </c>
      <c r="S891" s="184">
        <v>0</v>
      </c>
      <c r="T891" s="13">
        <v>0</v>
      </c>
      <c r="U891" s="16"/>
      <c r="V891" s="125"/>
      <c r="W891" s="116"/>
      <c r="X891" s="116"/>
      <c r="Y891" s="116"/>
      <c r="Z891" s="116"/>
      <c r="AA891" s="116"/>
      <c r="AB891" s="116"/>
      <c r="AC891" s="116"/>
      <c r="AD891" s="116"/>
      <c r="AE891" s="116"/>
      <c r="AF891" s="116"/>
      <c r="AG891" s="116"/>
      <c r="AH891" s="116"/>
      <c r="AI891" s="116"/>
      <c r="AJ891" s="116"/>
      <c r="AK891" s="116"/>
      <c r="AL891" s="116"/>
      <c r="AM891" s="116"/>
    </row>
    <row r="892" spans="1:39" s="115" customFormat="1" ht="24.75" hidden="1" customHeight="1" x14ac:dyDescent="0.25">
      <c r="A892" s="60">
        <v>261</v>
      </c>
      <c r="B892" s="14" t="s">
        <v>449</v>
      </c>
      <c r="C892" s="26">
        <f t="shared" si="81"/>
        <v>2436174.37</v>
      </c>
      <c r="D892" s="13">
        <v>121808.72</v>
      </c>
      <c r="E892" s="13">
        <v>0</v>
      </c>
      <c r="F892" s="13">
        <v>2314365.65</v>
      </c>
      <c r="G892" s="13">
        <v>0</v>
      </c>
      <c r="H892" s="13">
        <v>0</v>
      </c>
      <c r="I892" s="13">
        <v>0</v>
      </c>
      <c r="J892" s="13">
        <v>0</v>
      </c>
      <c r="K892" s="172">
        <v>0</v>
      </c>
      <c r="L892" s="13">
        <v>0</v>
      </c>
      <c r="M892" s="184">
        <v>0</v>
      </c>
      <c r="N892" s="61">
        <v>0</v>
      </c>
      <c r="O892" s="184">
        <v>0</v>
      </c>
      <c r="P892" s="61">
        <v>0</v>
      </c>
      <c r="Q892" s="184">
        <v>0</v>
      </c>
      <c r="R892" s="61">
        <v>0</v>
      </c>
      <c r="S892" s="184">
        <v>0</v>
      </c>
      <c r="T892" s="61">
        <v>0</v>
      </c>
      <c r="U892" s="16"/>
      <c r="V892" s="125"/>
      <c r="W892" s="116"/>
      <c r="X892" s="116"/>
      <c r="Y892" s="116"/>
      <c r="Z892" s="116"/>
      <c r="AA892" s="116"/>
      <c r="AB892" s="116"/>
      <c r="AC892" s="116"/>
      <c r="AD892" s="116"/>
      <c r="AE892" s="116"/>
      <c r="AF892" s="116"/>
      <c r="AG892" s="116"/>
      <c r="AH892" s="116"/>
      <c r="AI892" s="116"/>
      <c r="AJ892" s="116"/>
      <c r="AK892" s="116"/>
      <c r="AL892" s="116"/>
      <c r="AM892" s="116"/>
    </row>
    <row r="893" spans="1:39" s="115" customFormat="1" ht="24.75" hidden="1" customHeight="1" x14ac:dyDescent="0.25">
      <c r="A893" s="60">
        <v>262</v>
      </c>
      <c r="B893" s="14" t="s">
        <v>450</v>
      </c>
      <c r="C893" s="26">
        <f t="shared" si="81"/>
        <v>4527049.3899999997</v>
      </c>
      <c r="D893" s="13">
        <v>226352.47</v>
      </c>
      <c r="E893" s="13">
        <v>0</v>
      </c>
      <c r="F893" s="13">
        <v>2296023.63</v>
      </c>
      <c r="G893" s="13">
        <v>0</v>
      </c>
      <c r="H893" s="13">
        <v>0</v>
      </c>
      <c r="I893" s="13">
        <v>0</v>
      </c>
      <c r="J893" s="13">
        <v>0</v>
      </c>
      <c r="K893" s="15">
        <v>0</v>
      </c>
      <c r="L893" s="13">
        <v>0</v>
      </c>
      <c r="M893" s="184">
        <v>385.1</v>
      </c>
      <c r="N893" s="13">
        <v>2004673.29</v>
      </c>
      <c r="O893" s="184">
        <v>0</v>
      </c>
      <c r="P893" s="13">
        <v>0</v>
      </c>
      <c r="Q893" s="184">
        <v>0</v>
      </c>
      <c r="R893" s="13">
        <v>0</v>
      </c>
      <c r="S893" s="184">
        <v>0</v>
      </c>
      <c r="T893" s="13">
        <v>0</v>
      </c>
      <c r="U893" s="16"/>
      <c r="V893" s="125"/>
      <c r="W893" s="116"/>
      <c r="X893" s="116"/>
      <c r="Y893" s="116"/>
      <c r="Z893" s="116"/>
      <c r="AA893" s="116"/>
      <c r="AB893" s="116"/>
      <c r="AC893" s="116"/>
      <c r="AD893" s="116"/>
      <c r="AE893" s="116"/>
      <c r="AF893" s="116"/>
      <c r="AG893" s="116"/>
      <c r="AH893" s="116"/>
      <c r="AI893" s="116"/>
      <c r="AJ893" s="116"/>
      <c r="AK893" s="116"/>
      <c r="AL893" s="116"/>
      <c r="AM893" s="116"/>
    </row>
    <row r="894" spans="1:39" s="90" customFormat="1" ht="24.75" hidden="1" customHeight="1" x14ac:dyDescent="0.25">
      <c r="A894" s="251" t="s">
        <v>134</v>
      </c>
      <c r="B894" s="251"/>
      <c r="C894" s="98">
        <f t="shared" si="81"/>
        <v>916749147.53999996</v>
      </c>
      <c r="D894" s="48">
        <f>ROUND(SUM(D832:D893),2)</f>
        <v>45837457.399999999</v>
      </c>
      <c r="E894" s="48">
        <f t="shared" ref="E894:T894" si="82">ROUND(SUM(E832:E893),2)</f>
        <v>41443361.030000001</v>
      </c>
      <c r="F894" s="48">
        <f t="shared" si="82"/>
        <v>210852600.05000001</v>
      </c>
      <c r="G894" s="48">
        <f t="shared" si="82"/>
        <v>112122020.39</v>
      </c>
      <c r="H894" s="48">
        <f t="shared" si="82"/>
        <v>62271708.799999997</v>
      </c>
      <c r="I894" s="48">
        <f t="shared" si="82"/>
        <v>44890168.960000001</v>
      </c>
      <c r="J894" s="48">
        <f t="shared" si="82"/>
        <v>0</v>
      </c>
      <c r="K894" s="48">
        <f t="shared" si="82"/>
        <v>0</v>
      </c>
      <c r="L894" s="48">
        <f t="shared" si="82"/>
        <v>0</v>
      </c>
      <c r="M894" s="48">
        <f t="shared" si="82"/>
        <v>50583.199999999997</v>
      </c>
      <c r="N894" s="48">
        <f t="shared" si="82"/>
        <v>199577523.11000001</v>
      </c>
      <c r="O894" s="48">
        <f t="shared" si="82"/>
        <v>5003.3</v>
      </c>
      <c r="P894" s="48">
        <f t="shared" si="82"/>
        <v>11848848.75</v>
      </c>
      <c r="Q894" s="48">
        <f t="shared" si="82"/>
        <v>113161.7</v>
      </c>
      <c r="R894" s="48">
        <f t="shared" si="82"/>
        <v>187905459.05000001</v>
      </c>
      <c r="S894" s="48">
        <f t="shared" si="82"/>
        <v>0</v>
      </c>
      <c r="T894" s="48">
        <f t="shared" si="82"/>
        <v>0</v>
      </c>
      <c r="U894" s="9"/>
      <c r="V894" s="32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</row>
    <row r="895" spans="1:39" s="91" customFormat="1" ht="24.75" hidden="1" customHeight="1" x14ac:dyDescent="0.25">
      <c r="A895" s="225" t="s">
        <v>62</v>
      </c>
      <c r="B895" s="225"/>
      <c r="C895" s="225"/>
      <c r="D895" s="13"/>
      <c r="E895" s="13"/>
      <c r="F895" s="13"/>
      <c r="G895" s="13"/>
      <c r="H895" s="13"/>
      <c r="I895" s="13"/>
      <c r="J895" s="13"/>
      <c r="K895" s="52"/>
      <c r="L895" s="13"/>
      <c r="M895" s="52"/>
      <c r="N895" s="13"/>
      <c r="O895" s="52"/>
      <c r="P895" s="13"/>
      <c r="Q895" s="52"/>
      <c r="R895" s="13"/>
      <c r="S895" s="52"/>
      <c r="T895" s="13"/>
      <c r="U895" s="11"/>
      <c r="V895" s="33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</row>
    <row r="896" spans="1:39" s="115" customFormat="1" ht="24.75" hidden="1" customHeight="1" x14ac:dyDescent="0.25">
      <c r="A896" s="60">
        <v>263</v>
      </c>
      <c r="B896" s="14" t="s">
        <v>1095</v>
      </c>
      <c r="C896" s="26">
        <f t="shared" ref="C896:C905" si="83">ROUND(SUM(D896+E896+F896+G896+H896+I896+J896+L896+N896+P896+R896+T896),2)</f>
        <v>3143448.86</v>
      </c>
      <c r="D896" s="13">
        <v>157172.44</v>
      </c>
      <c r="E896" s="13">
        <v>246624.76</v>
      </c>
      <c r="F896" s="13">
        <v>1246671.6200000001</v>
      </c>
      <c r="G896" s="13">
        <v>757465.8</v>
      </c>
      <c r="H896" s="13">
        <v>422250.87</v>
      </c>
      <c r="I896" s="13">
        <v>313263.37</v>
      </c>
      <c r="J896" s="13">
        <v>0</v>
      </c>
      <c r="K896" s="172">
        <v>0</v>
      </c>
      <c r="L896" s="13">
        <v>0</v>
      </c>
      <c r="M896" s="184">
        <v>0</v>
      </c>
      <c r="N896" s="61">
        <v>0</v>
      </c>
      <c r="O896" s="184">
        <v>0</v>
      </c>
      <c r="P896" s="61">
        <v>0</v>
      </c>
      <c r="Q896" s="184">
        <v>0</v>
      </c>
      <c r="R896" s="61">
        <v>0</v>
      </c>
      <c r="S896" s="184">
        <v>0</v>
      </c>
      <c r="T896" s="61">
        <v>0</v>
      </c>
      <c r="U896" s="24"/>
      <c r="V896" s="116"/>
      <c r="W896" s="116"/>
      <c r="X896" s="116"/>
      <c r="Y896" s="116"/>
      <c r="Z896" s="116"/>
      <c r="AA896" s="116"/>
      <c r="AB896" s="116"/>
      <c r="AC896" s="116"/>
      <c r="AD896" s="116"/>
      <c r="AE896" s="116"/>
      <c r="AF896" s="116"/>
      <c r="AG896" s="116"/>
      <c r="AH896" s="116"/>
      <c r="AI896" s="116"/>
      <c r="AJ896" s="116"/>
      <c r="AK896" s="116"/>
      <c r="AL896" s="116"/>
      <c r="AM896" s="116"/>
    </row>
    <row r="897" spans="1:39" s="115" customFormat="1" ht="24.75" hidden="1" customHeight="1" x14ac:dyDescent="0.25">
      <c r="A897" s="60">
        <v>264</v>
      </c>
      <c r="B897" s="14" t="s">
        <v>1096</v>
      </c>
      <c r="C897" s="26">
        <f t="shared" si="83"/>
        <v>18817894.620000001</v>
      </c>
      <c r="D897" s="13">
        <v>940894.73</v>
      </c>
      <c r="E897" s="13">
        <v>930660.14</v>
      </c>
      <c r="F897" s="13">
        <v>4704424.47</v>
      </c>
      <c r="G897" s="13">
        <v>2858363.47</v>
      </c>
      <c r="H897" s="13">
        <v>1593400.61</v>
      </c>
      <c r="I897" s="13">
        <v>0</v>
      </c>
      <c r="J897" s="13">
        <v>0</v>
      </c>
      <c r="K897" s="15">
        <v>0</v>
      </c>
      <c r="L897" s="13">
        <v>0</v>
      </c>
      <c r="M897" s="184">
        <v>1172</v>
      </c>
      <c r="N897" s="13">
        <v>5909125.5499999998</v>
      </c>
      <c r="O897" s="184">
        <v>0</v>
      </c>
      <c r="P897" s="13">
        <v>0</v>
      </c>
      <c r="Q897" s="184">
        <v>700</v>
      </c>
      <c r="R897" s="13">
        <v>1881025.65</v>
      </c>
      <c r="S897" s="184">
        <v>0</v>
      </c>
      <c r="T897" s="13">
        <v>0</v>
      </c>
      <c r="U897" s="24"/>
      <c r="V897" s="116"/>
      <c r="W897" s="116"/>
      <c r="X897" s="116"/>
      <c r="Y897" s="116"/>
      <c r="Z897" s="116"/>
      <c r="AA897" s="116"/>
      <c r="AB897" s="116"/>
      <c r="AC897" s="116"/>
      <c r="AD897" s="116"/>
      <c r="AE897" s="116"/>
      <c r="AF897" s="116"/>
      <c r="AG897" s="116"/>
      <c r="AH897" s="116"/>
      <c r="AI897" s="116"/>
      <c r="AJ897" s="116"/>
      <c r="AK897" s="116"/>
      <c r="AL897" s="116"/>
      <c r="AM897" s="116"/>
    </row>
    <row r="898" spans="1:39" s="115" customFormat="1" ht="24.75" hidden="1" customHeight="1" x14ac:dyDescent="0.25">
      <c r="A898" s="60">
        <v>265</v>
      </c>
      <c r="B898" s="14" t="s">
        <v>1097</v>
      </c>
      <c r="C898" s="26">
        <f t="shared" si="83"/>
        <v>17680402.010000002</v>
      </c>
      <c r="D898" s="13">
        <v>884020.1</v>
      </c>
      <c r="E898" s="13">
        <v>0</v>
      </c>
      <c r="F898" s="13">
        <v>4659303.88</v>
      </c>
      <c r="G898" s="13">
        <v>0</v>
      </c>
      <c r="H898" s="13">
        <v>0</v>
      </c>
      <c r="I898" s="13">
        <v>1170788.8899999999</v>
      </c>
      <c r="J898" s="13">
        <v>0</v>
      </c>
      <c r="K898" s="15">
        <v>0</v>
      </c>
      <c r="L898" s="13">
        <v>0</v>
      </c>
      <c r="M898" s="184">
        <v>902</v>
      </c>
      <c r="N898" s="13">
        <v>4547808.2300000004</v>
      </c>
      <c r="O898" s="184">
        <v>901</v>
      </c>
      <c r="P898" s="13">
        <v>2124368.0699999998</v>
      </c>
      <c r="Q898" s="184">
        <v>1598</v>
      </c>
      <c r="R898" s="13">
        <v>4294112.84</v>
      </c>
      <c r="S898" s="184">
        <v>0</v>
      </c>
      <c r="T898" s="13">
        <v>0</v>
      </c>
      <c r="U898" s="24"/>
      <c r="V898" s="116"/>
      <c r="W898" s="116"/>
      <c r="X898" s="116"/>
      <c r="Y898" s="116"/>
      <c r="Z898" s="116"/>
      <c r="AA898" s="116"/>
      <c r="AB898" s="116"/>
      <c r="AC898" s="116"/>
      <c r="AD898" s="116"/>
      <c r="AE898" s="116"/>
      <c r="AF898" s="116"/>
      <c r="AG898" s="116"/>
      <c r="AH898" s="116"/>
      <c r="AI898" s="116"/>
      <c r="AJ898" s="116"/>
      <c r="AK898" s="116"/>
      <c r="AL898" s="116"/>
      <c r="AM898" s="116"/>
    </row>
    <row r="899" spans="1:39" s="115" customFormat="1" ht="24.75" hidden="1" customHeight="1" x14ac:dyDescent="0.25">
      <c r="A899" s="60">
        <v>266</v>
      </c>
      <c r="B899" s="14" t="s">
        <v>1098</v>
      </c>
      <c r="C899" s="26">
        <f t="shared" si="83"/>
        <v>2987240.96</v>
      </c>
      <c r="D899" s="13">
        <v>149362.04999999999</v>
      </c>
      <c r="E899" s="13">
        <v>0</v>
      </c>
      <c r="F899" s="13">
        <v>0</v>
      </c>
      <c r="G899" s="13">
        <v>1439802.37</v>
      </c>
      <c r="H899" s="13">
        <v>802620.8</v>
      </c>
      <c r="I899" s="13">
        <v>595455.74</v>
      </c>
      <c r="J899" s="13">
        <v>0</v>
      </c>
      <c r="K899" s="172">
        <v>0</v>
      </c>
      <c r="L899" s="13">
        <v>0</v>
      </c>
      <c r="M899" s="184">
        <v>0</v>
      </c>
      <c r="N899" s="61">
        <v>0</v>
      </c>
      <c r="O899" s="184">
        <v>0</v>
      </c>
      <c r="P899" s="61">
        <v>0</v>
      </c>
      <c r="Q899" s="184">
        <v>0</v>
      </c>
      <c r="R899" s="61">
        <v>0</v>
      </c>
      <c r="S899" s="184">
        <v>0</v>
      </c>
      <c r="T899" s="61">
        <v>0</v>
      </c>
      <c r="U899" s="24"/>
      <c r="V899" s="116"/>
      <c r="W899" s="116"/>
      <c r="X899" s="116"/>
      <c r="Y899" s="116"/>
      <c r="Z899" s="116"/>
      <c r="AA899" s="116"/>
      <c r="AB899" s="116"/>
      <c r="AC899" s="116"/>
      <c r="AD899" s="116"/>
      <c r="AE899" s="116"/>
      <c r="AF899" s="116"/>
      <c r="AG899" s="116"/>
      <c r="AH899" s="116"/>
      <c r="AI899" s="116"/>
      <c r="AJ899" s="116"/>
      <c r="AK899" s="116"/>
      <c r="AL899" s="116"/>
      <c r="AM899" s="116"/>
    </row>
    <row r="900" spans="1:39" s="115" customFormat="1" ht="24.75" hidden="1" customHeight="1" x14ac:dyDescent="0.25">
      <c r="A900" s="60">
        <v>267</v>
      </c>
      <c r="B900" s="14" t="s">
        <v>1099</v>
      </c>
      <c r="C900" s="26">
        <f t="shared" si="83"/>
        <v>21628700.879999999</v>
      </c>
      <c r="D900" s="13">
        <v>1081435.04</v>
      </c>
      <c r="E900" s="13">
        <v>806359.76</v>
      </c>
      <c r="F900" s="13">
        <v>4076094.4</v>
      </c>
      <c r="G900" s="13">
        <v>0</v>
      </c>
      <c r="H900" s="13">
        <v>0</v>
      </c>
      <c r="I900" s="13">
        <v>1024240.13</v>
      </c>
      <c r="J900" s="13">
        <v>0</v>
      </c>
      <c r="K900" s="15">
        <v>0</v>
      </c>
      <c r="L900" s="13">
        <v>0</v>
      </c>
      <c r="M900" s="184">
        <v>1598</v>
      </c>
      <c r="N900" s="13">
        <v>8056981.7699999996</v>
      </c>
      <c r="O900" s="184">
        <v>0</v>
      </c>
      <c r="P900" s="13">
        <v>0</v>
      </c>
      <c r="Q900" s="184">
        <v>2450</v>
      </c>
      <c r="R900" s="13">
        <v>6583589.7800000003</v>
      </c>
      <c r="S900" s="184">
        <v>0</v>
      </c>
      <c r="T900" s="13">
        <v>0</v>
      </c>
      <c r="U900" s="24"/>
      <c r="V900" s="116"/>
      <c r="W900" s="116"/>
      <c r="X900" s="116"/>
      <c r="Y900" s="116"/>
      <c r="Z900" s="116"/>
      <c r="AA900" s="116"/>
      <c r="AB900" s="116"/>
      <c r="AC900" s="116"/>
      <c r="AD900" s="116"/>
      <c r="AE900" s="116"/>
      <c r="AF900" s="116"/>
      <c r="AG900" s="116"/>
      <c r="AH900" s="116"/>
      <c r="AI900" s="116"/>
      <c r="AJ900" s="116"/>
      <c r="AK900" s="116"/>
      <c r="AL900" s="116"/>
      <c r="AM900" s="116"/>
    </row>
    <row r="901" spans="1:39" s="115" customFormat="1" ht="24.75" hidden="1" customHeight="1" x14ac:dyDescent="0.25">
      <c r="A901" s="60">
        <v>268</v>
      </c>
      <c r="B901" s="14" t="s">
        <v>1100</v>
      </c>
      <c r="C901" s="26">
        <f t="shared" si="83"/>
        <v>4811928.13</v>
      </c>
      <c r="D901" s="13">
        <v>240596.41</v>
      </c>
      <c r="E901" s="13">
        <v>362697.51</v>
      </c>
      <c r="F901" s="13">
        <v>1833411.54</v>
      </c>
      <c r="G901" s="13">
        <v>1113963.3700000001</v>
      </c>
      <c r="H901" s="13">
        <v>620981.18000000005</v>
      </c>
      <c r="I901" s="13">
        <v>460699.26</v>
      </c>
      <c r="J901" s="13">
        <v>179578.86</v>
      </c>
      <c r="K901" s="172">
        <v>0</v>
      </c>
      <c r="L901" s="13">
        <v>0</v>
      </c>
      <c r="M901" s="184">
        <v>0</v>
      </c>
      <c r="N901" s="61">
        <v>0</v>
      </c>
      <c r="O901" s="184">
        <v>0</v>
      </c>
      <c r="P901" s="61">
        <v>0</v>
      </c>
      <c r="Q901" s="184">
        <v>0</v>
      </c>
      <c r="R901" s="61">
        <v>0</v>
      </c>
      <c r="S901" s="184">
        <v>0</v>
      </c>
      <c r="T901" s="61">
        <v>0</v>
      </c>
      <c r="U901" s="24"/>
      <c r="V901" s="116"/>
      <c r="W901" s="116"/>
      <c r="X901" s="116"/>
      <c r="Y901" s="116"/>
      <c r="Z901" s="116"/>
      <c r="AA901" s="116"/>
      <c r="AB901" s="116"/>
      <c r="AC901" s="116"/>
      <c r="AD901" s="116"/>
      <c r="AE901" s="116"/>
      <c r="AF901" s="116"/>
      <c r="AG901" s="116"/>
      <c r="AH901" s="116"/>
      <c r="AI901" s="116"/>
      <c r="AJ901" s="116"/>
      <c r="AK901" s="116"/>
      <c r="AL901" s="116"/>
      <c r="AM901" s="116"/>
    </row>
    <row r="902" spans="1:39" s="115" customFormat="1" ht="24.75" hidden="1" customHeight="1" x14ac:dyDescent="0.25">
      <c r="A902" s="60">
        <v>269</v>
      </c>
      <c r="B902" s="14" t="s">
        <v>1101</v>
      </c>
      <c r="C902" s="26">
        <f t="shared" si="83"/>
        <v>1607154</v>
      </c>
      <c r="D902" s="13">
        <v>80357.7</v>
      </c>
      <c r="E902" s="13">
        <v>0</v>
      </c>
      <c r="F902" s="13">
        <v>0</v>
      </c>
      <c r="G902" s="13">
        <v>0</v>
      </c>
      <c r="H902" s="13">
        <v>0</v>
      </c>
      <c r="I902" s="13">
        <v>0</v>
      </c>
      <c r="J902" s="13">
        <v>0</v>
      </c>
      <c r="K902" s="172">
        <v>0</v>
      </c>
      <c r="L902" s="13">
        <v>0</v>
      </c>
      <c r="M902" s="184">
        <v>0</v>
      </c>
      <c r="N902" s="61">
        <v>0</v>
      </c>
      <c r="O902" s="184">
        <v>0</v>
      </c>
      <c r="P902" s="61">
        <v>0</v>
      </c>
      <c r="Q902" s="184">
        <v>300</v>
      </c>
      <c r="R902" s="61">
        <v>1526796.3</v>
      </c>
      <c r="S902" s="184">
        <v>0</v>
      </c>
      <c r="T902" s="61">
        <v>0</v>
      </c>
      <c r="U902" s="24"/>
      <c r="V902" s="116"/>
      <c r="W902" s="116"/>
      <c r="X902" s="116"/>
      <c r="Y902" s="116"/>
      <c r="Z902" s="116"/>
      <c r="AA902" s="116"/>
      <c r="AB902" s="116"/>
      <c r="AC902" s="116"/>
      <c r="AD902" s="116"/>
      <c r="AE902" s="116"/>
      <c r="AF902" s="116"/>
      <c r="AG902" s="116"/>
      <c r="AH902" s="116"/>
      <c r="AI902" s="116"/>
      <c r="AJ902" s="116"/>
      <c r="AK902" s="116"/>
      <c r="AL902" s="116"/>
      <c r="AM902" s="116"/>
    </row>
    <row r="903" spans="1:39" s="115" customFormat="1" ht="24.75" hidden="1" customHeight="1" x14ac:dyDescent="0.25">
      <c r="A903" s="60">
        <v>270</v>
      </c>
      <c r="B903" s="14" t="s">
        <v>1102</v>
      </c>
      <c r="C903" s="26">
        <f t="shared" si="83"/>
        <v>803880.03</v>
      </c>
      <c r="D903" s="13">
        <v>40194</v>
      </c>
      <c r="E903" s="13">
        <v>56162.8</v>
      </c>
      <c r="F903" s="13">
        <v>306014.53000000003</v>
      </c>
      <c r="G903" s="13">
        <v>0</v>
      </c>
      <c r="H903" s="13">
        <v>0</v>
      </c>
      <c r="I903" s="13">
        <v>69702.62</v>
      </c>
      <c r="J903" s="13">
        <v>0</v>
      </c>
      <c r="K903" s="15">
        <v>0</v>
      </c>
      <c r="L903" s="13">
        <v>0</v>
      </c>
      <c r="M903" s="184">
        <v>124</v>
      </c>
      <c r="N903" s="13">
        <v>331806.08000000002</v>
      </c>
      <c r="O903" s="184">
        <v>0</v>
      </c>
      <c r="P903" s="13">
        <v>0</v>
      </c>
      <c r="Q903" s="184">
        <v>0</v>
      </c>
      <c r="R903" s="13">
        <v>0</v>
      </c>
      <c r="S903" s="184">
        <v>0</v>
      </c>
      <c r="T903" s="13">
        <v>0</v>
      </c>
      <c r="U903" s="24"/>
      <c r="V903" s="116"/>
      <c r="W903" s="116"/>
      <c r="X903" s="116"/>
      <c r="Y903" s="116"/>
      <c r="Z903" s="116"/>
      <c r="AA903" s="116"/>
      <c r="AB903" s="116"/>
      <c r="AC903" s="116"/>
      <c r="AD903" s="116"/>
      <c r="AE903" s="116"/>
      <c r="AF903" s="116"/>
      <c r="AG903" s="116"/>
      <c r="AH903" s="116"/>
      <c r="AI903" s="116"/>
      <c r="AJ903" s="116"/>
      <c r="AK903" s="116"/>
      <c r="AL903" s="116"/>
      <c r="AM903" s="116"/>
    </row>
    <row r="904" spans="1:39" s="115" customFormat="1" ht="24.75" hidden="1" customHeight="1" x14ac:dyDescent="0.25">
      <c r="A904" s="60">
        <v>271</v>
      </c>
      <c r="B904" s="14" t="s">
        <v>1103</v>
      </c>
      <c r="C904" s="26">
        <f t="shared" si="83"/>
        <v>1710375.9</v>
      </c>
      <c r="D904" s="13">
        <v>85518.8</v>
      </c>
      <c r="E904" s="13">
        <v>0</v>
      </c>
      <c r="F904" s="13">
        <v>0</v>
      </c>
      <c r="G904" s="13">
        <v>0</v>
      </c>
      <c r="H904" s="13">
        <v>0</v>
      </c>
      <c r="I904" s="13">
        <v>196538.95</v>
      </c>
      <c r="J904" s="13">
        <v>0</v>
      </c>
      <c r="K904" s="15">
        <v>0</v>
      </c>
      <c r="L904" s="13">
        <v>0</v>
      </c>
      <c r="M904" s="184">
        <v>533.78</v>
      </c>
      <c r="N904" s="13">
        <v>1428318.15</v>
      </c>
      <c r="O904" s="184">
        <v>0</v>
      </c>
      <c r="P904" s="13">
        <v>0</v>
      </c>
      <c r="Q904" s="184">
        <v>0</v>
      </c>
      <c r="R904" s="13">
        <v>0</v>
      </c>
      <c r="S904" s="184">
        <v>0</v>
      </c>
      <c r="T904" s="13">
        <v>0</v>
      </c>
      <c r="U904" s="24"/>
      <c r="V904" s="116"/>
      <c r="W904" s="116"/>
      <c r="X904" s="116"/>
      <c r="Y904" s="116"/>
      <c r="Z904" s="116"/>
      <c r="AA904" s="116"/>
      <c r="AB904" s="116"/>
      <c r="AC904" s="116"/>
      <c r="AD904" s="116"/>
      <c r="AE904" s="116"/>
      <c r="AF904" s="116"/>
      <c r="AG904" s="116"/>
      <c r="AH904" s="116"/>
      <c r="AI904" s="116"/>
      <c r="AJ904" s="116"/>
      <c r="AK904" s="116"/>
      <c r="AL904" s="116"/>
      <c r="AM904" s="116"/>
    </row>
    <row r="905" spans="1:39" s="134" customFormat="1" ht="24.75" hidden="1" customHeight="1" x14ac:dyDescent="0.25">
      <c r="A905" s="228" t="s">
        <v>63</v>
      </c>
      <c r="B905" s="228"/>
      <c r="C905" s="98">
        <f t="shared" si="83"/>
        <v>73191025.390000001</v>
      </c>
      <c r="D905" s="48">
        <f>ROUND(SUM(D896:D904),2)</f>
        <v>3659551.27</v>
      </c>
      <c r="E905" s="48">
        <f t="shared" ref="E905:T905" si="84">ROUND(SUM(E896:E904),2)</f>
        <v>2402504.9700000002</v>
      </c>
      <c r="F905" s="48">
        <f t="shared" si="84"/>
        <v>16825920.440000001</v>
      </c>
      <c r="G905" s="48">
        <f t="shared" si="84"/>
        <v>6169595.0099999998</v>
      </c>
      <c r="H905" s="48">
        <f t="shared" si="84"/>
        <v>3439253.46</v>
      </c>
      <c r="I905" s="48">
        <f t="shared" si="84"/>
        <v>3830688.96</v>
      </c>
      <c r="J905" s="48">
        <f t="shared" si="84"/>
        <v>179578.86</v>
      </c>
      <c r="K905" s="48">
        <f t="shared" si="84"/>
        <v>0</v>
      </c>
      <c r="L905" s="48">
        <f t="shared" si="84"/>
        <v>0</v>
      </c>
      <c r="M905" s="48">
        <f t="shared" si="84"/>
        <v>4329.78</v>
      </c>
      <c r="N905" s="48">
        <f t="shared" si="84"/>
        <v>20274039.780000001</v>
      </c>
      <c r="O905" s="48">
        <f t="shared" si="84"/>
        <v>901</v>
      </c>
      <c r="P905" s="48">
        <f t="shared" si="84"/>
        <v>2124368.0699999998</v>
      </c>
      <c r="Q905" s="48">
        <f t="shared" si="84"/>
        <v>5048</v>
      </c>
      <c r="R905" s="48">
        <f t="shared" si="84"/>
        <v>14285524.57</v>
      </c>
      <c r="S905" s="48">
        <f t="shared" si="84"/>
        <v>0</v>
      </c>
      <c r="T905" s="48">
        <f t="shared" si="84"/>
        <v>0</v>
      </c>
      <c r="U905" s="133"/>
      <c r="V905" s="35"/>
      <c r="W905" s="133"/>
      <c r="X905" s="133"/>
      <c r="Y905" s="133"/>
      <c r="Z905" s="133"/>
      <c r="AA905" s="133"/>
      <c r="AB905" s="133"/>
      <c r="AC905" s="133"/>
      <c r="AD905" s="133"/>
      <c r="AE905" s="133"/>
      <c r="AF905" s="133"/>
      <c r="AG905" s="133"/>
      <c r="AH905" s="133"/>
      <c r="AI905" s="133"/>
      <c r="AJ905" s="133"/>
      <c r="AK905" s="133"/>
      <c r="AL905" s="133"/>
    </row>
    <row r="906" spans="1:39" s="134" customFormat="1" ht="24.75" hidden="1" customHeight="1" x14ac:dyDescent="0.25">
      <c r="A906" s="216" t="s">
        <v>64</v>
      </c>
      <c r="B906" s="217"/>
      <c r="C906" s="218"/>
      <c r="D906" s="13"/>
      <c r="E906" s="13"/>
      <c r="F906" s="13"/>
      <c r="G906" s="13"/>
      <c r="H906" s="13"/>
      <c r="I906" s="13"/>
      <c r="J906" s="13"/>
      <c r="K906" s="52"/>
      <c r="L906" s="13"/>
      <c r="M906" s="81"/>
      <c r="N906" s="13"/>
      <c r="O906" s="52"/>
      <c r="P906" s="13"/>
      <c r="Q906" s="81"/>
      <c r="R906" s="13"/>
      <c r="S906" s="52"/>
      <c r="T906" s="13"/>
      <c r="U906" s="133"/>
      <c r="V906" s="35"/>
      <c r="W906" s="133"/>
      <c r="X906" s="133"/>
      <c r="Y906" s="133"/>
      <c r="Z906" s="133"/>
      <c r="AA906" s="133"/>
      <c r="AB906" s="133"/>
      <c r="AC906" s="133"/>
      <c r="AD906" s="133"/>
      <c r="AE906" s="133"/>
      <c r="AF906" s="133"/>
      <c r="AG906" s="133"/>
      <c r="AH906" s="133"/>
      <c r="AI906" s="133"/>
      <c r="AJ906" s="133"/>
      <c r="AK906" s="133"/>
      <c r="AL906" s="133"/>
    </row>
    <row r="907" spans="1:39" s="115" customFormat="1" ht="24.75" hidden="1" customHeight="1" x14ac:dyDescent="0.25">
      <c r="A907" s="45">
        <v>272</v>
      </c>
      <c r="B907" s="14" t="s">
        <v>1288</v>
      </c>
      <c r="C907" s="26">
        <f t="shared" ref="C907:C920" si="85">ROUND(SUM(D907+E907+F907+G907+H907+I907+J907+L907+N907+P907+R907+T907),2)</f>
        <v>472042.71</v>
      </c>
      <c r="D907" s="13">
        <v>23602.14</v>
      </c>
      <c r="E907" s="13">
        <v>0</v>
      </c>
      <c r="F907" s="13">
        <v>244643.97719999999</v>
      </c>
      <c r="G907" s="13">
        <v>102860.60399999999</v>
      </c>
      <c r="H907" s="13">
        <v>52110.596999999994</v>
      </c>
      <c r="I907" s="13">
        <v>48825.390599999992</v>
      </c>
      <c r="J907" s="13">
        <v>0</v>
      </c>
      <c r="K907" s="172">
        <v>0</v>
      </c>
      <c r="L907" s="13">
        <v>0</v>
      </c>
      <c r="M907" s="184">
        <v>0</v>
      </c>
      <c r="N907" s="61">
        <v>0</v>
      </c>
      <c r="O907" s="184">
        <v>0</v>
      </c>
      <c r="P907" s="61">
        <v>0</v>
      </c>
      <c r="Q907" s="184">
        <v>0</v>
      </c>
      <c r="R907" s="61">
        <v>0</v>
      </c>
      <c r="S907" s="184">
        <v>0</v>
      </c>
      <c r="T907" s="61">
        <v>0</v>
      </c>
      <c r="U907" s="16"/>
      <c r="V907" s="125"/>
      <c r="W907" s="116"/>
      <c r="X907" s="116"/>
      <c r="Y907" s="116"/>
      <c r="Z907" s="116"/>
      <c r="AA907" s="116"/>
      <c r="AB907" s="116"/>
      <c r="AC907" s="116"/>
      <c r="AD907" s="116"/>
      <c r="AE907" s="116"/>
      <c r="AF907" s="116"/>
      <c r="AG907" s="116"/>
      <c r="AH907" s="116"/>
      <c r="AI907" s="116"/>
      <c r="AJ907" s="116"/>
      <c r="AK907" s="116"/>
      <c r="AL907" s="116"/>
      <c r="AM907" s="116"/>
    </row>
    <row r="908" spans="1:39" s="115" customFormat="1" ht="24.75" hidden="1" customHeight="1" x14ac:dyDescent="0.25">
      <c r="A908" s="45">
        <v>273</v>
      </c>
      <c r="B908" s="14" t="s">
        <v>1289</v>
      </c>
      <c r="C908" s="26">
        <f t="shared" si="85"/>
        <v>489263.93</v>
      </c>
      <c r="D908" s="13">
        <v>24463.200000000001</v>
      </c>
      <c r="E908" s="13">
        <v>0</v>
      </c>
      <c r="F908" s="13">
        <v>253569.16070000001</v>
      </c>
      <c r="G908" s="13">
        <v>106613.19899999999</v>
      </c>
      <c r="H908" s="13">
        <v>54011.713249999993</v>
      </c>
      <c r="I908" s="13">
        <v>50606.654849999992</v>
      </c>
      <c r="J908" s="13">
        <v>0</v>
      </c>
      <c r="K908" s="172">
        <v>0</v>
      </c>
      <c r="L908" s="13">
        <v>0</v>
      </c>
      <c r="M908" s="184">
        <v>0</v>
      </c>
      <c r="N908" s="61">
        <v>0</v>
      </c>
      <c r="O908" s="184">
        <v>0</v>
      </c>
      <c r="P908" s="61">
        <v>0</v>
      </c>
      <c r="Q908" s="184">
        <v>0</v>
      </c>
      <c r="R908" s="61">
        <v>0</v>
      </c>
      <c r="S908" s="184">
        <v>0</v>
      </c>
      <c r="T908" s="61">
        <v>0</v>
      </c>
      <c r="U908" s="16"/>
      <c r="V908" s="125"/>
      <c r="W908" s="116"/>
      <c r="X908" s="116"/>
      <c r="Y908" s="116"/>
      <c r="Z908" s="116"/>
      <c r="AA908" s="116"/>
      <c r="AB908" s="116"/>
      <c r="AC908" s="116"/>
      <c r="AD908" s="116"/>
      <c r="AE908" s="116"/>
      <c r="AF908" s="116"/>
      <c r="AG908" s="116"/>
      <c r="AH908" s="116"/>
      <c r="AI908" s="116"/>
      <c r="AJ908" s="116"/>
      <c r="AK908" s="116"/>
      <c r="AL908" s="116"/>
      <c r="AM908" s="116"/>
    </row>
    <row r="909" spans="1:39" s="115" customFormat="1" ht="24.75" hidden="1" customHeight="1" x14ac:dyDescent="0.25">
      <c r="A909" s="45">
        <v>274</v>
      </c>
      <c r="B909" s="14" t="s">
        <v>536</v>
      </c>
      <c r="C909" s="26">
        <f t="shared" si="85"/>
        <v>2004048.47</v>
      </c>
      <c r="D909" s="13">
        <v>100202.42</v>
      </c>
      <c r="E909" s="13">
        <v>0</v>
      </c>
      <c r="F909" s="13">
        <v>1049814.1499999999</v>
      </c>
      <c r="G909" s="13">
        <v>438110.05</v>
      </c>
      <c r="H909" s="13">
        <v>176799.89</v>
      </c>
      <c r="I909" s="13">
        <v>239121.96</v>
      </c>
      <c r="J909" s="13">
        <v>0</v>
      </c>
      <c r="K909" s="172">
        <v>0</v>
      </c>
      <c r="L909" s="13">
        <v>0</v>
      </c>
      <c r="M909" s="184">
        <v>0</v>
      </c>
      <c r="N909" s="61">
        <v>0</v>
      </c>
      <c r="O909" s="184">
        <v>0</v>
      </c>
      <c r="P909" s="61">
        <v>0</v>
      </c>
      <c r="Q909" s="184">
        <v>0</v>
      </c>
      <c r="R909" s="61">
        <v>0</v>
      </c>
      <c r="S909" s="184">
        <v>0</v>
      </c>
      <c r="T909" s="61">
        <v>0</v>
      </c>
      <c r="U909" s="16"/>
      <c r="V909" s="125"/>
      <c r="W909" s="116"/>
      <c r="X909" s="116"/>
      <c r="Y909" s="116"/>
      <c r="Z909" s="116"/>
      <c r="AA909" s="116"/>
      <c r="AB909" s="116"/>
      <c r="AC909" s="116"/>
      <c r="AD909" s="116"/>
      <c r="AE909" s="116"/>
      <c r="AF909" s="116"/>
      <c r="AG909" s="116"/>
      <c r="AH909" s="116"/>
      <c r="AI909" s="116"/>
      <c r="AJ909" s="116"/>
      <c r="AK909" s="116"/>
      <c r="AL909" s="116"/>
      <c r="AM909" s="116"/>
    </row>
    <row r="910" spans="1:39" s="115" customFormat="1" ht="24.75" hidden="1" customHeight="1" x14ac:dyDescent="0.25">
      <c r="A910" s="45">
        <v>275</v>
      </c>
      <c r="B910" s="14" t="s">
        <v>537</v>
      </c>
      <c r="C910" s="26">
        <f t="shared" si="85"/>
        <v>2013882.98</v>
      </c>
      <c r="D910" s="13">
        <v>100694.15</v>
      </c>
      <c r="E910" s="13">
        <v>0</v>
      </c>
      <c r="F910" s="13">
        <v>1054965.92</v>
      </c>
      <c r="G910" s="13">
        <v>440259.99</v>
      </c>
      <c r="H910" s="13">
        <v>177667.51</v>
      </c>
      <c r="I910" s="13">
        <v>240295.41</v>
      </c>
      <c r="J910" s="13">
        <v>0</v>
      </c>
      <c r="K910" s="172">
        <v>0</v>
      </c>
      <c r="L910" s="13">
        <v>0</v>
      </c>
      <c r="M910" s="184">
        <v>0</v>
      </c>
      <c r="N910" s="61">
        <v>0</v>
      </c>
      <c r="O910" s="184">
        <v>0</v>
      </c>
      <c r="P910" s="61">
        <v>0</v>
      </c>
      <c r="Q910" s="184">
        <v>0</v>
      </c>
      <c r="R910" s="61">
        <v>0</v>
      </c>
      <c r="S910" s="184">
        <v>0</v>
      </c>
      <c r="T910" s="61">
        <v>0</v>
      </c>
      <c r="U910" s="16"/>
      <c r="V910" s="125"/>
      <c r="W910" s="116"/>
      <c r="X910" s="116"/>
      <c r="Y910" s="116"/>
      <c r="Z910" s="116"/>
      <c r="AA910" s="116"/>
      <c r="AB910" s="116"/>
      <c r="AC910" s="116"/>
      <c r="AD910" s="116"/>
      <c r="AE910" s="116"/>
      <c r="AF910" s="116"/>
      <c r="AG910" s="116"/>
      <c r="AH910" s="116"/>
      <c r="AI910" s="116"/>
      <c r="AJ910" s="116"/>
      <c r="AK910" s="116"/>
      <c r="AL910" s="116"/>
      <c r="AM910" s="116"/>
    </row>
    <row r="911" spans="1:39" s="115" customFormat="1" ht="24.75" hidden="1" customHeight="1" x14ac:dyDescent="0.25">
      <c r="A911" s="45">
        <v>276</v>
      </c>
      <c r="B911" s="14" t="s">
        <v>538</v>
      </c>
      <c r="C911" s="26">
        <f t="shared" si="85"/>
        <v>2013445.88</v>
      </c>
      <c r="D911" s="13">
        <v>100672.29</v>
      </c>
      <c r="E911" s="13">
        <v>0</v>
      </c>
      <c r="F911" s="13">
        <v>1054736.95</v>
      </c>
      <c r="G911" s="13">
        <v>440164.43</v>
      </c>
      <c r="H911" s="13">
        <v>177628.95</v>
      </c>
      <c r="I911" s="13">
        <v>240243.26</v>
      </c>
      <c r="J911" s="13">
        <v>0</v>
      </c>
      <c r="K911" s="172">
        <v>0</v>
      </c>
      <c r="L911" s="13">
        <v>0</v>
      </c>
      <c r="M911" s="184">
        <v>0</v>
      </c>
      <c r="N911" s="61">
        <v>0</v>
      </c>
      <c r="O911" s="184">
        <v>0</v>
      </c>
      <c r="P911" s="61">
        <v>0</v>
      </c>
      <c r="Q911" s="184">
        <v>0</v>
      </c>
      <c r="R911" s="61">
        <v>0</v>
      </c>
      <c r="S911" s="184">
        <v>0</v>
      </c>
      <c r="T911" s="61">
        <v>0</v>
      </c>
      <c r="U911" s="16"/>
      <c r="V911" s="125"/>
      <c r="W911" s="116"/>
      <c r="X911" s="116"/>
      <c r="Y911" s="116"/>
      <c r="Z911" s="116"/>
      <c r="AA911" s="116"/>
      <c r="AB911" s="116"/>
      <c r="AC911" s="116"/>
      <c r="AD911" s="116"/>
      <c r="AE911" s="116"/>
      <c r="AF911" s="116"/>
      <c r="AG911" s="116"/>
      <c r="AH911" s="116"/>
      <c r="AI911" s="116"/>
      <c r="AJ911" s="116"/>
      <c r="AK911" s="116"/>
      <c r="AL911" s="116"/>
      <c r="AM911" s="116"/>
    </row>
    <row r="912" spans="1:39" s="115" customFormat="1" ht="24.75" hidden="1" customHeight="1" x14ac:dyDescent="0.25">
      <c r="A912" s="45">
        <v>277</v>
      </c>
      <c r="B912" s="14" t="s">
        <v>539</v>
      </c>
      <c r="C912" s="26">
        <f t="shared" si="85"/>
        <v>2013445.88</v>
      </c>
      <c r="D912" s="13">
        <v>100672.29</v>
      </c>
      <c r="E912" s="13">
        <v>0</v>
      </c>
      <c r="F912" s="13">
        <v>1054736.95</v>
      </c>
      <c r="G912" s="13">
        <v>440164.43</v>
      </c>
      <c r="H912" s="13">
        <v>177628.95</v>
      </c>
      <c r="I912" s="13">
        <v>240243.26</v>
      </c>
      <c r="J912" s="13">
        <v>0</v>
      </c>
      <c r="K912" s="172">
        <v>0</v>
      </c>
      <c r="L912" s="13">
        <v>0</v>
      </c>
      <c r="M912" s="184">
        <v>0</v>
      </c>
      <c r="N912" s="61">
        <v>0</v>
      </c>
      <c r="O912" s="184">
        <v>0</v>
      </c>
      <c r="P912" s="61">
        <v>0</v>
      </c>
      <c r="Q912" s="184">
        <v>0</v>
      </c>
      <c r="R912" s="61">
        <v>0</v>
      </c>
      <c r="S912" s="184">
        <v>0</v>
      </c>
      <c r="T912" s="61">
        <v>0</v>
      </c>
      <c r="U912" s="16"/>
      <c r="V912" s="125"/>
      <c r="W912" s="116"/>
      <c r="X912" s="116"/>
      <c r="Y912" s="116"/>
      <c r="Z912" s="116"/>
      <c r="AA912" s="116"/>
      <c r="AB912" s="116"/>
      <c r="AC912" s="116"/>
      <c r="AD912" s="116"/>
      <c r="AE912" s="116"/>
      <c r="AF912" s="116"/>
      <c r="AG912" s="116"/>
      <c r="AH912" s="116"/>
      <c r="AI912" s="116"/>
      <c r="AJ912" s="116"/>
      <c r="AK912" s="116"/>
      <c r="AL912" s="116"/>
      <c r="AM912" s="116"/>
    </row>
    <row r="913" spans="1:39" s="115" customFormat="1" ht="24.75" hidden="1" customHeight="1" x14ac:dyDescent="0.25">
      <c r="A913" s="45">
        <v>278</v>
      </c>
      <c r="B913" s="14" t="s">
        <v>540</v>
      </c>
      <c r="C913" s="26">
        <f t="shared" si="85"/>
        <v>2021094.91</v>
      </c>
      <c r="D913" s="13">
        <v>101054.75</v>
      </c>
      <c r="E913" s="13">
        <v>0</v>
      </c>
      <c r="F913" s="13">
        <v>1058743.8700000001</v>
      </c>
      <c r="G913" s="13">
        <v>441836.61</v>
      </c>
      <c r="H913" s="13">
        <v>178303.75</v>
      </c>
      <c r="I913" s="13">
        <v>241155.93</v>
      </c>
      <c r="J913" s="13">
        <v>0</v>
      </c>
      <c r="K913" s="172">
        <v>0</v>
      </c>
      <c r="L913" s="13">
        <v>0</v>
      </c>
      <c r="M913" s="184">
        <v>0</v>
      </c>
      <c r="N913" s="61">
        <v>0</v>
      </c>
      <c r="O913" s="184">
        <v>0</v>
      </c>
      <c r="P913" s="61">
        <v>0</v>
      </c>
      <c r="Q913" s="184">
        <v>0</v>
      </c>
      <c r="R913" s="61">
        <v>0</v>
      </c>
      <c r="S913" s="184">
        <v>0</v>
      </c>
      <c r="T913" s="61">
        <v>0</v>
      </c>
      <c r="U913" s="16"/>
      <c r="V913" s="125"/>
      <c r="W913" s="116"/>
      <c r="X913" s="116"/>
      <c r="Y913" s="116"/>
      <c r="Z913" s="116"/>
      <c r="AA913" s="116"/>
      <c r="AB913" s="116"/>
      <c r="AC913" s="116"/>
      <c r="AD913" s="116"/>
      <c r="AE913" s="116"/>
      <c r="AF913" s="116"/>
      <c r="AG913" s="116"/>
      <c r="AH913" s="116"/>
      <c r="AI913" s="116"/>
      <c r="AJ913" s="116"/>
      <c r="AK913" s="116"/>
      <c r="AL913" s="116"/>
      <c r="AM913" s="116"/>
    </row>
    <row r="914" spans="1:39" s="115" customFormat="1" ht="24.75" hidden="1" customHeight="1" x14ac:dyDescent="0.25">
      <c r="A914" s="45">
        <v>279</v>
      </c>
      <c r="B914" s="14" t="s">
        <v>541</v>
      </c>
      <c r="C914" s="26">
        <f t="shared" si="85"/>
        <v>2021094.91</v>
      </c>
      <c r="D914" s="13">
        <v>101054.75</v>
      </c>
      <c r="E914" s="13">
        <v>0</v>
      </c>
      <c r="F914" s="13">
        <v>1058743.8700000001</v>
      </c>
      <c r="G914" s="13">
        <v>441836.61</v>
      </c>
      <c r="H914" s="13">
        <v>178303.75</v>
      </c>
      <c r="I914" s="13">
        <v>241155.93</v>
      </c>
      <c r="J914" s="13">
        <v>0</v>
      </c>
      <c r="K914" s="172">
        <v>0</v>
      </c>
      <c r="L914" s="13">
        <v>0</v>
      </c>
      <c r="M914" s="184">
        <v>0</v>
      </c>
      <c r="N914" s="61">
        <v>0</v>
      </c>
      <c r="O914" s="184">
        <v>0</v>
      </c>
      <c r="P914" s="61">
        <v>0</v>
      </c>
      <c r="Q914" s="184">
        <v>0</v>
      </c>
      <c r="R914" s="61">
        <v>0</v>
      </c>
      <c r="S914" s="184">
        <v>0</v>
      </c>
      <c r="T914" s="61">
        <v>0</v>
      </c>
      <c r="U914" s="16"/>
      <c r="V914" s="125"/>
      <c r="W914" s="116"/>
      <c r="X914" s="116"/>
      <c r="Y914" s="116"/>
      <c r="Z914" s="116"/>
      <c r="AA914" s="116"/>
      <c r="AB914" s="116"/>
      <c r="AC914" s="116"/>
      <c r="AD914" s="116"/>
      <c r="AE914" s="116"/>
      <c r="AF914" s="116"/>
      <c r="AG914" s="116"/>
      <c r="AH914" s="116"/>
      <c r="AI914" s="116"/>
      <c r="AJ914" s="116"/>
      <c r="AK914" s="116"/>
      <c r="AL914" s="116"/>
      <c r="AM914" s="116"/>
    </row>
    <row r="915" spans="1:39" s="115" customFormat="1" ht="24.75" hidden="1" customHeight="1" x14ac:dyDescent="0.25">
      <c r="A915" s="45">
        <v>280</v>
      </c>
      <c r="B915" s="14" t="s">
        <v>1203</v>
      </c>
      <c r="C915" s="26">
        <f t="shared" si="85"/>
        <v>1268546.3999999999</v>
      </c>
      <c r="D915" s="13">
        <v>63427.7</v>
      </c>
      <c r="E915" s="13">
        <v>0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72">
        <v>0</v>
      </c>
      <c r="L915" s="13">
        <v>0</v>
      </c>
      <c r="M915" s="184">
        <v>0</v>
      </c>
      <c r="N915" s="61">
        <v>0</v>
      </c>
      <c r="O915" s="184">
        <v>813</v>
      </c>
      <c r="P915" s="61">
        <v>1205118.7</v>
      </c>
      <c r="Q915" s="184">
        <v>0</v>
      </c>
      <c r="R915" s="61">
        <v>0</v>
      </c>
      <c r="S915" s="184">
        <v>0</v>
      </c>
      <c r="T915" s="61">
        <v>0</v>
      </c>
      <c r="U915" s="16"/>
      <c r="V915" s="125"/>
      <c r="W915" s="116"/>
      <c r="X915" s="116"/>
      <c r="Y915" s="116"/>
      <c r="Z915" s="116"/>
      <c r="AA915" s="116"/>
      <c r="AB915" s="116"/>
      <c r="AC915" s="116"/>
      <c r="AD915" s="116"/>
      <c r="AE915" s="116"/>
      <c r="AF915" s="116"/>
      <c r="AG915" s="116"/>
      <c r="AH915" s="116"/>
      <c r="AI915" s="116"/>
      <c r="AJ915" s="116"/>
      <c r="AK915" s="116"/>
      <c r="AL915" s="116"/>
      <c r="AM915" s="116"/>
    </row>
    <row r="916" spans="1:39" s="115" customFormat="1" ht="24.75" hidden="1" customHeight="1" x14ac:dyDescent="0.25">
      <c r="A916" s="45">
        <v>281</v>
      </c>
      <c r="B916" s="14" t="s">
        <v>532</v>
      </c>
      <c r="C916" s="26">
        <f t="shared" si="85"/>
        <v>425672.54</v>
      </c>
      <c r="D916" s="13">
        <v>21283.63</v>
      </c>
      <c r="E916" s="13">
        <v>0</v>
      </c>
      <c r="F916" s="13">
        <v>0</v>
      </c>
      <c r="G916" s="13">
        <v>0</v>
      </c>
      <c r="H916" s="13">
        <v>0</v>
      </c>
      <c r="I916" s="13">
        <v>404388.91</v>
      </c>
      <c r="J916" s="13">
        <v>0</v>
      </c>
      <c r="K916" s="172">
        <v>0</v>
      </c>
      <c r="L916" s="13">
        <v>0</v>
      </c>
      <c r="M916" s="184">
        <v>0</v>
      </c>
      <c r="N916" s="61">
        <v>0</v>
      </c>
      <c r="O916" s="184">
        <v>0</v>
      </c>
      <c r="P916" s="61">
        <v>0</v>
      </c>
      <c r="Q916" s="184">
        <v>0</v>
      </c>
      <c r="R916" s="61">
        <v>0</v>
      </c>
      <c r="S916" s="184">
        <v>0</v>
      </c>
      <c r="T916" s="61">
        <v>0</v>
      </c>
      <c r="U916" s="16"/>
      <c r="V916" s="125"/>
      <c r="W916" s="116"/>
      <c r="X916" s="116"/>
      <c r="Y916" s="116"/>
      <c r="Z916" s="116"/>
      <c r="AA916" s="116"/>
      <c r="AB916" s="116"/>
      <c r="AC916" s="116"/>
      <c r="AD916" s="116"/>
      <c r="AE916" s="116"/>
      <c r="AF916" s="116"/>
      <c r="AG916" s="116"/>
      <c r="AH916" s="116"/>
      <c r="AI916" s="116"/>
      <c r="AJ916" s="116"/>
      <c r="AK916" s="116"/>
      <c r="AL916" s="116"/>
      <c r="AM916" s="116"/>
    </row>
    <row r="917" spans="1:39" s="115" customFormat="1" ht="24.75" hidden="1" customHeight="1" x14ac:dyDescent="0.25">
      <c r="A917" s="45">
        <v>282</v>
      </c>
      <c r="B917" s="14" t="s">
        <v>535</v>
      </c>
      <c r="C917" s="26">
        <f t="shared" si="85"/>
        <v>9653958.6699999999</v>
      </c>
      <c r="D917" s="13">
        <v>482697.93</v>
      </c>
      <c r="E917" s="13">
        <v>544059.86</v>
      </c>
      <c r="F917" s="13">
        <v>0</v>
      </c>
      <c r="G917" s="13">
        <v>1657746.37</v>
      </c>
      <c r="H917" s="13">
        <v>921024.48</v>
      </c>
      <c r="I917" s="13">
        <v>0</v>
      </c>
      <c r="J917" s="13">
        <v>0</v>
      </c>
      <c r="K917" s="15">
        <v>0</v>
      </c>
      <c r="L917" s="13">
        <v>0</v>
      </c>
      <c r="M917" s="184">
        <v>970.2</v>
      </c>
      <c r="N917" s="13">
        <v>3778578.75</v>
      </c>
      <c r="O917" s="184">
        <v>0</v>
      </c>
      <c r="P917" s="13">
        <v>0</v>
      </c>
      <c r="Q917" s="184">
        <v>1631</v>
      </c>
      <c r="R917" s="13">
        <v>2269851.2799999998</v>
      </c>
      <c r="S917" s="184">
        <v>0</v>
      </c>
      <c r="T917" s="13">
        <v>0</v>
      </c>
      <c r="U917" s="21"/>
      <c r="V917" s="125"/>
      <c r="W917" s="116"/>
      <c r="X917" s="116"/>
      <c r="Y917" s="116"/>
      <c r="Z917" s="116"/>
      <c r="AA917" s="116"/>
      <c r="AB917" s="116"/>
      <c r="AC917" s="116"/>
      <c r="AD917" s="116"/>
      <c r="AE917" s="116"/>
      <c r="AF917" s="116"/>
      <c r="AG917" s="116"/>
      <c r="AH917" s="116"/>
      <c r="AI917" s="116"/>
      <c r="AJ917" s="116"/>
      <c r="AK917" s="116"/>
      <c r="AL917" s="116"/>
      <c r="AM917" s="116"/>
    </row>
    <row r="918" spans="1:39" s="115" customFormat="1" ht="24.75" hidden="1" customHeight="1" x14ac:dyDescent="0.25">
      <c r="A918" s="45">
        <v>283</v>
      </c>
      <c r="B918" s="14" t="s">
        <v>533</v>
      </c>
      <c r="C918" s="26">
        <f t="shared" si="85"/>
        <v>14334136.609999999</v>
      </c>
      <c r="D918" s="13">
        <v>716706.83</v>
      </c>
      <c r="E918" s="13">
        <v>0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  <c r="K918" s="15">
        <v>0</v>
      </c>
      <c r="L918" s="13">
        <v>0</v>
      </c>
      <c r="M918" s="184">
        <v>2797.8</v>
      </c>
      <c r="N918" s="13">
        <v>13617429.779999999</v>
      </c>
      <c r="O918" s="184">
        <v>0</v>
      </c>
      <c r="P918" s="13">
        <v>0</v>
      </c>
      <c r="Q918" s="184">
        <v>0</v>
      </c>
      <c r="R918" s="13">
        <v>0</v>
      </c>
      <c r="S918" s="184">
        <v>0</v>
      </c>
      <c r="T918" s="13">
        <v>0</v>
      </c>
      <c r="U918" s="16"/>
      <c r="V918" s="125"/>
      <c r="W918" s="116"/>
      <c r="X918" s="116"/>
      <c r="Y918" s="116"/>
      <c r="Z918" s="116"/>
      <c r="AA918" s="116"/>
      <c r="AB918" s="116"/>
      <c r="AC918" s="116"/>
      <c r="AD918" s="116"/>
      <c r="AE918" s="116"/>
      <c r="AF918" s="116"/>
      <c r="AG918" s="116"/>
      <c r="AH918" s="116"/>
      <c r="AI918" s="116"/>
      <c r="AJ918" s="116"/>
      <c r="AK918" s="116"/>
      <c r="AL918" s="116"/>
      <c r="AM918" s="116"/>
    </row>
    <row r="919" spans="1:39" s="115" customFormat="1" ht="24.75" hidden="1" customHeight="1" x14ac:dyDescent="0.25">
      <c r="A919" s="45">
        <v>284</v>
      </c>
      <c r="B919" s="14" t="s">
        <v>586</v>
      </c>
      <c r="C919" s="26">
        <f t="shared" si="85"/>
        <v>4033462.68</v>
      </c>
      <c r="D919" s="13">
        <v>201673.13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  <c r="K919" s="15">
        <v>0</v>
      </c>
      <c r="L919" s="13">
        <v>0</v>
      </c>
      <c r="M919" s="184">
        <v>1175.2</v>
      </c>
      <c r="N919" s="13">
        <v>3831789.55</v>
      </c>
      <c r="O919" s="184">
        <v>0</v>
      </c>
      <c r="P919" s="13">
        <v>0</v>
      </c>
      <c r="Q919" s="184">
        <v>0</v>
      </c>
      <c r="R919" s="13">
        <v>0</v>
      </c>
      <c r="S919" s="184">
        <v>0</v>
      </c>
      <c r="T919" s="13">
        <v>0</v>
      </c>
      <c r="U919" s="16"/>
      <c r="V919" s="125"/>
      <c r="W919" s="116"/>
      <c r="X919" s="116"/>
      <c r="Y919" s="116"/>
      <c r="Z919" s="116"/>
      <c r="AA919" s="116"/>
      <c r="AB919" s="116"/>
      <c r="AC919" s="116"/>
      <c r="AD919" s="116"/>
      <c r="AE919" s="116"/>
      <c r="AF919" s="116"/>
      <c r="AG919" s="116"/>
      <c r="AH919" s="116"/>
      <c r="AI919" s="116"/>
      <c r="AJ919" s="116"/>
      <c r="AK919" s="116"/>
      <c r="AL919" s="116"/>
      <c r="AM919" s="116"/>
    </row>
    <row r="920" spans="1:39" s="114" customFormat="1" ht="24.75" hidden="1" customHeight="1" x14ac:dyDescent="0.25">
      <c r="A920" s="228" t="s">
        <v>65</v>
      </c>
      <c r="B920" s="228"/>
      <c r="C920" s="98">
        <f t="shared" si="85"/>
        <v>42764096.57</v>
      </c>
      <c r="D920" s="48">
        <f>ROUND(SUM(D907:D919),2)</f>
        <v>2138205.21</v>
      </c>
      <c r="E920" s="48">
        <f t="shared" ref="E920:T920" si="86">ROUND(SUM(E907:E919),2)</f>
        <v>544059.86</v>
      </c>
      <c r="F920" s="48">
        <f t="shared" si="86"/>
        <v>6829954.8499999996</v>
      </c>
      <c r="G920" s="48">
        <f t="shared" si="86"/>
        <v>4509592.29</v>
      </c>
      <c r="H920" s="48">
        <f t="shared" si="86"/>
        <v>2093479.59</v>
      </c>
      <c r="I920" s="48">
        <f t="shared" si="86"/>
        <v>1946036.71</v>
      </c>
      <c r="J920" s="48">
        <f t="shared" si="86"/>
        <v>0</v>
      </c>
      <c r="K920" s="48">
        <f t="shared" si="86"/>
        <v>0</v>
      </c>
      <c r="L920" s="48">
        <f t="shared" si="86"/>
        <v>0</v>
      </c>
      <c r="M920" s="48">
        <f t="shared" si="86"/>
        <v>4943.2</v>
      </c>
      <c r="N920" s="48">
        <f t="shared" si="86"/>
        <v>21227798.079999998</v>
      </c>
      <c r="O920" s="48">
        <f t="shared" si="86"/>
        <v>813</v>
      </c>
      <c r="P920" s="48">
        <f t="shared" si="86"/>
        <v>1205118.7</v>
      </c>
      <c r="Q920" s="48">
        <f t="shared" si="86"/>
        <v>1631</v>
      </c>
      <c r="R920" s="48">
        <f t="shared" si="86"/>
        <v>2269851.2799999998</v>
      </c>
      <c r="S920" s="48">
        <f t="shared" si="86"/>
        <v>0</v>
      </c>
      <c r="T920" s="48">
        <f t="shared" si="86"/>
        <v>0</v>
      </c>
      <c r="U920" s="113"/>
      <c r="V920" s="29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  <c r="AG920" s="113"/>
      <c r="AH920" s="113"/>
      <c r="AI920" s="113"/>
      <c r="AJ920" s="113"/>
      <c r="AK920" s="113"/>
      <c r="AL920" s="113"/>
    </row>
    <row r="921" spans="1:39" s="114" customFormat="1" ht="24.75" hidden="1" customHeight="1" x14ac:dyDescent="0.25">
      <c r="A921" s="216" t="s">
        <v>67</v>
      </c>
      <c r="B921" s="217"/>
      <c r="C921" s="218"/>
      <c r="D921" s="13"/>
      <c r="E921" s="13"/>
      <c r="F921" s="13"/>
      <c r="G921" s="13"/>
      <c r="H921" s="13"/>
      <c r="I921" s="13"/>
      <c r="J921" s="13"/>
      <c r="K921" s="81"/>
      <c r="L921" s="13"/>
      <c r="M921" s="81"/>
      <c r="N921" s="13"/>
      <c r="O921" s="81"/>
      <c r="P921" s="13"/>
      <c r="Q921" s="81"/>
      <c r="R921" s="13"/>
      <c r="S921" s="81"/>
      <c r="T921" s="13"/>
      <c r="U921" s="113"/>
      <c r="V921" s="29"/>
      <c r="W921" s="113"/>
      <c r="X921" s="113"/>
      <c r="Y921" s="113"/>
      <c r="Z921" s="113"/>
      <c r="AA921" s="113"/>
      <c r="AB921" s="113"/>
      <c r="AC921" s="113"/>
      <c r="AD921" s="113"/>
      <c r="AE921" s="113"/>
      <c r="AF921" s="113"/>
      <c r="AG921" s="113"/>
      <c r="AH921" s="113"/>
      <c r="AI921" s="113"/>
      <c r="AJ921" s="113"/>
      <c r="AK921" s="113"/>
      <c r="AL921" s="113"/>
    </row>
    <row r="922" spans="1:39" s="115" customFormat="1" ht="24.75" hidden="1" customHeight="1" x14ac:dyDescent="0.25">
      <c r="A922" s="60">
        <v>285</v>
      </c>
      <c r="B922" s="14" t="s">
        <v>996</v>
      </c>
      <c r="C922" s="26">
        <f t="shared" ref="C922:C931" si="87">ROUND(SUM(D922+E922+F922+G922+H922+I922+J922+L922+N922+P922+R922+T922),2)</f>
        <v>6904358.8399999999</v>
      </c>
      <c r="D922" s="13">
        <v>345217.94</v>
      </c>
      <c r="E922" s="13">
        <v>377646.95</v>
      </c>
      <c r="F922" s="13">
        <v>0</v>
      </c>
      <c r="G922" s="13">
        <v>0</v>
      </c>
      <c r="H922" s="13">
        <v>0</v>
      </c>
      <c r="I922" s="13">
        <v>0</v>
      </c>
      <c r="J922" s="13">
        <v>0</v>
      </c>
      <c r="K922" s="15">
        <v>0</v>
      </c>
      <c r="L922" s="13">
        <v>0</v>
      </c>
      <c r="M922" s="184">
        <v>741.02</v>
      </c>
      <c r="N922" s="13">
        <v>3736160.6</v>
      </c>
      <c r="O922" s="184">
        <v>0</v>
      </c>
      <c r="P922" s="13">
        <v>0</v>
      </c>
      <c r="Q922" s="184">
        <v>910</v>
      </c>
      <c r="R922" s="13">
        <v>2445333.35</v>
      </c>
      <c r="S922" s="184">
        <v>0</v>
      </c>
      <c r="T922" s="13">
        <v>0</v>
      </c>
      <c r="U922" s="24"/>
      <c r="V922" s="116"/>
      <c r="W922" s="116"/>
      <c r="X922" s="116"/>
      <c r="Y922" s="116"/>
      <c r="Z922" s="116"/>
      <c r="AA922" s="116"/>
      <c r="AB922" s="116"/>
      <c r="AC922" s="116"/>
      <c r="AD922" s="116"/>
      <c r="AE922" s="116"/>
      <c r="AF922" s="116"/>
      <c r="AG922" s="116"/>
      <c r="AH922" s="116"/>
      <c r="AI922" s="116"/>
      <c r="AJ922" s="116"/>
      <c r="AK922" s="116"/>
      <c r="AL922" s="116"/>
      <c r="AM922" s="116"/>
    </row>
    <row r="923" spans="1:39" s="115" customFormat="1" ht="24.75" hidden="1" customHeight="1" x14ac:dyDescent="0.25">
      <c r="A923" s="60">
        <v>286</v>
      </c>
      <c r="B923" s="14" t="s">
        <v>997</v>
      </c>
      <c r="C923" s="26">
        <f t="shared" si="87"/>
        <v>7251136.2400000002</v>
      </c>
      <c r="D923" s="13">
        <v>362556.81</v>
      </c>
      <c r="E923" s="13">
        <v>386409.46</v>
      </c>
      <c r="F923" s="13">
        <v>1953273.87</v>
      </c>
      <c r="G923" s="13">
        <v>0</v>
      </c>
      <c r="H923" s="13">
        <v>661578.86</v>
      </c>
      <c r="I923" s="13">
        <v>0</v>
      </c>
      <c r="J923" s="13">
        <v>0</v>
      </c>
      <c r="K923" s="15">
        <v>0</v>
      </c>
      <c r="L923" s="13">
        <v>0</v>
      </c>
      <c r="M923" s="184">
        <v>771</v>
      </c>
      <c r="N923" s="13">
        <v>3887317.24</v>
      </c>
      <c r="O923" s="184">
        <v>0</v>
      </c>
      <c r="P923" s="13">
        <v>0</v>
      </c>
      <c r="Q923" s="184">
        <v>0</v>
      </c>
      <c r="R923" s="13">
        <v>0</v>
      </c>
      <c r="S923" s="184">
        <v>0</v>
      </c>
      <c r="T923" s="13">
        <v>0</v>
      </c>
      <c r="U923" s="24"/>
      <c r="V923" s="116"/>
      <c r="W923" s="116"/>
      <c r="X923" s="116"/>
      <c r="Y923" s="116"/>
      <c r="Z923" s="116"/>
      <c r="AA923" s="116"/>
      <c r="AB923" s="116"/>
      <c r="AC923" s="116"/>
      <c r="AD923" s="116"/>
      <c r="AE923" s="116"/>
      <c r="AF923" s="116"/>
      <c r="AG923" s="116"/>
      <c r="AH923" s="116"/>
      <c r="AI923" s="116"/>
      <c r="AJ923" s="116"/>
      <c r="AK923" s="116"/>
      <c r="AL923" s="116"/>
      <c r="AM923" s="116"/>
    </row>
    <row r="924" spans="1:39" s="115" customFormat="1" ht="24.75" hidden="1" customHeight="1" x14ac:dyDescent="0.25">
      <c r="A924" s="60">
        <v>287</v>
      </c>
      <c r="B924" s="14" t="s">
        <v>998</v>
      </c>
      <c r="C924" s="26">
        <f t="shared" si="87"/>
        <v>8062689.75</v>
      </c>
      <c r="D924" s="13">
        <v>403134.49</v>
      </c>
      <c r="E924" s="13">
        <v>1205902.78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5">
        <v>0</v>
      </c>
      <c r="L924" s="13">
        <v>0</v>
      </c>
      <c r="M924" s="184">
        <v>1280</v>
      </c>
      <c r="N924" s="13">
        <v>6453652.4800000004</v>
      </c>
      <c r="O924" s="184">
        <v>0</v>
      </c>
      <c r="P924" s="13">
        <v>0</v>
      </c>
      <c r="Q924" s="184">
        <v>0</v>
      </c>
      <c r="R924" s="13">
        <v>0</v>
      </c>
      <c r="S924" s="184">
        <v>0</v>
      </c>
      <c r="T924" s="13">
        <v>0</v>
      </c>
      <c r="U924" s="24"/>
      <c r="V924" s="116"/>
      <c r="W924" s="116"/>
      <c r="X924" s="116"/>
      <c r="Y924" s="116"/>
      <c r="Z924" s="116"/>
      <c r="AA924" s="116"/>
      <c r="AB924" s="116"/>
      <c r="AC924" s="116"/>
      <c r="AD924" s="116"/>
      <c r="AE924" s="116"/>
      <c r="AF924" s="116"/>
      <c r="AG924" s="116"/>
      <c r="AH924" s="116"/>
      <c r="AI924" s="116"/>
      <c r="AJ924" s="116"/>
      <c r="AK924" s="116"/>
      <c r="AL924" s="116"/>
      <c r="AM924" s="116"/>
    </row>
    <row r="925" spans="1:39" s="115" customFormat="1" ht="24.75" hidden="1" customHeight="1" x14ac:dyDescent="0.25">
      <c r="A925" s="60">
        <v>288</v>
      </c>
      <c r="B925" s="14" t="s">
        <v>999</v>
      </c>
      <c r="C925" s="26">
        <f t="shared" si="87"/>
        <v>11368188.77</v>
      </c>
      <c r="D925" s="13">
        <v>568409.43999999994</v>
      </c>
      <c r="E925" s="13">
        <v>1164986.04</v>
      </c>
      <c r="F925" s="13">
        <v>0</v>
      </c>
      <c r="G925" s="13">
        <v>0</v>
      </c>
      <c r="H925" s="13">
        <v>0</v>
      </c>
      <c r="I925" s="13">
        <v>0</v>
      </c>
      <c r="J925" s="13">
        <v>576808.1</v>
      </c>
      <c r="K925" s="15">
        <v>0</v>
      </c>
      <c r="L925" s="13">
        <v>0</v>
      </c>
      <c r="M925" s="184">
        <v>1264</v>
      </c>
      <c r="N925" s="13">
        <v>6372981.8200000003</v>
      </c>
      <c r="O925" s="184">
        <v>902.5</v>
      </c>
      <c r="P925" s="13">
        <v>2685003.37</v>
      </c>
      <c r="Q925" s="184">
        <v>0</v>
      </c>
      <c r="R925" s="13">
        <v>0</v>
      </c>
      <c r="S925" s="184">
        <v>0</v>
      </c>
      <c r="T925" s="13">
        <v>0</v>
      </c>
      <c r="U925" s="24"/>
      <c r="V925" s="116"/>
      <c r="W925" s="116"/>
      <c r="X925" s="116"/>
      <c r="Y925" s="116"/>
      <c r="Z925" s="116"/>
      <c r="AA925" s="116"/>
      <c r="AB925" s="116"/>
      <c r="AC925" s="116"/>
      <c r="AD925" s="116"/>
      <c r="AE925" s="116"/>
      <c r="AF925" s="116"/>
      <c r="AG925" s="116"/>
      <c r="AH925" s="116"/>
      <c r="AI925" s="116"/>
      <c r="AJ925" s="116"/>
      <c r="AK925" s="116"/>
      <c r="AL925" s="116"/>
      <c r="AM925" s="116"/>
    </row>
    <row r="926" spans="1:39" s="115" customFormat="1" ht="24.75" hidden="1" customHeight="1" x14ac:dyDescent="0.25">
      <c r="A926" s="60">
        <v>289</v>
      </c>
      <c r="B926" s="14" t="s">
        <v>1000</v>
      </c>
      <c r="C926" s="26">
        <f t="shared" si="87"/>
        <v>16030559.93</v>
      </c>
      <c r="D926" s="13">
        <v>801528</v>
      </c>
      <c r="E926" s="13">
        <v>1132450.24</v>
      </c>
      <c r="F926" s="13">
        <v>5724459.8399999999</v>
      </c>
      <c r="G926" s="13">
        <v>0</v>
      </c>
      <c r="H926" s="13">
        <v>0</v>
      </c>
      <c r="I926" s="13">
        <v>1438441.06</v>
      </c>
      <c r="J926" s="13">
        <v>560698.97</v>
      </c>
      <c r="K926" s="15">
        <v>0</v>
      </c>
      <c r="L926" s="13">
        <v>0</v>
      </c>
      <c r="M926" s="184">
        <v>1264</v>
      </c>
      <c r="N926" s="13">
        <v>6372981.8200000003</v>
      </c>
      <c r="O926" s="184">
        <v>0</v>
      </c>
      <c r="P926" s="13">
        <v>0</v>
      </c>
      <c r="Q926" s="184">
        <v>0</v>
      </c>
      <c r="R926" s="13">
        <v>0</v>
      </c>
      <c r="S926" s="184">
        <v>0</v>
      </c>
      <c r="T926" s="13">
        <v>0</v>
      </c>
      <c r="U926" s="24"/>
      <c r="V926" s="116"/>
      <c r="W926" s="116"/>
      <c r="X926" s="116"/>
      <c r="Y926" s="116"/>
      <c r="Z926" s="116"/>
      <c r="AA926" s="116"/>
      <c r="AB926" s="116"/>
      <c r="AC926" s="116"/>
      <c r="AD926" s="116"/>
      <c r="AE926" s="116"/>
      <c r="AF926" s="116"/>
      <c r="AG926" s="116"/>
      <c r="AH926" s="116"/>
      <c r="AI926" s="116"/>
      <c r="AJ926" s="116"/>
      <c r="AK926" s="116"/>
      <c r="AL926" s="116"/>
      <c r="AM926" s="116"/>
    </row>
    <row r="927" spans="1:39" s="115" customFormat="1" ht="24.75" hidden="1" customHeight="1" x14ac:dyDescent="0.25">
      <c r="A927" s="60">
        <v>290</v>
      </c>
      <c r="B927" s="14" t="s">
        <v>1001</v>
      </c>
      <c r="C927" s="26">
        <f t="shared" si="87"/>
        <v>13070165.68</v>
      </c>
      <c r="D927" s="13">
        <v>653508.28</v>
      </c>
      <c r="E927" s="13">
        <v>0</v>
      </c>
      <c r="F927" s="13">
        <v>5887376.1799999997</v>
      </c>
      <c r="G927" s="13">
        <v>0</v>
      </c>
      <c r="H927" s="13">
        <v>0</v>
      </c>
      <c r="I927" s="13">
        <v>0</v>
      </c>
      <c r="J927" s="13">
        <v>0</v>
      </c>
      <c r="K927" s="15">
        <v>0</v>
      </c>
      <c r="L927" s="13">
        <v>0</v>
      </c>
      <c r="M927" s="184">
        <v>1295</v>
      </c>
      <c r="N927" s="13">
        <v>6529281.2199999997</v>
      </c>
      <c r="O927" s="184">
        <v>0</v>
      </c>
      <c r="P927" s="13">
        <v>0</v>
      </c>
      <c r="Q927" s="184">
        <v>0</v>
      </c>
      <c r="R927" s="13">
        <v>0</v>
      </c>
      <c r="S927" s="184">
        <v>0</v>
      </c>
      <c r="T927" s="13">
        <v>0</v>
      </c>
      <c r="U927" s="24"/>
      <c r="V927" s="116"/>
      <c r="W927" s="116"/>
      <c r="X927" s="116"/>
      <c r="Y927" s="116"/>
      <c r="Z927" s="116"/>
      <c r="AA927" s="116"/>
      <c r="AB927" s="116"/>
      <c r="AC927" s="116"/>
      <c r="AD927" s="116"/>
      <c r="AE927" s="116"/>
      <c r="AF927" s="116"/>
      <c r="AG927" s="116"/>
      <c r="AH927" s="116"/>
      <c r="AI927" s="116"/>
      <c r="AJ927" s="116"/>
      <c r="AK927" s="116"/>
      <c r="AL927" s="116"/>
      <c r="AM927" s="116"/>
    </row>
    <row r="928" spans="1:39" s="115" customFormat="1" ht="24.75" hidden="1" customHeight="1" x14ac:dyDescent="0.25">
      <c r="A928" s="60">
        <v>291</v>
      </c>
      <c r="B928" s="14" t="s">
        <v>1002</v>
      </c>
      <c r="C928" s="26">
        <f t="shared" si="87"/>
        <v>19101841.73</v>
      </c>
      <c r="D928" s="13">
        <v>955092.09</v>
      </c>
      <c r="E928" s="13">
        <v>1155923.71</v>
      </c>
      <c r="F928" s="13">
        <v>5843116.6600000001</v>
      </c>
      <c r="G928" s="13">
        <v>0</v>
      </c>
      <c r="H928" s="13">
        <v>0</v>
      </c>
      <c r="I928" s="13">
        <v>1468257.12</v>
      </c>
      <c r="J928" s="13">
        <v>572321.15</v>
      </c>
      <c r="K928" s="15">
        <v>0</v>
      </c>
      <c r="L928" s="13">
        <v>0</v>
      </c>
      <c r="M928" s="184">
        <v>1277.8900000000001</v>
      </c>
      <c r="N928" s="13">
        <v>6443014.04</v>
      </c>
      <c r="O928" s="184">
        <v>689.56</v>
      </c>
      <c r="P928" s="13">
        <v>2664116.96</v>
      </c>
      <c r="Q928" s="184">
        <v>0</v>
      </c>
      <c r="R928" s="13">
        <v>0</v>
      </c>
      <c r="S928" s="184">
        <v>0</v>
      </c>
      <c r="T928" s="13">
        <v>0</v>
      </c>
      <c r="U928" s="24"/>
      <c r="V928" s="116"/>
      <c r="W928" s="116"/>
      <c r="X928" s="116"/>
      <c r="Y928" s="116"/>
      <c r="Z928" s="116"/>
      <c r="AA928" s="116"/>
      <c r="AB928" s="116"/>
      <c r="AC928" s="116"/>
      <c r="AD928" s="116"/>
      <c r="AE928" s="116"/>
      <c r="AF928" s="116"/>
      <c r="AG928" s="116"/>
      <c r="AH928" s="116"/>
      <c r="AI928" s="116"/>
      <c r="AJ928" s="116"/>
      <c r="AK928" s="116"/>
      <c r="AL928" s="116"/>
      <c r="AM928" s="116"/>
    </row>
    <row r="929" spans="1:39" s="115" customFormat="1" ht="24.75" hidden="1" customHeight="1" x14ac:dyDescent="0.25">
      <c r="A929" s="60">
        <v>292</v>
      </c>
      <c r="B929" s="14" t="s">
        <v>1003</v>
      </c>
      <c r="C929" s="26">
        <f t="shared" si="87"/>
        <v>14722059.630000001</v>
      </c>
      <c r="D929" s="13">
        <v>736102.98</v>
      </c>
      <c r="E929" s="13">
        <v>708292.43</v>
      </c>
      <c r="F929" s="13">
        <v>3580370.64</v>
      </c>
      <c r="G929" s="13">
        <v>2175399.0699999998</v>
      </c>
      <c r="H929" s="13">
        <v>1212680.7</v>
      </c>
      <c r="I929" s="13">
        <v>899674.78</v>
      </c>
      <c r="J929" s="13">
        <v>0</v>
      </c>
      <c r="K929" s="15">
        <v>0</v>
      </c>
      <c r="L929" s="13">
        <v>0</v>
      </c>
      <c r="M929" s="184">
        <v>749.14</v>
      </c>
      <c r="N929" s="13">
        <v>3777100.95</v>
      </c>
      <c r="O929" s="184">
        <v>411.39</v>
      </c>
      <c r="P929" s="13">
        <v>1632438.08</v>
      </c>
      <c r="Q929" s="184">
        <v>0</v>
      </c>
      <c r="R929" s="13">
        <v>0</v>
      </c>
      <c r="S929" s="184">
        <v>0</v>
      </c>
      <c r="T929" s="13">
        <v>0</v>
      </c>
      <c r="U929" s="24"/>
      <c r="V929" s="116"/>
      <c r="W929" s="116"/>
      <c r="X929" s="116"/>
      <c r="Y929" s="116"/>
      <c r="Z929" s="116"/>
      <c r="AA929" s="116"/>
      <c r="AB929" s="116"/>
      <c r="AC929" s="116"/>
      <c r="AD929" s="116"/>
      <c r="AE929" s="116"/>
      <c r="AF929" s="116"/>
      <c r="AG929" s="116"/>
      <c r="AH929" s="116"/>
      <c r="AI929" s="116"/>
      <c r="AJ929" s="116"/>
      <c r="AK929" s="116"/>
      <c r="AL929" s="116"/>
      <c r="AM929" s="116"/>
    </row>
    <row r="930" spans="1:39" s="115" customFormat="1" ht="24.75" hidden="1" customHeight="1" x14ac:dyDescent="0.25">
      <c r="A930" s="60">
        <v>293</v>
      </c>
      <c r="B930" s="14" t="s">
        <v>1004</v>
      </c>
      <c r="C930" s="26">
        <f t="shared" si="87"/>
        <v>16794095.32</v>
      </c>
      <c r="D930" s="13">
        <v>839704.77</v>
      </c>
      <c r="E930" s="13">
        <v>0</v>
      </c>
      <c r="F930" s="13">
        <v>5846216.5499999998</v>
      </c>
      <c r="G930" s="13">
        <v>0</v>
      </c>
      <c r="H930" s="13">
        <v>0</v>
      </c>
      <c r="I930" s="13">
        <v>0</v>
      </c>
      <c r="J930" s="13">
        <v>0</v>
      </c>
      <c r="K930" s="15">
        <v>0</v>
      </c>
      <c r="L930" s="13">
        <v>0</v>
      </c>
      <c r="M930" s="184">
        <v>1272.53</v>
      </c>
      <c r="N930" s="13">
        <v>6415989.3700000001</v>
      </c>
      <c r="O930" s="184">
        <v>0</v>
      </c>
      <c r="P930" s="13">
        <v>0</v>
      </c>
      <c r="Q930" s="184">
        <v>1374</v>
      </c>
      <c r="R930" s="13">
        <v>3692184.63</v>
      </c>
      <c r="S930" s="184">
        <v>0</v>
      </c>
      <c r="T930" s="13">
        <v>0</v>
      </c>
      <c r="U930" s="24"/>
      <c r="V930" s="116"/>
      <c r="W930" s="116"/>
      <c r="X930" s="116"/>
      <c r="Y930" s="116"/>
      <c r="Z930" s="116"/>
      <c r="AA930" s="116"/>
      <c r="AB930" s="116"/>
      <c r="AC930" s="116"/>
      <c r="AD930" s="116"/>
      <c r="AE930" s="116"/>
      <c r="AF930" s="116"/>
      <c r="AG930" s="116"/>
      <c r="AH930" s="116"/>
      <c r="AI930" s="116"/>
      <c r="AJ930" s="116"/>
      <c r="AK930" s="116"/>
      <c r="AL930" s="116"/>
      <c r="AM930" s="116"/>
    </row>
    <row r="931" spans="1:39" s="139" customFormat="1" ht="24.75" hidden="1" customHeight="1" x14ac:dyDescent="0.25">
      <c r="A931" s="265" t="s">
        <v>167</v>
      </c>
      <c r="B931" s="266"/>
      <c r="C931" s="98">
        <f t="shared" si="87"/>
        <v>113305095.89</v>
      </c>
      <c r="D931" s="48">
        <f>ROUND(SUM(D922:D930),2)</f>
        <v>5665254.7999999998</v>
      </c>
      <c r="E931" s="48">
        <f t="shared" ref="E931:T931" si="88">ROUND(SUM(E922:E930),2)</f>
        <v>6131611.6100000003</v>
      </c>
      <c r="F931" s="48">
        <f t="shared" si="88"/>
        <v>28834813.739999998</v>
      </c>
      <c r="G931" s="48">
        <f t="shared" si="88"/>
        <v>2175399.0699999998</v>
      </c>
      <c r="H931" s="48">
        <f t="shared" si="88"/>
        <v>1874259.56</v>
      </c>
      <c r="I931" s="48">
        <f t="shared" si="88"/>
        <v>3806372.96</v>
      </c>
      <c r="J931" s="48">
        <f t="shared" si="88"/>
        <v>1709828.22</v>
      </c>
      <c r="K931" s="48">
        <f t="shared" si="88"/>
        <v>0</v>
      </c>
      <c r="L931" s="48">
        <f t="shared" si="88"/>
        <v>0</v>
      </c>
      <c r="M931" s="48">
        <f t="shared" si="88"/>
        <v>9914.58</v>
      </c>
      <c r="N931" s="48">
        <f t="shared" si="88"/>
        <v>49988479.539999999</v>
      </c>
      <c r="O931" s="48">
        <f t="shared" si="88"/>
        <v>2003.45</v>
      </c>
      <c r="P931" s="48">
        <f t="shared" si="88"/>
        <v>6981558.4100000001</v>
      </c>
      <c r="Q931" s="48">
        <f t="shared" si="88"/>
        <v>2284</v>
      </c>
      <c r="R931" s="48">
        <f t="shared" si="88"/>
        <v>6137517.9800000004</v>
      </c>
      <c r="S931" s="48">
        <f t="shared" si="88"/>
        <v>0</v>
      </c>
      <c r="T931" s="48">
        <f t="shared" si="88"/>
        <v>0</v>
      </c>
      <c r="U931" s="137"/>
      <c r="V931" s="138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</row>
    <row r="932" spans="1:39" s="114" customFormat="1" ht="24.75" hidden="1" customHeight="1" x14ac:dyDescent="0.25">
      <c r="A932" s="216" t="s">
        <v>73</v>
      </c>
      <c r="B932" s="217"/>
      <c r="C932" s="218"/>
      <c r="D932" s="13"/>
      <c r="E932" s="13"/>
      <c r="F932" s="13"/>
      <c r="G932" s="13"/>
      <c r="H932" s="13"/>
      <c r="I932" s="13"/>
      <c r="J932" s="13"/>
      <c r="K932" s="81"/>
      <c r="L932" s="13"/>
      <c r="M932" s="81"/>
      <c r="N932" s="13"/>
      <c r="O932" s="81"/>
      <c r="P932" s="13"/>
      <c r="Q932" s="81"/>
      <c r="R932" s="13"/>
      <c r="S932" s="81"/>
      <c r="T932" s="13"/>
      <c r="U932" s="113"/>
      <c r="V932" s="29"/>
      <c r="W932" s="113"/>
      <c r="X932" s="113"/>
      <c r="Y932" s="113"/>
      <c r="Z932" s="113"/>
      <c r="AA932" s="113"/>
      <c r="AB932" s="113"/>
      <c r="AC932" s="113"/>
      <c r="AD932" s="113"/>
      <c r="AE932" s="113"/>
      <c r="AF932" s="113"/>
      <c r="AG932" s="113"/>
      <c r="AH932" s="113"/>
      <c r="AI932" s="113"/>
      <c r="AJ932" s="113"/>
      <c r="AK932" s="113"/>
      <c r="AL932" s="113"/>
    </row>
    <row r="933" spans="1:39" s="114" customFormat="1" ht="24.75" hidden="1" customHeight="1" x14ac:dyDescent="0.25">
      <c r="A933" s="60">
        <v>294</v>
      </c>
      <c r="B933" s="14" t="s">
        <v>1183</v>
      </c>
      <c r="C933" s="26">
        <f t="shared" ref="C933:C996" si="89">ROUND(SUM(D933+E933+F933+G933+H933+I933+J933+L933+N933+P933+R933+T933),2)</f>
        <v>1825338.93</v>
      </c>
      <c r="D933" s="13">
        <v>91266.95</v>
      </c>
      <c r="E933" s="13">
        <v>0</v>
      </c>
      <c r="F933" s="13">
        <v>0</v>
      </c>
      <c r="G933" s="13">
        <v>0</v>
      </c>
      <c r="H933" s="13">
        <v>0</v>
      </c>
      <c r="I933" s="13">
        <v>0</v>
      </c>
      <c r="J933" s="13">
        <v>0</v>
      </c>
      <c r="K933" s="15">
        <v>0</v>
      </c>
      <c r="L933" s="13">
        <v>0</v>
      </c>
      <c r="M933" s="184">
        <v>609</v>
      </c>
      <c r="N933" s="13">
        <v>1629596</v>
      </c>
      <c r="O933" s="184">
        <v>0</v>
      </c>
      <c r="P933" s="13">
        <v>0</v>
      </c>
      <c r="Q933" s="184">
        <v>0</v>
      </c>
      <c r="R933" s="13">
        <v>0</v>
      </c>
      <c r="S933" s="169">
        <v>40</v>
      </c>
      <c r="T933" s="13">
        <v>104475.98</v>
      </c>
      <c r="U933" s="113"/>
      <c r="V933" s="29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  <c r="AG933" s="113"/>
      <c r="AH933" s="113"/>
      <c r="AI933" s="113"/>
      <c r="AJ933" s="113"/>
      <c r="AK933" s="113"/>
      <c r="AL933" s="113"/>
    </row>
    <row r="934" spans="1:39" s="130" customFormat="1" ht="24.75" hidden="1" customHeight="1" x14ac:dyDescent="0.25">
      <c r="A934" s="60">
        <v>295</v>
      </c>
      <c r="B934" s="14" t="s">
        <v>226</v>
      </c>
      <c r="C934" s="26">
        <f t="shared" si="89"/>
        <v>6350676.25</v>
      </c>
      <c r="D934" s="13">
        <v>317533.81</v>
      </c>
      <c r="E934" s="13">
        <v>0</v>
      </c>
      <c r="F934" s="13">
        <v>2267411.17</v>
      </c>
      <c r="G934" s="13">
        <v>1383437.13</v>
      </c>
      <c r="H934" s="13">
        <v>771465.74</v>
      </c>
      <c r="I934" s="13">
        <v>569999.80000000005</v>
      </c>
      <c r="J934" s="13">
        <v>0</v>
      </c>
      <c r="K934" s="172">
        <v>0</v>
      </c>
      <c r="L934" s="13">
        <v>0</v>
      </c>
      <c r="M934" s="184">
        <v>0</v>
      </c>
      <c r="N934" s="61">
        <v>0</v>
      </c>
      <c r="O934" s="184">
        <v>475.8</v>
      </c>
      <c r="P934" s="61">
        <v>1040828.6</v>
      </c>
      <c r="Q934" s="184">
        <v>0</v>
      </c>
      <c r="R934" s="61">
        <v>0</v>
      </c>
      <c r="S934" s="184">
        <v>0</v>
      </c>
      <c r="T934" s="61">
        <v>0</v>
      </c>
      <c r="U934" s="128"/>
      <c r="V934" s="129"/>
      <c r="W934" s="128"/>
      <c r="X934" s="128"/>
      <c r="Y934" s="128"/>
      <c r="Z934" s="128"/>
      <c r="AA934" s="128"/>
      <c r="AB934" s="128"/>
      <c r="AC934" s="128"/>
      <c r="AD934" s="128"/>
      <c r="AE934" s="128"/>
      <c r="AF934" s="128"/>
      <c r="AG934" s="128"/>
      <c r="AH934" s="128"/>
      <c r="AI934" s="128"/>
      <c r="AJ934" s="128"/>
      <c r="AK934" s="128"/>
      <c r="AL934" s="128"/>
    </row>
    <row r="935" spans="1:39" s="109" customFormat="1" ht="24.75" hidden="1" customHeight="1" x14ac:dyDescent="0.25">
      <c r="A935" s="60">
        <v>296</v>
      </c>
      <c r="B935" s="14" t="s">
        <v>227</v>
      </c>
      <c r="C935" s="26">
        <f t="shared" si="89"/>
        <v>1299569.3999999999</v>
      </c>
      <c r="D935" s="13">
        <v>64978.47</v>
      </c>
      <c r="E935" s="13">
        <v>113460.21</v>
      </c>
      <c r="F935" s="13">
        <v>618211.17000000004</v>
      </c>
      <c r="G935" s="13">
        <v>257992.83</v>
      </c>
      <c r="H935" s="13">
        <v>104113.35</v>
      </c>
      <c r="I935" s="13">
        <v>140813.37</v>
      </c>
      <c r="J935" s="13">
        <v>0</v>
      </c>
      <c r="K935" s="172">
        <v>0</v>
      </c>
      <c r="L935" s="13">
        <v>0</v>
      </c>
      <c r="M935" s="184">
        <v>0</v>
      </c>
      <c r="N935" s="61">
        <v>0</v>
      </c>
      <c r="O935" s="184">
        <v>0</v>
      </c>
      <c r="P935" s="61">
        <v>0</v>
      </c>
      <c r="Q935" s="184">
        <v>0</v>
      </c>
      <c r="R935" s="61">
        <v>0</v>
      </c>
      <c r="S935" s="184">
        <v>0</v>
      </c>
      <c r="T935" s="61">
        <v>0</v>
      </c>
      <c r="U935" s="108"/>
      <c r="V935" s="107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  <c r="AI935" s="108"/>
      <c r="AJ935" s="108"/>
      <c r="AK935" s="108"/>
      <c r="AL935" s="108"/>
    </row>
    <row r="936" spans="1:39" s="195" customFormat="1" ht="24.75" hidden="1" customHeight="1" x14ac:dyDescent="0.25">
      <c r="A936" s="60">
        <v>297</v>
      </c>
      <c r="B936" s="14" t="s">
        <v>1292</v>
      </c>
      <c r="C936" s="26">
        <f t="shared" si="89"/>
        <v>561785.44999999995</v>
      </c>
      <c r="D936" s="13">
        <v>28089.27</v>
      </c>
      <c r="E936" s="13">
        <v>0</v>
      </c>
      <c r="F936" s="13">
        <v>0</v>
      </c>
      <c r="G936" s="13">
        <v>0</v>
      </c>
      <c r="H936" s="13">
        <v>304738.59000000003</v>
      </c>
      <c r="I936" s="13">
        <v>228957.59</v>
      </c>
      <c r="J936" s="13">
        <v>0</v>
      </c>
      <c r="K936" s="172">
        <v>0</v>
      </c>
      <c r="L936" s="13">
        <v>0</v>
      </c>
      <c r="M936" s="184">
        <v>0</v>
      </c>
      <c r="N936" s="61">
        <v>0</v>
      </c>
      <c r="O936" s="184">
        <v>0</v>
      </c>
      <c r="P936" s="61">
        <v>0</v>
      </c>
      <c r="Q936" s="184">
        <v>0</v>
      </c>
      <c r="R936" s="61">
        <v>0</v>
      </c>
      <c r="S936" s="184">
        <v>0</v>
      </c>
      <c r="T936" s="61">
        <v>0</v>
      </c>
      <c r="U936" s="108"/>
      <c r="V936" s="107"/>
      <c r="W936" s="108"/>
      <c r="X936" s="108"/>
      <c r="Y936" s="108"/>
      <c r="Z936" s="108"/>
      <c r="AA936" s="108"/>
      <c r="AB936" s="194"/>
      <c r="AC936" s="194"/>
      <c r="AD936" s="194"/>
      <c r="AE936" s="194"/>
      <c r="AF936" s="194"/>
      <c r="AG936" s="194"/>
      <c r="AH936" s="194"/>
      <c r="AI936" s="194"/>
      <c r="AJ936" s="194"/>
      <c r="AK936" s="194"/>
      <c r="AL936" s="194"/>
    </row>
    <row r="937" spans="1:39" s="109" customFormat="1" ht="24.75" hidden="1" customHeight="1" x14ac:dyDescent="0.25">
      <c r="A937" s="60">
        <v>298</v>
      </c>
      <c r="B937" s="14" t="s">
        <v>228</v>
      </c>
      <c r="C937" s="26">
        <f t="shared" si="89"/>
        <v>26389511.07</v>
      </c>
      <c r="D937" s="13">
        <v>1319475.55</v>
      </c>
      <c r="E937" s="13">
        <v>1724933.49</v>
      </c>
      <c r="F937" s="13">
        <v>8773693.9299999997</v>
      </c>
      <c r="G937" s="13">
        <v>5353177.2699999996</v>
      </c>
      <c r="H937" s="13">
        <v>2985168.44</v>
      </c>
      <c r="I937" s="13">
        <v>2205600.7400000002</v>
      </c>
      <c r="J937" s="13">
        <v>0</v>
      </c>
      <c r="K937" s="172">
        <v>0</v>
      </c>
      <c r="L937" s="13">
        <v>0</v>
      </c>
      <c r="M937" s="184">
        <v>0</v>
      </c>
      <c r="N937" s="61">
        <v>0</v>
      </c>
      <c r="O937" s="184">
        <v>1756</v>
      </c>
      <c r="P937" s="61">
        <v>4027461.65</v>
      </c>
      <c r="Q937" s="184">
        <v>0</v>
      </c>
      <c r="R937" s="61">
        <v>0</v>
      </c>
      <c r="S937" s="184">
        <v>0</v>
      </c>
      <c r="T937" s="61">
        <v>0</v>
      </c>
      <c r="U937" s="108"/>
      <c r="V937" s="107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  <c r="AI937" s="108"/>
      <c r="AJ937" s="108"/>
      <c r="AK937" s="108"/>
      <c r="AL937" s="108"/>
    </row>
    <row r="938" spans="1:39" s="109" customFormat="1" ht="24.75" hidden="1" customHeight="1" x14ac:dyDescent="0.25">
      <c r="A938" s="60">
        <v>299</v>
      </c>
      <c r="B938" s="14" t="s">
        <v>229</v>
      </c>
      <c r="C938" s="26">
        <f t="shared" si="89"/>
        <v>9917583.4100000001</v>
      </c>
      <c r="D938" s="13">
        <v>495879.17</v>
      </c>
      <c r="E938" s="13">
        <v>742203.03</v>
      </c>
      <c r="F938" s="13">
        <v>3775138.14</v>
      </c>
      <c r="G938" s="13">
        <v>2303360.91</v>
      </c>
      <c r="H938" s="13">
        <v>1284455.94</v>
      </c>
      <c r="I938" s="13">
        <v>949024.16</v>
      </c>
      <c r="J938" s="13">
        <v>367522.06</v>
      </c>
      <c r="K938" s="172">
        <v>0</v>
      </c>
      <c r="L938" s="13">
        <v>0</v>
      </c>
      <c r="M938" s="184">
        <v>0</v>
      </c>
      <c r="N938" s="61">
        <v>0</v>
      </c>
      <c r="O938" s="184">
        <v>0</v>
      </c>
      <c r="P938" s="61">
        <v>0</v>
      </c>
      <c r="Q938" s="184">
        <v>0</v>
      </c>
      <c r="R938" s="61">
        <v>0</v>
      </c>
      <c r="S938" s="184">
        <v>0</v>
      </c>
      <c r="T938" s="61">
        <v>0</v>
      </c>
      <c r="U938" s="108"/>
      <c r="V938" s="107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</row>
    <row r="939" spans="1:39" s="195" customFormat="1" ht="24.75" hidden="1" customHeight="1" x14ac:dyDescent="0.25">
      <c r="A939" s="60">
        <v>300</v>
      </c>
      <c r="B939" s="14" t="s">
        <v>1294</v>
      </c>
      <c r="C939" s="26">
        <f t="shared" si="89"/>
        <v>194401.97</v>
      </c>
      <c r="D939" s="13">
        <v>9720.1</v>
      </c>
      <c r="E939" s="13">
        <v>0</v>
      </c>
      <c r="F939" s="13">
        <v>0</v>
      </c>
      <c r="G939" s="13">
        <v>0</v>
      </c>
      <c r="H939" s="13">
        <v>184681.87</v>
      </c>
      <c r="I939" s="13">
        <v>0</v>
      </c>
      <c r="J939" s="13">
        <v>0</v>
      </c>
      <c r="K939" s="172">
        <v>0</v>
      </c>
      <c r="L939" s="13">
        <v>0</v>
      </c>
      <c r="M939" s="184">
        <v>0</v>
      </c>
      <c r="N939" s="61">
        <v>0</v>
      </c>
      <c r="O939" s="184">
        <v>0</v>
      </c>
      <c r="P939" s="61">
        <v>0</v>
      </c>
      <c r="Q939" s="184">
        <v>0</v>
      </c>
      <c r="R939" s="61">
        <v>0</v>
      </c>
      <c r="S939" s="184">
        <v>0</v>
      </c>
      <c r="T939" s="61">
        <v>0</v>
      </c>
      <c r="U939" s="108"/>
      <c r="V939" s="107"/>
      <c r="W939" s="108"/>
      <c r="X939" s="108"/>
      <c r="Y939" s="108"/>
      <c r="Z939" s="108"/>
      <c r="AA939" s="108"/>
      <c r="AB939" s="194"/>
      <c r="AC939" s="194"/>
      <c r="AD939" s="194"/>
      <c r="AE939" s="194"/>
      <c r="AF939" s="194"/>
      <c r="AG939" s="194"/>
      <c r="AH939" s="194"/>
      <c r="AI939" s="194"/>
      <c r="AJ939" s="194"/>
      <c r="AK939" s="194"/>
      <c r="AL939" s="194"/>
    </row>
    <row r="940" spans="1:39" s="195" customFormat="1" ht="24.75" hidden="1" customHeight="1" x14ac:dyDescent="0.25">
      <c r="A940" s="60">
        <v>301</v>
      </c>
      <c r="B940" s="14" t="s">
        <v>1295</v>
      </c>
      <c r="C940" s="26">
        <f t="shared" si="89"/>
        <v>587119.85</v>
      </c>
      <c r="D940" s="13">
        <v>29355.1</v>
      </c>
      <c r="E940" s="13">
        <v>0</v>
      </c>
      <c r="F940" s="13">
        <v>557764.75</v>
      </c>
      <c r="G940" s="13">
        <v>0</v>
      </c>
      <c r="H940" s="13">
        <v>0</v>
      </c>
      <c r="I940" s="13">
        <v>0</v>
      </c>
      <c r="J940" s="13">
        <v>0</v>
      </c>
      <c r="K940" s="172">
        <v>0</v>
      </c>
      <c r="L940" s="13">
        <v>0</v>
      </c>
      <c r="M940" s="184">
        <v>0</v>
      </c>
      <c r="N940" s="61">
        <v>0</v>
      </c>
      <c r="O940" s="184">
        <v>0</v>
      </c>
      <c r="P940" s="61">
        <v>0</v>
      </c>
      <c r="Q940" s="184">
        <v>0</v>
      </c>
      <c r="R940" s="61">
        <v>0</v>
      </c>
      <c r="S940" s="184">
        <v>0</v>
      </c>
      <c r="T940" s="61">
        <v>0</v>
      </c>
      <c r="U940" s="108"/>
      <c r="V940" s="107"/>
      <c r="W940" s="108"/>
      <c r="X940" s="108"/>
      <c r="Y940" s="108"/>
      <c r="Z940" s="108"/>
      <c r="AA940" s="108"/>
      <c r="AB940" s="194"/>
      <c r="AC940" s="194"/>
      <c r="AD940" s="194"/>
      <c r="AE940" s="194"/>
      <c r="AF940" s="194"/>
      <c r="AG940" s="194"/>
      <c r="AH940" s="194"/>
      <c r="AI940" s="194"/>
      <c r="AJ940" s="194"/>
      <c r="AK940" s="194"/>
      <c r="AL940" s="194"/>
    </row>
    <row r="941" spans="1:39" s="195" customFormat="1" ht="24.75" hidden="1" customHeight="1" x14ac:dyDescent="0.25">
      <c r="A941" s="60">
        <v>302</v>
      </c>
      <c r="B941" s="14" t="s">
        <v>70</v>
      </c>
      <c r="C941" s="26">
        <f t="shared" si="89"/>
        <v>961305.12</v>
      </c>
      <c r="D941" s="13">
        <v>48065.26</v>
      </c>
      <c r="E941" s="13">
        <v>104068.23</v>
      </c>
      <c r="F941" s="13">
        <v>567037.03</v>
      </c>
      <c r="G941" s="13">
        <v>0</v>
      </c>
      <c r="H941" s="13">
        <v>0</v>
      </c>
      <c r="I941" s="13">
        <v>242134.6</v>
      </c>
      <c r="J941" s="13">
        <v>0</v>
      </c>
      <c r="K941" s="172">
        <v>0</v>
      </c>
      <c r="L941" s="13">
        <v>0</v>
      </c>
      <c r="M941" s="184">
        <v>0</v>
      </c>
      <c r="N941" s="61">
        <v>0</v>
      </c>
      <c r="O941" s="184">
        <v>0</v>
      </c>
      <c r="P941" s="61">
        <v>0</v>
      </c>
      <c r="Q941" s="184">
        <v>0</v>
      </c>
      <c r="R941" s="61">
        <v>0</v>
      </c>
      <c r="S941" s="184">
        <v>0</v>
      </c>
      <c r="T941" s="61">
        <v>0</v>
      </c>
      <c r="U941" s="108"/>
      <c r="V941" s="107"/>
      <c r="W941" s="108"/>
      <c r="X941" s="108"/>
      <c r="Y941" s="108"/>
      <c r="Z941" s="108"/>
      <c r="AA941" s="108"/>
      <c r="AB941" s="194"/>
      <c r="AC941" s="194"/>
      <c r="AD941" s="194"/>
      <c r="AE941" s="194"/>
      <c r="AF941" s="194"/>
      <c r="AG941" s="194"/>
      <c r="AH941" s="194"/>
      <c r="AI941" s="194"/>
      <c r="AJ941" s="194"/>
      <c r="AK941" s="194"/>
      <c r="AL941" s="194"/>
    </row>
    <row r="942" spans="1:39" s="109" customFormat="1" ht="24.75" hidden="1" customHeight="1" x14ac:dyDescent="0.25">
      <c r="A942" s="60">
        <v>303</v>
      </c>
      <c r="B942" s="14" t="s">
        <v>230</v>
      </c>
      <c r="C942" s="26">
        <f t="shared" si="89"/>
        <v>1982876.73</v>
      </c>
      <c r="D942" s="13">
        <v>99143.84</v>
      </c>
      <c r="E942" s="13">
        <v>159411.6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5">
        <v>0</v>
      </c>
      <c r="L942" s="13">
        <v>0</v>
      </c>
      <c r="M942" s="184">
        <v>644.4</v>
      </c>
      <c r="N942" s="13">
        <v>1724321.29</v>
      </c>
      <c r="O942" s="184">
        <v>0</v>
      </c>
      <c r="P942" s="13">
        <v>0</v>
      </c>
      <c r="Q942" s="184">
        <v>0</v>
      </c>
      <c r="R942" s="13">
        <v>0</v>
      </c>
      <c r="S942" s="184">
        <v>0</v>
      </c>
      <c r="T942" s="13">
        <v>0</v>
      </c>
      <c r="U942" s="108"/>
      <c r="V942" s="107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  <c r="AI942" s="108"/>
      <c r="AJ942" s="108"/>
      <c r="AK942" s="108"/>
      <c r="AL942" s="108"/>
    </row>
    <row r="943" spans="1:39" s="109" customFormat="1" ht="24.75" hidden="1" customHeight="1" x14ac:dyDescent="0.25">
      <c r="A943" s="60">
        <v>304</v>
      </c>
      <c r="B943" s="14" t="s">
        <v>419</v>
      </c>
      <c r="C943" s="26">
        <f t="shared" si="89"/>
        <v>740772.2</v>
      </c>
      <c r="D943" s="13">
        <v>37038.61</v>
      </c>
      <c r="E943" s="13">
        <v>0</v>
      </c>
      <c r="F943" s="13">
        <v>525079.97</v>
      </c>
      <c r="G943" s="13">
        <v>0</v>
      </c>
      <c r="H943" s="13">
        <v>178653.62</v>
      </c>
      <c r="I943" s="13">
        <v>0</v>
      </c>
      <c r="J943" s="13">
        <v>0</v>
      </c>
      <c r="K943" s="172">
        <v>0</v>
      </c>
      <c r="L943" s="13">
        <v>0</v>
      </c>
      <c r="M943" s="184">
        <v>0</v>
      </c>
      <c r="N943" s="61">
        <v>0</v>
      </c>
      <c r="O943" s="184">
        <v>0</v>
      </c>
      <c r="P943" s="61">
        <v>0</v>
      </c>
      <c r="Q943" s="184">
        <v>0</v>
      </c>
      <c r="R943" s="61">
        <v>0</v>
      </c>
      <c r="S943" s="184">
        <v>0</v>
      </c>
      <c r="T943" s="61">
        <v>0</v>
      </c>
      <c r="U943" s="108"/>
      <c r="V943" s="107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  <c r="AI943" s="108"/>
      <c r="AJ943" s="108"/>
      <c r="AK943" s="108"/>
      <c r="AL943" s="108"/>
    </row>
    <row r="944" spans="1:39" s="109" customFormat="1" ht="24.75" hidden="1" customHeight="1" x14ac:dyDescent="0.25">
      <c r="A944" s="60">
        <v>305</v>
      </c>
      <c r="B944" s="14" t="s">
        <v>231</v>
      </c>
      <c r="C944" s="26">
        <f t="shared" si="89"/>
        <v>546342.87</v>
      </c>
      <c r="D944" s="13">
        <v>27317.14</v>
      </c>
      <c r="E944" s="13">
        <v>60299.9</v>
      </c>
      <c r="F944" s="13">
        <v>328556.34000000003</v>
      </c>
      <c r="G944" s="13">
        <v>0</v>
      </c>
      <c r="H944" s="13">
        <v>55332.39</v>
      </c>
      <c r="I944" s="13">
        <v>74837.100000000006</v>
      </c>
      <c r="J944" s="13">
        <v>0</v>
      </c>
      <c r="K944" s="172">
        <v>0</v>
      </c>
      <c r="L944" s="13">
        <v>0</v>
      </c>
      <c r="M944" s="184">
        <v>0</v>
      </c>
      <c r="N944" s="61">
        <v>0</v>
      </c>
      <c r="O944" s="184">
        <v>0</v>
      </c>
      <c r="P944" s="61">
        <v>0</v>
      </c>
      <c r="Q944" s="184">
        <v>0</v>
      </c>
      <c r="R944" s="61">
        <v>0</v>
      </c>
      <c r="S944" s="184">
        <v>0</v>
      </c>
      <c r="T944" s="61">
        <v>0</v>
      </c>
      <c r="U944" s="108"/>
      <c r="V944" s="107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  <c r="AI944" s="108"/>
      <c r="AJ944" s="108"/>
      <c r="AK944" s="108"/>
      <c r="AL944" s="108"/>
    </row>
    <row r="945" spans="1:38" s="109" customFormat="1" ht="24.75" hidden="1" customHeight="1" x14ac:dyDescent="0.25">
      <c r="A945" s="60">
        <v>306</v>
      </c>
      <c r="B945" s="14" t="s">
        <v>232</v>
      </c>
      <c r="C945" s="26">
        <f t="shared" si="89"/>
        <v>2206197.9300000002</v>
      </c>
      <c r="D945" s="13">
        <v>110309.9</v>
      </c>
      <c r="E945" s="13">
        <v>243498.21</v>
      </c>
      <c r="F945" s="13">
        <v>1326749.8600000001</v>
      </c>
      <c r="G945" s="13">
        <v>0</v>
      </c>
      <c r="H945" s="13">
        <v>223438.82</v>
      </c>
      <c r="I945" s="13">
        <v>302201.14</v>
      </c>
      <c r="J945" s="13">
        <v>0</v>
      </c>
      <c r="K945" s="172">
        <v>0</v>
      </c>
      <c r="L945" s="13">
        <v>0</v>
      </c>
      <c r="M945" s="184">
        <v>0</v>
      </c>
      <c r="N945" s="61">
        <v>0</v>
      </c>
      <c r="O945" s="184">
        <v>0</v>
      </c>
      <c r="P945" s="61">
        <v>0</v>
      </c>
      <c r="Q945" s="184">
        <v>0</v>
      </c>
      <c r="R945" s="61">
        <v>0</v>
      </c>
      <c r="S945" s="184">
        <v>0</v>
      </c>
      <c r="T945" s="61">
        <v>0</v>
      </c>
      <c r="U945" s="108"/>
      <c r="V945" s="107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  <c r="AI945" s="108"/>
      <c r="AJ945" s="108"/>
      <c r="AK945" s="108"/>
      <c r="AL945" s="108"/>
    </row>
    <row r="946" spans="1:38" s="109" customFormat="1" ht="24.75" hidden="1" customHeight="1" x14ac:dyDescent="0.25">
      <c r="A946" s="60">
        <v>307</v>
      </c>
      <c r="B946" s="14" t="s">
        <v>233</v>
      </c>
      <c r="C946" s="26">
        <f t="shared" si="89"/>
        <v>2307938.9900000002</v>
      </c>
      <c r="D946" s="13">
        <v>115396.95</v>
      </c>
      <c r="E946" s="13">
        <v>201496.93</v>
      </c>
      <c r="F946" s="13">
        <v>1097897.24</v>
      </c>
      <c r="G946" s="13">
        <v>458176.16</v>
      </c>
      <c r="H946" s="13">
        <v>184897.6</v>
      </c>
      <c r="I946" s="13">
        <v>250074.11</v>
      </c>
      <c r="J946" s="13">
        <v>0</v>
      </c>
      <c r="K946" s="172">
        <v>0</v>
      </c>
      <c r="L946" s="13">
        <v>0</v>
      </c>
      <c r="M946" s="184">
        <v>0</v>
      </c>
      <c r="N946" s="61">
        <v>0</v>
      </c>
      <c r="O946" s="184">
        <v>0</v>
      </c>
      <c r="P946" s="61">
        <v>0</v>
      </c>
      <c r="Q946" s="184">
        <v>0</v>
      </c>
      <c r="R946" s="61">
        <v>0</v>
      </c>
      <c r="S946" s="184">
        <v>0</v>
      </c>
      <c r="T946" s="61">
        <v>0</v>
      </c>
      <c r="U946" s="108"/>
      <c r="V946" s="107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  <c r="AI946" s="108"/>
      <c r="AJ946" s="108"/>
      <c r="AK946" s="108"/>
      <c r="AL946" s="108"/>
    </row>
    <row r="947" spans="1:38" s="109" customFormat="1" ht="24.75" hidden="1" customHeight="1" x14ac:dyDescent="0.25">
      <c r="A947" s="60">
        <v>308</v>
      </c>
      <c r="B947" s="14" t="s">
        <v>137</v>
      </c>
      <c r="C947" s="26">
        <f t="shared" si="89"/>
        <v>210155.73</v>
      </c>
      <c r="D947" s="13">
        <v>10507.79</v>
      </c>
      <c r="E947" s="13">
        <v>199647.94</v>
      </c>
      <c r="F947" s="13">
        <v>0</v>
      </c>
      <c r="G947" s="13">
        <v>0</v>
      </c>
      <c r="H947" s="13">
        <v>0</v>
      </c>
      <c r="I947" s="13">
        <v>0</v>
      </c>
      <c r="J947" s="13">
        <v>0</v>
      </c>
      <c r="K947" s="172">
        <v>0</v>
      </c>
      <c r="L947" s="13">
        <v>0</v>
      </c>
      <c r="M947" s="184">
        <v>0</v>
      </c>
      <c r="N947" s="61">
        <v>0</v>
      </c>
      <c r="O947" s="184">
        <v>0</v>
      </c>
      <c r="P947" s="61">
        <v>0</v>
      </c>
      <c r="Q947" s="184">
        <v>0</v>
      </c>
      <c r="R947" s="61">
        <v>0</v>
      </c>
      <c r="S947" s="184">
        <v>0</v>
      </c>
      <c r="T947" s="61">
        <v>0</v>
      </c>
      <c r="U947" s="108"/>
      <c r="V947" s="107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  <c r="AI947" s="108"/>
      <c r="AJ947" s="108"/>
      <c r="AK947" s="108"/>
      <c r="AL947" s="108"/>
    </row>
    <row r="948" spans="1:38" s="109" customFormat="1" ht="24.75" hidden="1" customHeight="1" x14ac:dyDescent="0.25">
      <c r="A948" s="60">
        <v>309</v>
      </c>
      <c r="B948" s="14" t="s">
        <v>234</v>
      </c>
      <c r="C948" s="26">
        <f t="shared" si="89"/>
        <v>2097877.4</v>
      </c>
      <c r="D948" s="13">
        <v>104893.87</v>
      </c>
      <c r="E948" s="13">
        <v>231542.87</v>
      </c>
      <c r="F948" s="13">
        <v>1261608.72</v>
      </c>
      <c r="G948" s="13">
        <v>0</v>
      </c>
      <c r="H948" s="13">
        <v>212468.36</v>
      </c>
      <c r="I948" s="13">
        <v>287363.58</v>
      </c>
      <c r="J948" s="13">
        <v>0</v>
      </c>
      <c r="K948" s="172">
        <v>0</v>
      </c>
      <c r="L948" s="13">
        <v>0</v>
      </c>
      <c r="M948" s="184">
        <v>0</v>
      </c>
      <c r="N948" s="61">
        <v>0</v>
      </c>
      <c r="O948" s="184">
        <v>0</v>
      </c>
      <c r="P948" s="61">
        <v>0</v>
      </c>
      <c r="Q948" s="184">
        <v>0</v>
      </c>
      <c r="R948" s="61">
        <v>0</v>
      </c>
      <c r="S948" s="184">
        <v>0</v>
      </c>
      <c r="T948" s="61">
        <v>0</v>
      </c>
      <c r="U948" s="108"/>
      <c r="V948" s="107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  <c r="AI948" s="108"/>
      <c r="AJ948" s="108"/>
      <c r="AK948" s="108"/>
      <c r="AL948" s="108"/>
    </row>
    <row r="949" spans="1:38" s="109" customFormat="1" ht="24.75" hidden="1" customHeight="1" x14ac:dyDescent="0.25">
      <c r="A949" s="60">
        <v>310</v>
      </c>
      <c r="B949" s="14" t="s">
        <v>235</v>
      </c>
      <c r="C949" s="26">
        <f t="shared" si="89"/>
        <v>1838212.71</v>
      </c>
      <c r="D949" s="13">
        <v>91910.64</v>
      </c>
      <c r="E949" s="13">
        <v>202883.66</v>
      </c>
      <c r="F949" s="13">
        <v>1105453.1599999999</v>
      </c>
      <c r="G949" s="13">
        <v>0</v>
      </c>
      <c r="H949" s="13">
        <v>186170.09</v>
      </c>
      <c r="I949" s="13">
        <v>251795.16</v>
      </c>
      <c r="J949" s="13">
        <v>0</v>
      </c>
      <c r="K949" s="172">
        <v>0</v>
      </c>
      <c r="L949" s="13">
        <v>0</v>
      </c>
      <c r="M949" s="184">
        <v>0</v>
      </c>
      <c r="N949" s="61">
        <v>0</v>
      </c>
      <c r="O949" s="184">
        <v>0</v>
      </c>
      <c r="P949" s="61">
        <v>0</v>
      </c>
      <c r="Q949" s="184">
        <v>0</v>
      </c>
      <c r="R949" s="61">
        <v>0</v>
      </c>
      <c r="S949" s="184">
        <v>0</v>
      </c>
      <c r="T949" s="61">
        <v>0</v>
      </c>
      <c r="U949" s="108"/>
      <c r="V949" s="107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  <c r="AI949" s="108"/>
      <c r="AJ949" s="108"/>
      <c r="AK949" s="108"/>
      <c r="AL949" s="108"/>
    </row>
    <row r="950" spans="1:38" s="195" customFormat="1" ht="24.75" hidden="1" customHeight="1" x14ac:dyDescent="0.25">
      <c r="A950" s="60">
        <v>311</v>
      </c>
      <c r="B950" s="14" t="s">
        <v>1298</v>
      </c>
      <c r="C950" s="26">
        <f t="shared" si="89"/>
        <v>274656.18</v>
      </c>
      <c r="D950" s="13">
        <v>13732.81</v>
      </c>
      <c r="E950" s="13">
        <v>0</v>
      </c>
      <c r="F950" s="13">
        <v>0</v>
      </c>
      <c r="G950" s="13">
        <v>0</v>
      </c>
      <c r="H950" s="13">
        <v>0</v>
      </c>
      <c r="I950" s="13">
        <v>260923.37</v>
      </c>
      <c r="J950" s="13">
        <v>0</v>
      </c>
      <c r="K950" s="172">
        <v>0</v>
      </c>
      <c r="L950" s="13">
        <v>0</v>
      </c>
      <c r="M950" s="184">
        <v>0</v>
      </c>
      <c r="N950" s="61">
        <v>0</v>
      </c>
      <c r="O950" s="184">
        <v>0</v>
      </c>
      <c r="P950" s="61">
        <v>0</v>
      </c>
      <c r="Q950" s="184">
        <v>0</v>
      </c>
      <c r="R950" s="61">
        <v>0</v>
      </c>
      <c r="S950" s="184">
        <v>0</v>
      </c>
      <c r="T950" s="61">
        <v>0</v>
      </c>
      <c r="U950" s="108"/>
      <c r="V950" s="107"/>
      <c r="W950" s="108"/>
      <c r="X950" s="108"/>
      <c r="Y950" s="108"/>
      <c r="Z950" s="108"/>
      <c r="AA950" s="108"/>
      <c r="AB950" s="194"/>
      <c r="AC950" s="194"/>
      <c r="AD950" s="194"/>
      <c r="AE950" s="194"/>
      <c r="AF950" s="194"/>
      <c r="AG950" s="194"/>
      <c r="AH950" s="194"/>
      <c r="AI950" s="194"/>
      <c r="AJ950" s="194"/>
      <c r="AK950" s="194"/>
      <c r="AL950" s="194"/>
    </row>
    <row r="951" spans="1:38" s="109" customFormat="1" ht="24.75" hidden="1" customHeight="1" x14ac:dyDescent="0.25">
      <c r="A951" s="60">
        <v>312</v>
      </c>
      <c r="B951" s="14" t="s">
        <v>1277</v>
      </c>
      <c r="C951" s="26">
        <f t="shared" si="89"/>
        <v>888026.41</v>
      </c>
      <c r="D951" s="13">
        <v>44401.32</v>
      </c>
      <c r="E951" s="13">
        <v>0</v>
      </c>
      <c r="F951" s="13">
        <v>582835.75</v>
      </c>
      <c r="G951" s="13">
        <v>0</v>
      </c>
      <c r="H951" s="13">
        <v>0</v>
      </c>
      <c r="I951" s="13">
        <v>260789.34</v>
      </c>
      <c r="J951" s="13">
        <v>0</v>
      </c>
      <c r="K951" s="172">
        <v>0</v>
      </c>
      <c r="L951" s="13">
        <v>0</v>
      </c>
      <c r="M951" s="184">
        <v>0</v>
      </c>
      <c r="N951" s="61">
        <v>0</v>
      </c>
      <c r="O951" s="184">
        <v>0</v>
      </c>
      <c r="P951" s="61">
        <v>0</v>
      </c>
      <c r="Q951" s="184">
        <v>0</v>
      </c>
      <c r="R951" s="61">
        <v>0</v>
      </c>
      <c r="S951" s="184">
        <v>0</v>
      </c>
      <c r="T951" s="61">
        <v>0</v>
      </c>
      <c r="U951" s="108"/>
      <c r="V951" s="107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  <c r="AI951" s="108"/>
      <c r="AJ951" s="108"/>
      <c r="AK951" s="108"/>
      <c r="AL951" s="108"/>
    </row>
    <row r="952" spans="1:38" s="109" customFormat="1" ht="24.75" hidden="1" customHeight="1" x14ac:dyDescent="0.25">
      <c r="A952" s="60">
        <v>313</v>
      </c>
      <c r="B952" s="14" t="s">
        <v>236</v>
      </c>
      <c r="C952" s="26">
        <f t="shared" si="89"/>
        <v>2616696.0099999998</v>
      </c>
      <c r="D952" s="13">
        <v>130834.8</v>
      </c>
      <c r="E952" s="13">
        <v>0</v>
      </c>
      <c r="F952" s="13">
        <v>853589.35</v>
      </c>
      <c r="G952" s="13">
        <v>0</v>
      </c>
      <c r="H952" s="13">
        <v>0</v>
      </c>
      <c r="I952" s="13">
        <v>0</v>
      </c>
      <c r="J952" s="13">
        <v>0</v>
      </c>
      <c r="K952" s="15">
        <v>0</v>
      </c>
      <c r="L952" s="13">
        <v>0</v>
      </c>
      <c r="M952" s="184">
        <v>610</v>
      </c>
      <c r="N952" s="13">
        <v>1632271.86</v>
      </c>
      <c r="O952" s="184">
        <v>0</v>
      </c>
      <c r="P952" s="13">
        <v>0</v>
      </c>
      <c r="Q952" s="184">
        <v>0</v>
      </c>
      <c r="R952" s="13">
        <v>0</v>
      </c>
      <c r="S952" s="184">
        <v>0</v>
      </c>
      <c r="T952" s="13">
        <v>0</v>
      </c>
      <c r="U952" s="108"/>
      <c r="V952" s="107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  <c r="AI952" s="108"/>
      <c r="AJ952" s="108"/>
      <c r="AK952" s="108"/>
      <c r="AL952" s="108"/>
    </row>
    <row r="953" spans="1:38" s="109" customFormat="1" ht="24.75" hidden="1" customHeight="1" x14ac:dyDescent="0.25">
      <c r="A953" s="60">
        <v>314</v>
      </c>
      <c r="B953" s="14" t="s">
        <v>1276</v>
      </c>
      <c r="C953" s="26">
        <f t="shared" si="89"/>
        <v>944025.81</v>
      </c>
      <c r="D953" s="13">
        <v>47201.29</v>
      </c>
      <c r="E953" s="13">
        <v>104192.2</v>
      </c>
      <c r="F953" s="13">
        <v>567712.48</v>
      </c>
      <c r="G953" s="13">
        <v>0</v>
      </c>
      <c r="H953" s="13">
        <v>95608.83</v>
      </c>
      <c r="I953" s="13">
        <v>129311.01</v>
      </c>
      <c r="J953" s="13">
        <v>0</v>
      </c>
      <c r="K953" s="172">
        <v>0</v>
      </c>
      <c r="L953" s="13">
        <v>0</v>
      </c>
      <c r="M953" s="184">
        <v>0</v>
      </c>
      <c r="N953" s="61">
        <v>0</v>
      </c>
      <c r="O953" s="184">
        <v>0</v>
      </c>
      <c r="P953" s="61">
        <v>0</v>
      </c>
      <c r="Q953" s="184">
        <v>0</v>
      </c>
      <c r="R953" s="61">
        <v>0</v>
      </c>
      <c r="S953" s="184">
        <v>0</v>
      </c>
      <c r="T953" s="61">
        <v>0</v>
      </c>
      <c r="U953" s="108"/>
      <c r="V953" s="107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  <c r="AI953" s="108"/>
      <c r="AJ953" s="108"/>
      <c r="AK953" s="108"/>
      <c r="AL953" s="108"/>
    </row>
    <row r="954" spans="1:38" s="109" customFormat="1" ht="24.75" hidden="1" customHeight="1" x14ac:dyDescent="0.25">
      <c r="A954" s="60">
        <v>315</v>
      </c>
      <c r="B954" s="14" t="s">
        <v>1281</v>
      </c>
      <c r="C954" s="26">
        <f t="shared" si="89"/>
        <v>749555.23</v>
      </c>
      <c r="D954" s="13">
        <v>37477.760000000002</v>
      </c>
      <c r="E954" s="13">
        <v>0</v>
      </c>
      <c r="F954" s="13">
        <v>579973.66</v>
      </c>
      <c r="G954" s="13">
        <v>0</v>
      </c>
      <c r="H954" s="13">
        <v>0</v>
      </c>
      <c r="I954" s="13">
        <v>132103.81</v>
      </c>
      <c r="J954" s="13">
        <v>0</v>
      </c>
      <c r="K954" s="172">
        <v>0</v>
      </c>
      <c r="L954" s="13">
        <v>0</v>
      </c>
      <c r="M954" s="184">
        <v>0</v>
      </c>
      <c r="N954" s="61">
        <v>0</v>
      </c>
      <c r="O954" s="184">
        <v>0</v>
      </c>
      <c r="P954" s="61">
        <v>0</v>
      </c>
      <c r="Q954" s="184">
        <v>0</v>
      </c>
      <c r="R954" s="61">
        <v>0</v>
      </c>
      <c r="S954" s="184">
        <v>0</v>
      </c>
      <c r="T954" s="61">
        <v>0</v>
      </c>
      <c r="U954" s="108"/>
      <c r="V954" s="107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  <c r="AI954" s="108"/>
      <c r="AJ954" s="108"/>
      <c r="AK954" s="108"/>
      <c r="AL954" s="108"/>
    </row>
    <row r="955" spans="1:38" s="109" customFormat="1" ht="24.75" hidden="1" customHeight="1" x14ac:dyDescent="0.25">
      <c r="A955" s="60">
        <v>316</v>
      </c>
      <c r="B955" s="14" t="s">
        <v>237</v>
      </c>
      <c r="C955" s="26">
        <f t="shared" si="89"/>
        <v>3488957.99</v>
      </c>
      <c r="D955" s="13">
        <v>174447.9</v>
      </c>
      <c r="E955" s="13">
        <v>0</v>
      </c>
      <c r="F955" s="13">
        <v>1136363.71</v>
      </c>
      <c r="G955" s="13">
        <v>0</v>
      </c>
      <c r="H955" s="13">
        <v>0</v>
      </c>
      <c r="I955" s="13">
        <v>0</v>
      </c>
      <c r="J955" s="13">
        <v>0</v>
      </c>
      <c r="K955" s="15">
        <v>0</v>
      </c>
      <c r="L955" s="13">
        <v>0</v>
      </c>
      <c r="M955" s="184">
        <v>814</v>
      </c>
      <c r="N955" s="13">
        <v>2178146.38</v>
      </c>
      <c r="O955" s="184">
        <v>0</v>
      </c>
      <c r="P955" s="13">
        <v>0</v>
      </c>
      <c r="Q955" s="184">
        <v>0</v>
      </c>
      <c r="R955" s="13">
        <v>0</v>
      </c>
      <c r="S955" s="184">
        <v>0</v>
      </c>
      <c r="T955" s="13">
        <v>0</v>
      </c>
      <c r="U955" s="108"/>
      <c r="V955" s="107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  <c r="AI955" s="108"/>
      <c r="AJ955" s="108"/>
      <c r="AK955" s="108"/>
      <c r="AL955" s="108"/>
    </row>
    <row r="956" spans="1:38" s="109" customFormat="1" ht="24.75" hidden="1" customHeight="1" x14ac:dyDescent="0.25">
      <c r="A956" s="60">
        <v>317</v>
      </c>
      <c r="B956" s="14" t="s">
        <v>183</v>
      </c>
      <c r="C956" s="26">
        <f t="shared" si="89"/>
        <v>547575.93999999994</v>
      </c>
      <c r="D956" s="13">
        <v>27378.799999999999</v>
      </c>
      <c r="E956" s="13">
        <v>0</v>
      </c>
      <c r="F956" s="13">
        <v>0</v>
      </c>
      <c r="G956" s="13">
        <v>0</v>
      </c>
      <c r="H956" s="13">
        <v>221125.19</v>
      </c>
      <c r="I956" s="13">
        <v>299071.95</v>
      </c>
      <c r="J956" s="13">
        <v>0</v>
      </c>
      <c r="K956" s="172">
        <v>0</v>
      </c>
      <c r="L956" s="13">
        <v>0</v>
      </c>
      <c r="M956" s="184">
        <v>0</v>
      </c>
      <c r="N956" s="61">
        <v>0</v>
      </c>
      <c r="O956" s="184">
        <v>0</v>
      </c>
      <c r="P956" s="61">
        <v>0</v>
      </c>
      <c r="Q956" s="184">
        <v>0</v>
      </c>
      <c r="R956" s="61">
        <v>0</v>
      </c>
      <c r="S956" s="184">
        <v>0</v>
      </c>
      <c r="T956" s="61">
        <v>0</v>
      </c>
      <c r="U956" s="108"/>
      <c r="V956" s="107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  <c r="AI956" s="108"/>
      <c r="AJ956" s="108"/>
      <c r="AK956" s="108"/>
      <c r="AL956" s="108"/>
    </row>
    <row r="957" spans="1:38" s="109" customFormat="1" ht="24.75" hidden="1" customHeight="1" x14ac:dyDescent="0.25">
      <c r="A957" s="60">
        <v>318</v>
      </c>
      <c r="B957" s="14" t="s">
        <v>238</v>
      </c>
      <c r="C957" s="26">
        <f t="shared" si="89"/>
        <v>2603922.0499999998</v>
      </c>
      <c r="D957" s="13">
        <v>130196.1</v>
      </c>
      <c r="E957" s="13">
        <v>0</v>
      </c>
      <c r="F957" s="13">
        <v>841454.09</v>
      </c>
      <c r="G957" s="13">
        <v>0</v>
      </c>
      <c r="H957" s="13">
        <v>0</v>
      </c>
      <c r="I957" s="13">
        <v>0</v>
      </c>
      <c r="J957" s="13">
        <v>0</v>
      </c>
      <c r="K957" s="15">
        <v>0</v>
      </c>
      <c r="L957" s="13">
        <v>0</v>
      </c>
      <c r="M957" s="184">
        <v>610</v>
      </c>
      <c r="N957" s="13">
        <v>1632271.86</v>
      </c>
      <c r="O957" s="184">
        <v>0</v>
      </c>
      <c r="P957" s="13">
        <v>0</v>
      </c>
      <c r="Q957" s="184">
        <v>0</v>
      </c>
      <c r="R957" s="13">
        <v>0</v>
      </c>
      <c r="S957" s="184">
        <v>0</v>
      </c>
      <c r="T957" s="13">
        <v>0</v>
      </c>
      <c r="U957" s="108"/>
      <c r="V957" s="107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  <c r="AI957" s="108"/>
      <c r="AJ957" s="108"/>
      <c r="AK957" s="108"/>
      <c r="AL957" s="108"/>
    </row>
    <row r="958" spans="1:38" s="109" customFormat="1" ht="24.75" hidden="1" customHeight="1" x14ac:dyDescent="0.25">
      <c r="A958" s="60">
        <v>319</v>
      </c>
      <c r="B958" s="14" t="s">
        <v>239</v>
      </c>
      <c r="C958" s="26">
        <f t="shared" si="89"/>
        <v>1399980.99</v>
      </c>
      <c r="D958" s="13">
        <v>69999.05</v>
      </c>
      <c r="E958" s="13">
        <v>154516</v>
      </c>
      <c r="F958" s="13">
        <v>841912.03</v>
      </c>
      <c r="G958" s="13">
        <v>0</v>
      </c>
      <c r="H958" s="13">
        <v>141786.96</v>
      </c>
      <c r="I958" s="13">
        <v>191766.95</v>
      </c>
      <c r="J958" s="13">
        <v>0</v>
      </c>
      <c r="K958" s="172">
        <v>0</v>
      </c>
      <c r="L958" s="13">
        <v>0</v>
      </c>
      <c r="M958" s="184">
        <v>0</v>
      </c>
      <c r="N958" s="61">
        <v>0</v>
      </c>
      <c r="O958" s="184">
        <v>0</v>
      </c>
      <c r="P958" s="61">
        <v>0</v>
      </c>
      <c r="Q958" s="184">
        <v>0</v>
      </c>
      <c r="R958" s="61">
        <v>0</v>
      </c>
      <c r="S958" s="184">
        <v>0</v>
      </c>
      <c r="T958" s="61">
        <v>0</v>
      </c>
      <c r="U958" s="108"/>
      <c r="V958" s="107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  <c r="AI958" s="108"/>
      <c r="AJ958" s="108"/>
      <c r="AK958" s="108"/>
      <c r="AL958" s="108"/>
    </row>
    <row r="959" spans="1:38" s="2" customFormat="1" ht="24.75" hidden="1" customHeight="1" x14ac:dyDescent="0.25">
      <c r="A959" s="60">
        <v>320</v>
      </c>
      <c r="B959" s="14" t="s">
        <v>240</v>
      </c>
      <c r="C959" s="26">
        <f t="shared" si="89"/>
        <v>1853038.41</v>
      </c>
      <c r="D959" s="13">
        <v>92651.92</v>
      </c>
      <c r="E959" s="13">
        <v>154873.19</v>
      </c>
      <c r="F959" s="13">
        <v>0</v>
      </c>
      <c r="G959" s="13">
        <v>0</v>
      </c>
      <c r="H959" s="13">
        <v>0</v>
      </c>
      <c r="I959" s="13">
        <v>0</v>
      </c>
      <c r="J959" s="13">
        <v>0</v>
      </c>
      <c r="K959" s="15">
        <v>0</v>
      </c>
      <c r="L959" s="13">
        <v>0</v>
      </c>
      <c r="M959" s="184">
        <v>600</v>
      </c>
      <c r="N959" s="13">
        <v>1605513.3</v>
      </c>
      <c r="O959" s="184">
        <v>0</v>
      </c>
      <c r="P959" s="13">
        <v>0</v>
      </c>
      <c r="Q959" s="184">
        <v>0</v>
      </c>
      <c r="R959" s="13">
        <v>0</v>
      </c>
      <c r="S959" s="184">
        <v>0</v>
      </c>
      <c r="T959" s="13">
        <v>0</v>
      </c>
      <c r="U959" s="4"/>
      <c r="V959" s="28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s="2" customFormat="1" ht="24.75" hidden="1" customHeight="1" x14ac:dyDescent="0.25">
      <c r="A960" s="60">
        <v>321</v>
      </c>
      <c r="B960" s="14" t="s">
        <v>241</v>
      </c>
      <c r="C960" s="26">
        <f t="shared" si="89"/>
        <v>1391985.45</v>
      </c>
      <c r="D960" s="13">
        <v>69599.27</v>
      </c>
      <c r="E960" s="13">
        <v>153633.53</v>
      </c>
      <c r="F960" s="13">
        <v>837103.72</v>
      </c>
      <c r="G960" s="13">
        <v>0</v>
      </c>
      <c r="H960" s="13">
        <v>140977.19</v>
      </c>
      <c r="I960" s="13">
        <v>190671.74</v>
      </c>
      <c r="J960" s="13">
        <v>0</v>
      </c>
      <c r="K960" s="172">
        <v>0</v>
      </c>
      <c r="L960" s="13">
        <v>0</v>
      </c>
      <c r="M960" s="184">
        <v>0</v>
      </c>
      <c r="N960" s="61">
        <v>0</v>
      </c>
      <c r="O960" s="184">
        <v>0</v>
      </c>
      <c r="P960" s="61">
        <v>0</v>
      </c>
      <c r="Q960" s="184">
        <v>0</v>
      </c>
      <c r="R960" s="61">
        <v>0</v>
      </c>
      <c r="S960" s="184">
        <v>0</v>
      </c>
      <c r="T960" s="61">
        <v>0</v>
      </c>
      <c r="U960" s="4"/>
      <c r="V960" s="28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s="2" customFormat="1" ht="24.75" hidden="1" customHeight="1" x14ac:dyDescent="0.25">
      <c r="A961" s="60">
        <v>322</v>
      </c>
      <c r="B961" s="14" t="s">
        <v>1282</v>
      </c>
      <c r="C961" s="26">
        <f t="shared" si="89"/>
        <v>830833.31</v>
      </c>
      <c r="D961" s="13">
        <v>41541.67</v>
      </c>
      <c r="E961" s="13">
        <v>0</v>
      </c>
      <c r="F961" s="13">
        <v>565319.77</v>
      </c>
      <c r="G961" s="13">
        <v>0</v>
      </c>
      <c r="H961" s="13">
        <v>95205.87</v>
      </c>
      <c r="I961" s="13">
        <v>128766</v>
      </c>
      <c r="J961" s="13">
        <v>0</v>
      </c>
      <c r="K961" s="172">
        <v>0</v>
      </c>
      <c r="L961" s="13">
        <v>0</v>
      </c>
      <c r="M961" s="184">
        <v>0</v>
      </c>
      <c r="N961" s="61">
        <v>0</v>
      </c>
      <c r="O961" s="184">
        <v>0</v>
      </c>
      <c r="P961" s="61">
        <v>0</v>
      </c>
      <c r="Q961" s="184">
        <v>0</v>
      </c>
      <c r="R961" s="61">
        <v>0</v>
      </c>
      <c r="S961" s="184">
        <v>0</v>
      </c>
      <c r="T961" s="61">
        <v>0</v>
      </c>
      <c r="U961" s="4"/>
      <c r="V961" s="28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s="2" customFormat="1" ht="24.75" hidden="1" customHeight="1" x14ac:dyDescent="0.25">
      <c r="A962" s="60">
        <v>323</v>
      </c>
      <c r="B962" s="14" t="s">
        <v>242</v>
      </c>
      <c r="C962" s="26">
        <f t="shared" si="89"/>
        <v>1394269.88</v>
      </c>
      <c r="D962" s="13">
        <v>69713.490000000005</v>
      </c>
      <c r="E962" s="13">
        <v>153885.66</v>
      </c>
      <c r="F962" s="13">
        <v>838477.52</v>
      </c>
      <c r="G962" s="13">
        <v>0</v>
      </c>
      <c r="H962" s="13">
        <v>141208.54999999999</v>
      </c>
      <c r="I962" s="13">
        <v>190984.66</v>
      </c>
      <c r="J962" s="13">
        <v>0</v>
      </c>
      <c r="K962" s="172">
        <v>0</v>
      </c>
      <c r="L962" s="13">
        <v>0</v>
      </c>
      <c r="M962" s="184">
        <v>0</v>
      </c>
      <c r="N962" s="61">
        <v>0</v>
      </c>
      <c r="O962" s="184">
        <v>0</v>
      </c>
      <c r="P962" s="61">
        <v>0</v>
      </c>
      <c r="Q962" s="184">
        <v>0</v>
      </c>
      <c r="R962" s="61">
        <v>0</v>
      </c>
      <c r="S962" s="184">
        <v>0</v>
      </c>
      <c r="T962" s="61">
        <v>0</v>
      </c>
      <c r="U962" s="4"/>
      <c r="V962" s="28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s="2" customFormat="1" ht="24.75" hidden="1" customHeight="1" x14ac:dyDescent="0.25">
      <c r="A963" s="60">
        <v>324</v>
      </c>
      <c r="B963" s="14" t="s">
        <v>243</v>
      </c>
      <c r="C963" s="26">
        <f t="shared" si="89"/>
        <v>929005.59</v>
      </c>
      <c r="D963" s="13">
        <v>46450.28</v>
      </c>
      <c r="E963" s="13">
        <v>102534.41</v>
      </c>
      <c r="F963" s="13">
        <v>558679.72</v>
      </c>
      <c r="G963" s="13">
        <v>0</v>
      </c>
      <c r="H963" s="13">
        <v>94087.62</v>
      </c>
      <c r="I963" s="13">
        <v>127253.56</v>
      </c>
      <c r="J963" s="13">
        <v>0</v>
      </c>
      <c r="K963" s="172">
        <v>0</v>
      </c>
      <c r="L963" s="13">
        <v>0</v>
      </c>
      <c r="M963" s="184">
        <v>0</v>
      </c>
      <c r="N963" s="61">
        <v>0</v>
      </c>
      <c r="O963" s="184">
        <v>0</v>
      </c>
      <c r="P963" s="61">
        <v>0</v>
      </c>
      <c r="Q963" s="184">
        <v>0</v>
      </c>
      <c r="R963" s="61">
        <v>0</v>
      </c>
      <c r="S963" s="184">
        <v>0</v>
      </c>
      <c r="T963" s="61">
        <v>0</v>
      </c>
      <c r="U963" s="4"/>
      <c r="V963" s="28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s="2" customFormat="1" ht="24.75" hidden="1" customHeight="1" x14ac:dyDescent="0.25">
      <c r="A964" s="60">
        <v>325</v>
      </c>
      <c r="B964" s="14" t="s">
        <v>244</v>
      </c>
      <c r="C964" s="26">
        <f t="shared" si="89"/>
        <v>933384.13</v>
      </c>
      <c r="D964" s="13">
        <v>46669.21</v>
      </c>
      <c r="E964" s="13">
        <v>103017.67</v>
      </c>
      <c r="F964" s="13">
        <v>561312.85</v>
      </c>
      <c r="G964" s="13">
        <v>0</v>
      </c>
      <c r="H964" s="13">
        <v>94531.07</v>
      </c>
      <c r="I964" s="13">
        <v>127853.33</v>
      </c>
      <c r="J964" s="13">
        <v>0</v>
      </c>
      <c r="K964" s="172">
        <v>0</v>
      </c>
      <c r="L964" s="13">
        <v>0</v>
      </c>
      <c r="M964" s="184">
        <v>0</v>
      </c>
      <c r="N964" s="61">
        <v>0</v>
      </c>
      <c r="O964" s="184">
        <v>0</v>
      </c>
      <c r="P964" s="61">
        <v>0</v>
      </c>
      <c r="Q964" s="184">
        <v>0</v>
      </c>
      <c r="R964" s="61">
        <v>0</v>
      </c>
      <c r="S964" s="184">
        <v>0</v>
      </c>
      <c r="T964" s="61">
        <v>0</v>
      </c>
      <c r="U964" s="4"/>
      <c r="V964" s="28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s="2" customFormat="1" ht="24.75" hidden="1" customHeight="1" x14ac:dyDescent="0.25">
      <c r="A965" s="60">
        <v>326</v>
      </c>
      <c r="B965" s="14" t="s">
        <v>245</v>
      </c>
      <c r="C965" s="26">
        <f t="shared" si="89"/>
        <v>808455.68000000005</v>
      </c>
      <c r="D965" s="13">
        <v>40422.78</v>
      </c>
      <c r="E965" s="13">
        <v>0</v>
      </c>
      <c r="F965" s="13">
        <v>550093.46</v>
      </c>
      <c r="G965" s="13">
        <v>0</v>
      </c>
      <c r="H965" s="13">
        <v>92641.61</v>
      </c>
      <c r="I965" s="13">
        <v>125297.83</v>
      </c>
      <c r="J965" s="13">
        <v>0</v>
      </c>
      <c r="K965" s="172">
        <v>0</v>
      </c>
      <c r="L965" s="13">
        <v>0</v>
      </c>
      <c r="M965" s="184">
        <v>0</v>
      </c>
      <c r="N965" s="61">
        <v>0</v>
      </c>
      <c r="O965" s="184">
        <v>0</v>
      </c>
      <c r="P965" s="61">
        <v>0</v>
      </c>
      <c r="Q965" s="184">
        <v>0</v>
      </c>
      <c r="R965" s="61">
        <v>0</v>
      </c>
      <c r="S965" s="184">
        <v>0</v>
      </c>
      <c r="T965" s="61">
        <v>0</v>
      </c>
      <c r="U965" s="4"/>
      <c r="V965" s="28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s="2" customFormat="1" ht="24.75" hidden="1" customHeight="1" x14ac:dyDescent="0.25">
      <c r="A966" s="60">
        <v>327</v>
      </c>
      <c r="B966" s="14" t="s">
        <v>246</v>
      </c>
      <c r="C966" s="26">
        <f t="shared" si="89"/>
        <v>1376009.41</v>
      </c>
      <c r="D966" s="13">
        <v>68800.47</v>
      </c>
      <c r="E966" s="13">
        <v>0</v>
      </c>
      <c r="F966" s="13">
        <v>1064697.02</v>
      </c>
      <c r="G966" s="13">
        <v>0</v>
      </c>
      <c r="H966" s="13">
        <v>0</v>
      </c>
      <c r="I966" s="13">
        <v>242511.92</v>
      </c>
      <c r="J966" s="13">
        <v>0</v>
      </c>
      <c r="K966" s="172">
        <v>0</v>
      </c>
      <c r="L966" s="13">
        <v>0</v>
      </c>
      <c r="M966" s="184">
        <v>0</v>
      </c>
      <c r="N966" s="61">
        <v>0</v>
      </c>
      <c r="O966" s="184">
        <v>0</v>
      </c>
      <c r="P966" s="61">
        <v>0</v>
      </c>
      <c r="Q966" s="184">
        <v>0</v>
      </c>
      <c r="R966" s="61">
        <v>0</v>
      </c>
      <c r="S966" s="184">
        <v>0</v>
      </c>
      <c r="T966" s="61">
        <v>0</v>
      </c>
      <c r="U966" s="4"/>
      <c r="V966" s="28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s="2" customFormat="1" ht="24.75" hidden="1" customHeight="1" x14ac:dyDescent="0.25">
      <c r="A967" s="60">
        <v>328</v>
      </c>
      <c r="B967" s="14" t="s">
        <v>1275</v>
      </c>
      <c r="C967" s="26">
        <f t="shared" si="89"/>
        <v>948994.47</v>
      </c>
      <c r="D967" s="13">
        <v>47449.72</v>
      </c>
      <c r="E967" s="13">
        <v>104740.59</v>
      </c>
      <c r="F967" s="13">
        <v>570700.5</v>
      </c>
      <c r="G967" s="13">
        <v>0</v>
      </c>
      <c r="H967" s="13">
        <v>96112.05</v>
      </c>
      <c r="I967" s="13">
        <v>129991.61</v>
      </c>
      <c r="J967" s="13">
        <v>0</v>
      </c>
      <c r="K967" s="172">
        <v>0</v>
      </c>
      <c r="L967" s="13">
        <v>0</v>
      </c>
      <c r="M967" s="184">
        <v>0</v>
      </c>
      <c r="N967" s="61">
        <v>0</v>
      </c>
      <c r="O967" s="184">
        <v>0</v>
      </c>
      <c r="P967" s="61">
        <v>0</v>
      </c>
      <c r="Q967" s="184">
        <v>0</v>
      </c>
      <c r="R967" s="61">
        <v>0</v>
      </c>
      <c r="S967" s="184">
        <v>0</v>
      </c>
      <c r="T967" s="61">
        <v>0</v>
      </c>
      <c r="U967" s="4"/>
      <c r="V967" s="28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s="2" customFormat="1" ht="24.75" hidden="1" customHeight="1" x14ac:dyDescent="0.25">
      <c r="A968" s="60">
        <v>329</v>
      </c>
      <c r="B968" s="14" t="s">
        <v>247</v>
      </c>
      <c r="C968" s="26">
        <f t="shared" si="89"/>
        <v>1176200.6200000001</v>
      </c>
      <c r="D968" s="13">
        <v>58810.03</v>
      </c>
      <c r="E968" s="13">
        <v>105917.21</v>
      </c>
      <c r="F968" s="13">
        <v>0</v>
      </c>
      <c r="G968" s="13">
        <v>0</v>
      </c>
      <c r="H968" s="13">
        <v>0</v>
      </c>
      <c r="I968" s="13">
        <v>0</v>
      </c>
      <c r="J968" s="13">
        <v>0</v>
      </c>
      <c r="K968" s="15">
        <v>0</v>
      </c>
      <c r="L968" s="13">
        <v>0</v>
      </c>
      <c r="M968" s="184">
        <v>378</v>
      </c>
      <c r="N968" s="13">
        <v>1011473.38</v>
      </c>
      <c r="O968" s="184">
        <v>0</v>
      </c>
      <c r="P968" s="13">
        <v>0</v>
      </c>
      <c r="Q968" s="184">
        <v>0</v>
      </c>
      <c r="R968" s="13">
        <v>0</v>
      </c>
      <c r="S968" s="184">
        <v>0</v>
      </c>
      <c r="T968" s="13">
        <v>0</v>
      </c>
      <c r="U968" s="4"/>
      <c r="V968" s="28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s="2" customFormat="1" ht="24.75" hidden="1" customHeight="1" x14ac:dyDescent="0.25">
      <c r="A969" s="60">
        <v>330</v>
      </c>
      <c r="B969" s="14" t="s">
        <v>248</v>
      </c>
      <c r="C969" s="26">
        <f t="shared" si="89"/>
        <v>3074950.03</v>
      </c>
      <c r="D969" s="13">
        <v>153747.5</v>
      </c>
      <c r="E969" s="13">
        <v>171093.79</v>
      </c>
      <c r="F969" s="13">
        <v>932239.55</v>
      </c>
      <c r="G969" s="13">
        <v>0</v>
      </c>
      <c r="H969" s="13">
        <v>0</v>
      </c>
      <c r="I969" s="13">
        <v>0</v>
      </c>
      <c r="J969" s="13">
        <v>0</v>
      </c>
      <c r="K969" s="15">
        <v>0</v>
      </c>
      <c r="L969" s="13">
        <v>0</v>
      </c>
      <c r="M969" s="184">
        <v>679.36</v>
      </c>
      <c r="N969" s="13">
        <v>1817869.19</v>
      </c>
      <c r="O969" s="184">
        <v>0</v>
      </c>
      <c r="P969" s="13">
        <v>0</v>
      </c>
      <c r="Q969" s="184">
        <v>0</v>
      </c>
      <c r="R969" s="13">
        <v>0</v>
      </c>
      <c r="S969" s="184">
        <v>0</v>
      </c>
      <c r="T969" s="13">
        <v>0</v>
      </c>
      <c r="U969" s="4"/>
      <c r="V969" s="28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s="2" customFormat="1" ht="24.75" hidden="1" customHeight="1" x14ac:dyDescent="0.25">
      <c r="A970" s="60">
        <v>331</v>
      </c>
      <c r="B970" s="14" t="s">
        <v>249</v>
      </c>
      <c r="C970" s="26">
        <f t="shared" si="89"/>
        <v>1808086.1</v>
      </c>
      <c r="D970" s="13">
        <v>90404.31</v>
      </c>
      <c r="E970" s="13">
        <v>157856.76999999999</v>
      </c>
      <c r="F970" s="13">
        <v>860114.91</v>
      </c>
      <c r="G970" s="13">
        <v>358944.47</v>
      </c>
      <c r="H970" s="13">
        <v>144852.51999999999</v>
      </c>
      <c r="I970" s="13">
        <v>195913.12</v>
      </c>
      <c r="J970" s="13">
        <v>0</v>
      </c>
      <c r="K970" s="172">
        <v>0</v>
      </c>
      <c r="L970" s="13">
        <v>0</v>
      </c>
      <c r="M970" s="184">
        <v>0</v>
      </c>
      <c r="N970" s="61">
        <v>0</v>
      </c>
      <c r="O970" s="184">
        <v>0</v>
      </c>
      <c r="P970" s="61">
        <v>0</v>
      </c>
      <c r="Q970" s="184">
        <v>0</v>
      </c>
      <c r="R970" s="61">
        <v>0</v>
      </c>
      <c r="S970" s="184">
        <v>0</v>
      </c>
      <c r="T970" s="61">
        <v>0</v>
      </c>
      <c r="U970" s="4"/>
      <c r="V970" s="28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s="2" customFormat="1" ht="24.75" hidden="1" customHeight="1" x14ac:dyDescent="0.25">
      <c r="A971" s="60">
        <v>332</v>
      </c>
      <c r="B971" s="14" t="s">
        <v>250</v>
      </c>
      <c r="C971" s="26">
        <f t="shared" si="89"/>
        <v>1424348.34</v>
      </c>
      <c r="D971" s="13">
        <v>71217.42</v>
      </c>
      <c r="E971" s="13">
        <v>157205.42000000001</v>
      </c>
      <c r="F971" s="13">
        <v>856565.92</v>
      </c>
      <c r="G971" s="13">
        <v>0</v>
      </c>
      <c r="H971" s="13">
        <v>144254.82999999999</v>
      </c>
      <c r="I971" s="13">
        <v>195104.75</v>
      </c>
      <c r="J971" s="13">
        <v>0</v>
      </c>
      <c r="K971" s="172">
        <v>0</v>
      </c>
      <c r="L971" s="13">
        <v>0</v>
      </c>
      <c r="M971" s="184">
        <v>0</v>
      </c>
      <c r="N971" s="61">
        <v>0</v>
      </c>
      <c r="O971" s="184">
        <v>0</v>
      </c>
      <c r="P971" s="61">
        <v>0</v>
      </c>
      <c r="Q971" s="184">
        <v>0</v>
      </c>
      <c r="R971" s="61">
        <v>0</v>
      </c>
      <c r="S971" s="184">
        <v>0</v>
      </c>
      <c r="T971" s="61">
        <v>0</v>
      </c>
      <c r="U971" s="4"/>
      <c r="V971" s="28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s="197" customFormat="1" ht="24.75" hidden="1" customHeight="1" x14ac:dyDescent="0.25">
      <c r="A972" s="60">
        <v>333</v>
      </c>
      <c r="B972" s="14" t="s">
        <v>1304</v>
      </c>
      <c r="C972" s="26">
        <f t="shared" si="89"/>
        <v>235239.16</v>
      </c>
      <c r="D972" s="13">
        <v>11761.96</v>
      </c>
      <c r="E972" s="13">
        <v>0</v>
      </c>
      <c r="F972" s="13">
        <v>0</v>
      </c>
      <c r="G972" s="13">
        <v>0</v>
      </c>
      <c r="H972" s="13">
        <v>0</v>
      </c>
      <c r="I972" s="13">
        <v>223477.2</v>
      </c>
      <c r="J972" s="13">
        <v>0</v>
      </c>
      <c r="K972" s="172">
        <v>0</v>
      </c>
      <c r="L972" s="13">
        <v>0</v>
      </c>
      <c r="M972" s="184">
        <v>0</v>
      </c>
      <c r="N972" s="61">
        <v>0</v>
      </c>
      <c r="O972" s="184">
        <v>0</v>
      </c>
      <c r="P972" s="61">
        <v>0</v>
      </c>
      <c r="Q972" s="184">
        <v>0</v>
      </c>
      <c r="R972" s="61">
        <v>0</v>
      </c>
      <c r="S972" s="184">
        <v>0</v>
      </c>
      <c r="T972" s="61">
        <v>0</v>
      </c>
      <c r="U972" s="4"/>
      <c r="V972" s="28"/>
      <c r="W972" s="4"/>
      <c r="X972" s="4"/>
      <c r="Y972" s="4"/>
      <c r="Z972" s="4"/>
      <c r="AA972" s="4"/>
      <c r="AB972" s="196"/>
      <c r="AC972" s="196"/>
      <c r="AD972" s="196"/>
      <c r="AE972" s="196"/>
      <c r="AF972" s="196"/>
      <c r="AG972" s="196"/>
      <c r="AH972" s="196"/>
      <c r="AI972" s="196"/>
      <c r="AJ972" s="196"/>
      <c r="AK972" s="196"/>
      <c r="AL972" s="196"/>
    </row>
    <row r="973" spans="1:38" s="2" customFormat="1" ht="24.75" hidden="1" customHeight="1" x14ac:dyDescent="0.25">
      <c r="A973" s="60">
        <v>334</v>
      </c>
      <c r="B973" s="14" t="s">
        <v>251</v>
      </c>
      <c r="C973" s="26">
        <f t="shared" si="89"/>
        <v>7556019.75</v>
      </c>
      <c r="D973" s="13">
        <v>377800.99</v>
      </c>
      <c r="E973" s="13">
        <v>588423.74</v>
      </c>
      <c r="F973" s="13">
        <v>2992955.84</v>
      </c>
      <c r="G973" s="13">
        <v>1826120.59</v>
      </c>
      <c r="H973" s="13">
        <v>1018325.62</v>
      </c>
      <c r="I973" s="13">
        <v>752392.97</v>
      </c>
      <c r="J973" s="13">
        <v>0</v>
      </c>
      <c r="K973" s="172">
        <v>0</v>
      </c>
      <c r="L973" s="13">
        <v>0</v>
      </c>
      <c r="M973" s="184">
        <v>0</v>
      </c>
      <c r="N973" s="61">
        <v>0</v>
      </c>
      <c r="O973" s="184">
        <v>0</v>
      </c>
      <c r="P973" s="61">
        <v>0</v>
      </c>
      <c r="Q973" s="184">
        <v>0</v>
      </c>
      <c r="R973" s="61">
        <v>0</v>
      </c>
      <c r="S973" s="184">
        <v>0</v>
      </c>
      <c r="T973" s="61">
        <v>0</v>
      </c>
      <c r="U973" s="4"/>
      <c r="V973" s="28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s="2" customFormat="1" ht="24.75" hidden="1" customHeight="1" x14ac:dyDescent="0.25">
      <c r="A974" s="60">
        <v>335</v>
      </c>
      <c r="B974" s="14" t="s">
        <v>1243</v>
      </c>
      <c r="C974" s="26">
        <f t="shared" si="89"/>
        <v>112046.82</v>
      </c>
      <c r="D974" s="13">
        <v>5602.34</v>
      </c>
      <c r="E974" s="13">
        <v>0</v>
      </c>
      <c r="F974" s="13">
        <v>0</v>
      </c>
      <c r="G974" s="13">
        <v>0</v>
      </c>
      <c r="H974" s="13">
        <v>0</v>
      </c>
      <c r="I974" s="13">
        <v>106444.48</v>
      </c>
      <c r="J974" s="13">
        <v>0</v>
      </c>
      <c r="K974" s="172">
        <v>0</v>
      </c>
      <c r="L974" s="13">
        <v>0</v>
      </c>
      <c r="M974" s="184">
        <v>0</v>
      </c>
      <c r="N974" s="61">
        <v>0</v>
      </c>
      <c r="O974" s="184">
        <v>0</v>
      </c>
      <c r="P974" s="61">
        <v>0</v>
      </c>
      <c r="Q974" s="184">
        <v>0</v>
      </c>
      <c r="R974" s="61">
        <v>0</v>
      </c>
      <c r="S974" s="184">
        <v>0</v>
      </c>
      <c r="T974" s="61">
        <v>0</v>
      </c>
      <c r="U974" s="4"/>
      <c r="V974" s="28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s="2" customFormat="1" ht="24.75" hidden="1" customHeight="1" x14ac:dyDescent="0.25">
      <c r="A975" s="60">
        <v>336</v>
      </c>
      <c r="B975" s="14" t="s">
        <v>1279</v>
      </c>
      <c r="C975" s="26">
        <f t="shared" si="89"/>
        <v>1009115.02</v>
      </c>
      <c r="D975" s="13">
        <v>50455.75</v>
      </c>
      <c r="E975" s="13">
        <v>0</v>
      </c>
      <c r="F975" s="13">
        <v>958659.27</v>
      </c>
      <c r="G975" s="13">
        <v>0</v>
      </c>
      <c r="H975" s="13">
        <v>0</v>
      </c>
      <c r="I975" s="13">
        <v>0</v>
      </c>
      <c r="J975" s="13">
        <v>0</v>
      </c>
      <c r="K975" s="172">
        <v>0</v>
      </c>
      <c r="L975" s="13">
        <v>0</v>
      </c>
      <c r="M975" s="184">
        <v>0</v>
      </c>
      <c r="N975" s="61">
        <v>0</v>
      </c>
      <c r="O975" s="184">
        <v>0</v>
      </c>
      <c r="P975" s="61">
        <v>0</v>
      </c>
      <c r="Q975" s="184">
        <v>0</v>
      </c>
      <c r="R975" s="61">
        <v>0</v>
      </c>
      <c r="S975" s="184">
        <v>0</v>
      </c>
      <c r="T975" s="61">
        <v>0</v>
      </c>
      <c r="U975" s="4"/>
      <c r="V975" s="28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s="2" customFormat="1" ht="24.75" hidden="1" customHeight="1" x14ac:dyDescent="0.25">
      <c r="A976" s="60">
        <v>337</v>
      </c>
      <c r="B976" s="14" t="s">
        <v>252</v>
      </c>
      <c r="C976" s="26">
        <f t="shared" si="89"/>
        <v>16307145.41</v>
      </c>
      <c r="D976" s="13">
        <v>815357.27</v>
      </c>
      <c r="E976" s="13">
        <v>1255905.93</v>
      </c>
      <c r="F976" s="13">
        <v>6161120.4400000004</v>
      </c>
      <c r="G976" s="13">
        <v>3786291.77</v>
      </c>
      <c r="H976" s="13">
        <v>2106746.7599999998</v>
      </c>
      <c r="I976" s="13">
        <v>1564698.51</v>
      </c>
      <c r="J976" s="13">
        <v>617024.73</v>
      </c>
      <c r="K976" s="172">
        <v>0</v>
      </c>
      <c r="L976" s="13">
        <v>0</v>
      </c>
      <c r="M976" s="184">
        <v>0</v>
      </c>
      <c r="N976" s="61">
        <v>0</v>
      </c>
      <c r="O976" s="184">
        <v>0</v>
      </c>
      <c r="P976" s="61">
        <v>0</v>
      </c>
      <c r="Q976" s="184">
        <v>0</v>
      </c>
      <c r="R976" s="61">
        <v>0</v>
      </c>
      <c r="S976" s="184">
        <v>0</v>
      </c>
      <c r="T976" s="61">
        <v>0</v>
      </c>
      <c r="U976" s="4"/>
      <c r="V976" s="28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s="2" customFormat="1" ht="24.75" hidden="1" customHeight="1" x14ac:dyDescent="0.25">
      <c r="A977" s="60">
        <v>338</v>
      </c>
      <c r="B977" s="14" t="s">
        <v>253</v>
      </c>
      <c r="C977" s="26">
        <f t="shared" si="89"/>
        <v>22704150.579999998</v>
      </c>
      <c r="D977" s="13">
        <v>1135207.53</v>
      </c>
      <c r="E977" s="13">
        <v>1533005.8</v>
      </c>
      <c r="F977" s="13">
        <v>7520494.3200000003</v>
      </c>
      <c r="G977" s="13">
        <v>4621689.5</v>
      </c>
      <c r="H977" s="13">
        <v>2571573.9900000002</v>
      </c>
      <c r="I977" s="13">
        <v>1909929.58</v>
      </c>
      <c r="J977" s="13">
        <v>0</v>
      </c>
      <c r="K977" s="172">
        <v>0</v>
      </c>
      <c r="L977" s="13">
        <v>0</v>
      </c>
      <c r="M977" s="184">
        <v>0</v>
      </c>
      <c r="N977" s="61">
        <v>0</v>
      </c>
      <c r="O977" s="184">
        <v>1338.6</v>
      </c>
      <c r="P977" s="61">
        <v>3412249.86</v>
      </c>
      <c r="Q977" s="184">
        <v>0</v>
      </c>
      <c r="R977" s="61">
        <v>0</v>
      </c>
      <c r="S977" s="184">
        <v>0</v>
      </c>
      <c r="T977" s="61">
        <v>0</v>
      </c>
      <c r="U977" s="4"/>
      <c r="V977" s="28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s="2" customFormat="1" ht="24.75" hidden="1" customHeight="1" x14ac:dyDescent="0.25">
      <c r="A978" s="60">
        <v>339</v>
      </c>
      <c r="B978" s="14" t="s">
        <v>254</v>
      </c>
      <c r="C978" s="26">
        <f t="shared" si="89"/>
        <v>27069524.460000001</v>
      </c>
      <c r="D978" s="13">
        <v>1353476.22</v>
      </c>
      <c r="E978" s="13">
        <v>1769382.13</v>
      </c>
      <c r="F978" s="13">
        <v>8999777.2899999991</v>
      </c>
      <c r="G978" s="13">
        <v>5491119.6500000004</v>
      </c>
      <c r="H978" s="13">
        <v>3062091.22</v>
      </c>
      <c r="I978" s="13">
        <v>2262435.37</v>
      </c>
      <c r="J978" s="13">
        <v>0</v>
      </c>
      <c r="K978" s="172">
        <v>0</v>
      </c>
      <c r="L978" s="13">
        <v>0</v>
      </c>
      <c r="M978" s="184">
        <v>0</v>
      </c>
      <c r="N978" s="61">
        <v>0</v>
      </c>
      <c r="O978" s="184">
        <v>1416.3</v>
      </c>
      <c r="P978" s="61">
        <v>4131242.58</v>
      </c>
      <c r="Q978" s="184">
        <v>0</v>
      </c>
      <c r="R978" s="61">
        <v>0</v>
      </c>
      <c r="S978" s="184">
        <v>0</v>
      </c>
      <c r="T978" s="61">
        <v>0</v>
      </c>
      <c r="U978" s="4"/>
      <c r="V978" s="28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s="2" customFormat="1" ht="24.75" hidden="1" customHeight="1" x14ac:dyDescent="0.25">
      <c r="A979" s="60">
        <v>340</v>
      </c>
      <c r="B979" s="14" t="s">
        <v>255</v>
      </c>
      <c r="C979" s="26">
        <f t="shared" si="89"/>
        <v>2507153.87</v>
      </c>
      <c r="D979" s="13">
        <v>125357.69</v>
      </c>
      <c r="E979" s="13">
        <v>276714.75</v>
      </c>
      <c r="F979" s="13">
        <v>1507736.91</v>
      </c>
      <c r="G979" s="13">
        <v>0</v>
      </c>
      <c r="H979" s="13">
        <v>253918.96</v>
      </c>
      <c r="I979" s="13">
        <v>343425.56</v>
      </c>
      <c r="J979" s="13">
        <v>0</v>
      </c>
      <c r="K979" s="172">
        <v>0</v>
      </c>
      <c r="L979" s="13">
        <v>0</v>
      </c>
      <c r="M979" s="184">
        <v>0</v>
      </c>
      <c r="N979" s="61">
        <v>0</v>
      </c>
      <c r="O979" s="184">
        <v>0</v>
      </c>
      <c r="P979" s="61">
        <v>0</v>
      </c>
      <c r="Q979" s="184">
        <v>0</v>
      </c>
      <c r="R979" s="61">
        <v>0</v>
      </c>
      <c r="S979" s="184">
        <v>0</v>
      </c>
      <c r="T979" s="61">
        <v>0</v>
      </c>
      <c r="U979" s="4"/>
      <c r="V979" s="28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s="2" customFormat="1" ht="24.75" hidden="1" customHeight="1" x14ac:dyDescent="0.25">
      <c r="A980" s="60">
        <v>341</v>
      </c>
      <c r="B980" s="14" t="s">
        <v>256</v>
      </c>
      <c r="C980" s="26">
        <f t="shared" si="89"/>
        <v>1410070.59</v>
      </c>
      <c r="D980" s="13">
        <v>70503.53</v>
      </c>
      <c r="E980" s="13">
        <v>155629.59</v>
      </c>
      <c r="F980" s="13">
        <v>847979.65</v>
      </c>
      <c r="G980" s="13">
        <v>0</v>
      </c>
      <c r="H980" s="13">
        <v>142808.82</v>
      </c>
      <c r="I980" s="13">
        <v>193149</v>
      </c>
      <c r="J980" s="13">
        <v>0</v>
      </c>
      <c r="K980" s="172">
        <v>0</v>
      </c>
      <c r="L980" s="13">
        <v>0</v>
      </c>
      <c r="M980" s="184">
        <v>0</v>
      </c>
      <c r="N980" s="61">
        <v>0</v>
      </c>
      <c r="O980" s="184">
        <v>0</v>
      </c>
      <c r="P980" s="61">
        <v>0</v>
      </c>
      <c r="Q980" s="184">
        <v>0</v>
      </c>
      <c r="R980" s="61">
        <v>0</v>
      </c>
      <c r="S980" s="184">
        <v>0</v>
      </c>
      <c r="T980" s="61">
        <v>0</v>
      </c>
      <c r="U980" s="4"/>
      <c r="V980" s="28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s="2" customFormat="1" ht="24.75" hidden="1" customHeight="1" x14ac:dyDescent="0.25">
      <c r="A981" s="60">
        <v>342</v>
      </c>
      <c r="B981" s="14" t="s">
        <v>257</v>
      </c>
      <c r="C981" s="26">
        <f t="shared" si="89"/>
        <v>1830026.82</v>
      </c>
      <c r="D981" s="13">
        <v>91501.34</v>
      </c>
      <c r="E981" s="13">
        <v>201980.18</v>
      </c>
      <c r="F981" s="13">
        <v>1100530.3700000001</v>
      </c>
      <c r="G981" s="13">
        <v>0</v>
      </c>
      <c r="H981" s="13">
        <v>185341.05</v>
      </c>
      <c r="I981" s="13">
        <v>250673.88</v>
      </c>
      <c r="J981" s="13">
        <v>0</v>
      </c>
      <c r="K981" s="172">
        <v>0</v>
      </c>
      <c r="L981" s="13">
        <v>0</v>
      </c>
      <c r="M981" s="184">
        <v>0</v>
      </c>
      <c r="N981" s="61">
        <v>0</v>
      </c>
      <c r="O981" s="184">
        <v>0</v>
      </c>
      <c r="P981" s="61">
        <v>0</v>
      </c>
      <c r="Q981" s="184">
        <v>0</v>
      </c>
      <c r="R981" s="61">
        <v>0</v>
      </c>
      <c r="S981" s="184">
        <v>0</v>
      </c>
      <c r="T981" s="61">
        <v>0</v>
      </c>
      <c r="U981" s="4"/>
      <c r="V981" s="28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s="2" customFormat="1" ht="24.75" hidden="1" customHeight="1" x14ac:dyDescent="0.25">
      <c r="A982" s="60">
        <v>343</v>
      </c>
      <c r="B982" s="14" t="s">
        <v>258</v>
      </c>
      <c r="C982" s="26">
        <f t="shared" si="89"/>
        <v>1847921.59</v>
      </c>
      <c r="D982" s="13">
        <v>92396.08</v>
      </c>
      <c r="E982" s="13">
        <v>203955.23</v>
      </c>
      <c r="F982" s="13">
        <v>1111291.82</v>
      </c>
      <c r="G982" s="13">
        <v>0</v>
      </c>
      <c r="H982" s="13">
        <v>187153.39</v>
      </c>
      <c r="I982" s="13">
        <v>253125.07</v>
      </c>
      <c r="J982" s="13">
        <v>0</v>
      </c>
      <c r="K982" s="172">
        <v>0</v>
      </c>
      <c r="L982" s="13">
        <v>0</v>
      </c>
      <c r="M982" s="184">
        <v>0</v>
      </c>
      <c r="N982" s="61">
        <v>0</v>
      </c>
      <c r="O982" s="184">
        <v>0</v>
      </c>
      <c r="P982" s="61">
        <v>0</v>
      </c>
      <c r="Q982" s="184">
        <v>0</v>
      </c>
      <c r="R982" s="61">
        <v>0</v>
      </c>
      <c r="S982" s="184">
        <v>0</v>
      </c>
      <c r="T982" s="61">
        <v>0</v>
      </c>
      <c r="U982" s="4"/>
      <c r="V982" s="28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s="2" customFormat="1" ht="24.75" hidden="1" customHeight="1" x14ac:dyDescent="0.25">
      <c r="A983" s="60">
        <v>344</v>
      </c>
      <c r="B983" s="14" t="s">
        <v>259</v>
      </c>
      <c r="C983" s="26">
        <f t="shared" si="89"/>
        <v>1922090.86</v>
      </c>
      <c r="D983" s="13">
        <v>96104.54</v>
      </c>
      <c r="E983" s="13">
        <v>158928.34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5">
        <v>0</v>
      </c>
      <c r="L983" s="13">
        <v>0</v>
      </c>
      <c r="M983" s="184">
        <v>623</v>
      </c>
      <c r="N983" s="13">
        <v>1667057.98</v>
      </c>
      <c r="O983" s="184">
        <v>0</v>
      </c>
      <c r="P983" s="13">
        <v>0</v>
      </c>
      <c r="Q983" s="184">
        <v>0</v>
      </c>
      <c r="R983" s="13">
        <v>0</v>
      </c>
      <c r="S983" s="184">
        <v>0</v>
      </c>
      <c r="T983" s="13">
        <v>0</v>
      </c>
      <c r="U983" s="4"/>
      <c r="V983" s="28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s="197" customFormat="1" ht="24.75" hidden="1" customHeight="1" x14ac:dyDescent="0.25">
      <c r="A984" s="60">
        <v>345</v>
      </c>
      <c r="B984" s="14" t="s">
        <v>1308</v>
      </c>
      <c r="C984" s="26">
        <f t="shared" si="89"/>
        <v>162648.42000000001</v>
      </c>
      <c r="D984" s="13">
        <v>8132.42</v>
      </c>
      <c r="E984" s="13">
        <v>154516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72">
        <v>0</v>
      </c>
      <c r="L984" s="13">
        <v>0</v>
      </c>
      <c r="M984" s="184">
        <v>0</v>
      </c>
      <c r="N984" s="61">
        <v>0</v>
      </c>
      <c r="O984" s="184">
        <v>0</v>
      </c>
      <c r="P984" s="61">
        <v>0</v>
      </c>
      <c r="Q984" s="184">
        <v>0</v>
      </c>
      <c r="R984" s="61">
        <v>0</v>
      </c>
      <c r="S984" s="184">
        <v>0</v>
      </c>
      <c r="T984" s="61">
        <v>0</v>
      </c>
      <c r="U984" s="4"/>
      <c r="V984" s="28"/>
      <c r="W984" s="4"/>
      <c r="X984" s="4"/>
      <c r="Y984" s="4"/>
      <c r="Z984" s="4"/>
      <c r="AA984" s="4"/>
      <c r="AB984" s="196"/>
      <c r="AC984" s="196"/>
      <c r="AD984" s="196"/>
      <c r="AE984" s="196"/>
      <c r="AF984" s="196"/>
      <c r="AG984" s="196"/>
      <c r="AH984" s="196"/>
      <c r="AI984" s="196"/>
      <c r="AJ984" s="196"/>
      <c r="AK984" s="196"/>
      <c r="AL984" s="196"/>
    </row>
    <row r="985" spans="1:38" s="2" customFormat="1" ht="24.75" hidden="1" customHeight="1" x14ac:dyDescent="0.25">
      <c r="A985" s="60">
        <v>346</v>
      </c>
      <c r="B985" s="14" t="s">
        <v>260</v>
      </c>
      <c r="C985" s="26">
        <f t="shared" si="89"/>
        <v>2545152.31</v>
      </c>
      <c r="D985" s="13">
        <v>127257.62</v>
      </c>
      <c r="E985" s="13">
        <v>207275</v>
      </c>
      <c r="F985" s="13">
        <v>0</v>
      </c>
      <c r="G985" s="13">
        <v>0</v>
      </c>
      <c r="H985" s="13">
        <v>0</v>
      </c>
      <c r="I985" s="13">
        <v>257245.17</v>
      </c>
      <c r="J985" s="13">
        <v>0</v>
      </c>
      <c r="K985" s="15">
        <v>0</v>
      </c>
      <c r="L985" s="13">
        <v>0</v>
      </c>
      <c r="M985" s="184">
        <v>730</v>
      </c>
      <c r="N985" s="13">
        <v>1953374.52</v>
      </c>
      <c r="O985" s="184">
        <v>0</v>
      </c>
      <c r="P985" s="13">
        <v>0</v>
      </c>
      <c r="Q985" s="184">
        <v>0</v>
      </c>
      <c r="R985" s="13">
        <v>0</v>
      </c>
      <c r="S985" s="184">
        <v>0</v>
      </c>
      <c r="T985" s="13">
        <v>0</v>
      </c>
      <c r="U985" s="4"/>
      <c r="V985" s="28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s="2" customFormat="1" ht="24.75" hidden="1" customHeight="1" x14ac:dyDescent="0.25">
      <c r="A986" s="60">
        <v>347</v>
      </c>
      <c r="B986" s="14" t="s">
        <v>261</v>
      </c>
      <c r="C986" s="26">
        <f t="shared" si="89"/>
        <v>102246.21</v>
      </c>
      <c r="D986" s="13">
        <v>5112.3100000000004</v>
      </c>
      <c r="E986" s="13">
        <v>0</v>
      </c>
      <c r="F986" s="13">
        <v>0</v>
      </c>
      <c r="G986" s="13">
        <v>0</v>
      </c>
      <c r="H986" s="13">
        <v>97133.9</v>
      </c>
      <c r="I986" s="13">
        <v>0</v>
      </c>
      <c r="J986" s="13">
        <v>0</v>
      </c>
      <c r="K986" s="172">
        <v>0</v>
      </c>
      <c r="L986" s="13">
        <v>0</v>
      </c>
      <c r="M986" s="184">
        <v>0</v>
      </c>
      <c r="N986" s="61">
        <v>0</v>
      </c>
      <c r="O986" s="184">
        <v>0</v>
      </c>
      <c r="P986" s="61">
        <v>0</v>
      </c>
      <c r="Q986" s="184">
        <v>0</v>
      </c>
      <c r="R986" s="61">
        <v>0</v>
      </c>
      <c r="S986" s="184">
        <v>0</v>
      </c>
      <c r="T986" s="61">
        <v>0</v>
      </c>
      <c r="U986" s="4"/>
      <c r="V986" s="28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s="197" customFormat="1" ht="24.75" hidden="1" customHeight="1" x14ac:dyDescent="0.25">
      <c r="A987" s="60">
        <v>348</v>
      </c>
      <c r="B987" s="14" t="s">
        <v>1309</v>
      </c>
      <c r="C987" s="26">
        <f t="shared" si="89"/>
        <v>1175829.75</v>
      </c>
      <c r="D987" s="13">
        <v>58791.49</v>
      </c>
      <c r="E987" s="13">
        <v>0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72">
        <v>0</v>
      </c>
      <c r="L987" s="13">
        <v>0</v>
      </c>
      <c r="M987" s="184">
        <v>390</v>
      </c>
      <c r="N987" s="61">
        <v>1043583.65</v>
      </c>
      <c r="O987" s="184">
        <v>0</v>
      </c>
      <c r="P987" s="61">
        <v>0</v>
      </c>
      <c r="Q987" s="184">
        <v>0</v>
      </c>
      <c r="R987" s="61">
        <v>0</v>
      </c>
      <c r="S987" s="184">
        <v>40</v>
      </c>
      <c r="T987" s="61">
        <v>73454.607999999993</v>
      </c>
      <c r="U987" s="4"/>
      <c r="V987" s="28"/>
      <c r="W987" s="4"/>
      <c r="X987" s="4"/>
      <c r="Y987" s="4"/>
      <c r="Z987" s="4"/>
      <c r="AA987" s="4"/>
      <c r="AB987" s="196"/>
      <c r="AC987" s="196"/>
      <c r="AD987" s="196"/>
      <c r="AE987" s="196"/>
      <c r="AF987" s="196"/>
      <c r="AG987" s="196"/>
      <c r="AH987" s="196"/>
      <c r="AI987" s="196"/>
      <c r="AJ987" s="196"/>
      <c r="AK987" s="196"/>
      <c r="AL987" s="196"/>
    </row>
    <row r="988" spans="1:38" s="2" customFormat="1" ht="24.75" hidden="1" customHeight="1" x14ac:dyDescent="0.25">
      <c r="A988" s="60">
        <v>349</v>
      </c>
      <c r="B988" s="14" t="s">
        <v>1290</v>
      </c>
      <c r="C988" s="26">
        <f t="shared" si="89"/>
        <v>293228.76</v>
      </c>
      <c r="D988" s="13">
        <v>14661.24</v>
      </c>
      <c r="E988" s="13">
        <v>0</v>
      </c>
      <c r="F988" s="13">
        <v>0</v>
      </c>
      <c r="G988" s="13">
        <v>0</v>
      </c>
      <c r="H988" s="13">
        <v>0</v>
      </c>
      <c r="I988" s="13">
        <v>278567.52</v>
      </c>
      <c r="J988" s="13">
        <v>0</v>
      </c>
      <c r="K988" s="172">
        <v>0</v>
      </c>
      <c r="L988" s="13">
        <v>0</v>
      </c>
      <c r="M988" s="184">
        <v>0</v>
      </c>
      <c r="N988" s="61">
        <v>0</v>
      </c>
      <c r="O988" s="184">
        <v>0</v>
      </c>
      <c r="P988" s="61">
        <v>0</v>
      </c>
      <c r="Q988" s="184">
        <v>0</v>
      </c>
      <c r="R988" s="61">
        <v>0</v>
      </c>
      <c r="S988" s="184">
        <v>0</v>
      </c>
      <c r="T988" s="61">
        <v>0</v>
      </c>
      <c r="U988" s="4"/>
      <c r="V988" s="28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s="2" customFormat="1" ht="24.75" hidden="1" customHeight="1" x14ac:dyDescent="0.25">
      <c r="A989" s="60">
        <v>350</v>
      </c>
      <c r="B989" s="14" t="s">
        <v>1191</v>
      </c>
      <c r="C989" s="26">
        <f t="shared" si="89"/>
        <v>1788145.41</v>
      </c>
      <c r="D989" s="13">
        <v>89407.27</v>
      </c>
      <c r="E989" s="13">
        <v>197357.731</v>
      </c>
      <c r="F989" s="13">
        <v>1075343.99</v>
      </c>
      <c r="G989" s="13">
        <v>0</v>
      </c>
      <c r="H989" s="13">
        <v>181099.39</v>
      </c>
      <c r="I989" s="13">
        <v>244937.03</v>
      </c>
      <c r="J989" s="13">
        <v>0</v>
      </c>
      <c r="K989" s="172">
        <v>0</v>
      </c>
      <c r="L989" s="13">
        <v>0</v>
      </c>
      <c r="M989" s="184">
        <v>0</v>
      </c>
      <c r="N989" s="61">
        <v>0</v>
      </c>
      <c r="O989" s="184">
        <v>0</v>
      </c>
      <c r="P989" s="61">
        <v>0</v>
      </c>
      <c r="Q989" s="184">
        <v>0</v>
      </c>
      <c r="R989" s="61">
        <v>0</v>
      </c>
      <c r="S989" s="184">
        <v>0</v>
      </c>
      <c r="T989" s="61">
        <v>0</v>
      </c>
      <c r="U989" s="4"/>
      <c r="V989" s="28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s="2" customFormat="1" ht="24.75" hidden="1" customHeight="1" x14ac:dyDescent="0.25">
      <c r="A990" s="60">
        <v>351</v>
      </c>
      <c r="B990" s="14" t="s">
        <v>262</v>
      </c>
      <c r="C990" s="26">
        <f t="shared" si="89"/>
        <v>2674888.88</v>
      </c>
      <c r="D990" s="13">
        <v>133744.44</v>
      </c>
      <c r="E990" s="13">
        <v>295227.67</v>
      </c>
      <c r="F990" s="13">
        <v>1608608.36</v>
      </c>
      <c r="G990" s="13">
        <v>0</v>
      </c>
      <c r="H990" s="13">
        <v>270906.8</v>
      </c>
      <c r="I990" s="13">
        <v>366401.61</v>
      </c>
      <c r="J990" s="13">
        <v>0</v>
      </c>
      <c r="K990" s="172">
        <v>0</v>
      </c>
      <c r="L990" s="13">
        <v>0</v>
      </c>
      <c r="M990" s="184">
        <v>0</v>
      </c>
      <c r="N990" s="61">
        <v>0</v>
      </c>
      <c r="O990" s="184">
        <v>0</v>
      </c>
      <c r="P990" s="61">
        <v>0</v>
      </c>
      <c r="Q990" s="184">
        <v>0</v>
      </c>
      <c r="R990" s="61">
        <v>0</v>
      </c>
      <c r="S990" s="184">
        <v>0</v>
      </c>
      <c r="T990" s="61">
        <v>0</v>
      </c>
      <c r="U990" s="4"/>
      <c r="V990" s="28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s="2" customFormat="1" ht="24.75" hidden="1" customHeight="1" x14ac:dyDescent="0.25">
      <c r="A991" s="60">
        <v>352</v>
      </c>
      <c r="B991" s="14" t="s">
        <v>263</v>
      </c>
      <c r="C991" s="26">
        <f t="shared" si="89"/>
        <v>1416923.93</v>
      </c>
      <c r="D991" s="13">
        <v>70846.2</v>
      </c>
      <c r="E991" s="13">
        <v>156385.99</v>
      </c>
      <c r="F991" s="13">
        <v>852101.07</v>
      </c>
      <c r="G991" s="13">
        <v>0</v>
      </c>
      <c r="H991" s="13">
        <v>143502.91</v>
      </c>
      <c r="I991" s="13">
        <v>194087.76</v>
      </c>
      <c r="J991" s="13">
        <v>0</v>
      </c>
      <c r="K991" s="172">
        <v>0</v>
      </c>
      <c r="L991" s="13">
        <v>0</v>
      </c>
      <c r="M991" s="184">
        <v>0</v>
      </c>
      <c r="N991" s="61">
        <v>0</v>
      </c>
      <c r="O991" s="184">
        <v>0</v>
      </c>
      <c r="P991" s="61">
        <v>0</v>
      </c>
      <c r="Q991" s="184">
        <v>0</v>
      </c>
      <c r="R991" s="61">
        <v>0</v>
      </c>
      <c r="S991" s="184">
        <v>0</v>
      </c>
      <c r="T991" s="61">
        <v>0</v>
      </c>
      <c r="U991" s="4"/>
      <c r="V991" s="28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s="2" customFormat="1" ht="24.75" hidden="1" customHeight="1" x14ac:dyDescent="0.25">
      <c r="A992" s="60">
        <v>353</v>
      </c>
      <c r="B992" s="14" t="s">
        <v>264</v>
      </c>
      <c r="C992" s="26">
        <f t="shared" si="89"/>
        <v>4213193.6500000004</v>
      </c>
      <c r="D992" s="13">
        <v>210659.68</v>
      </c>
      <c r="E992" s="13">
        <v>245977.53</v>
      </c>
      <c r="F992" s="13">
        <v>1340258.92</v>
      </c>
      <c r="G992" s="13">
        <v>0</v>
      </c>
      <c r="H992" s="13">
        <v>0</v>
      </c>
      <c r="I992" s="13">
        <v>0</v>
      </c>
      <c r="J992" s="13">
        <v>0</v>
      </c>
      <c r="K992" s="15">
        <v>0</v>
      </c>
      <c r="L992" s="13">
        <v>0</v>
      </c>
      <c r="M992" s="184">
        <v>903</v>
      </c>
      <c r="N992" s="13">
        <v>2416297.52</v>
      </c>
      <c r="O992" s="184">
        <v>0</v>
      </c>
      <c r="P992" s="13">
        <v>0</v>
      </c>
      <c r="Q992" s="184">
        <v>0</v>
      </c>
      <c r="R992" s="13">
        <v>0</v>
      </c>
      <c r="S992" s="184">
        <v>0</v>
      </c>
      <c r="T992" s="13">
        <v>0</v>
      </c>
      <c r="U992" s="4"/>
      <c r="V992" s="28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s="2" customFormat="1" ht="24.75" hidden="1" customHeight="1" x14ac:dyDescent="0.25">
      <c r="A993" s="60">
        <v>354</v>
      </c>
      <c r="B993" s="14" t="s">
        <v>265</v>
      </c>
      <c r="C993" s="26">
        <f t="shared" si="89"/>
        <v>1399409.88</v>
      </c>
      <c r="D993" s="13">
        <v>69970.490000000005</v>
      </c>
      <c r="E993" s="13">
        <v>154452.97</v>
      </c>
      <c r="F993" s="13">
        <v>841568.58</v>
      </c>
      <c r="G993" s="13">
        <v>0</v>
      </c>
      <c r="H993" s="13">
        <v>141729.12</v>
      </c>
      <c r="I993" s="13">
        <v>191688.72</v>
      </c>
      <c r="J993" s="13">
        <v>0</v>
      </c>
      <c r="K993" s="172">
        <v>0</v>
      </c>
      <c r="L993" s="13">
        <v>0</v>
      </c>
      <c r="M993" s="184">
        <v>0</v>
      </c>
      <c r="N993" s="61">
        <v>0</v>
      </c>
      <c r="O993" s="184">
        <v>0</v>
      </c>
      <c r="P993" s="61">
        <v>0</v>
      </c>
      <c r="Q993" s="184">
        <v>0</v>
      </c>
      <c r="R993" s="61">
        <v>0</v>
      </c>
      <c r="S993" s="184">
        <v>0</v>
      </c>
      <c r="T993" s="61">
        <v>0</v>
      </c>
      <c r="U993" s="4"/>
      <c r="V993" s="28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s="2" customFormat="1" ht="24.75" hidden="1" customHeight="1" x14ac:dyDescent="0.25">
      <c r="A994" s="60">
        <v>355</v>
      </c>
      <c r="B994" s="14" t="s">
        <v>266</v>
      </c>
      <c r="C994" s="26">
        <f t="shared" si="89"/>
        <v>1381027.08</v>
      </c>
      <c r="D994" s="13">
        <v>69051.350000000006</v>
      </c>
      <c r="E994" s="13">
        <v>241502.16</v>
      </c>
      <c r="F994" s="13">
        <v>0</v>
      </c>
      <c r="G994" s="13">
        <v>549142.51</v>
      </c>
      <c r="H994" s="13">
        <v>221607.19</v>
      </c>
      <c r="I994" s="13">
        <v>299723.87</v>
      </c>
      <c r="J994" s="13">
        <v>0</v>
      </c>
      <c r="K994" s="172">
        <v>0</v>
      </c>
      <c r="L994" s="13">
        <v>0</v>
      </c>
      <c r="M994" s="184">
        <v>0</v>
      </c>
      <c r="N994" s="61">
        <v>0</v>
      </c>
      <c r="O994" s="184">
        <v>0</v>
      </c>
      <c r="P994" s="61">
        <v>0</v>
      </c>
      <c r="Q994" s="184">
        <v>0</v>
      </c>
      <c r="R994" s="61">
        <v>0</v>
      </c>
      <c r="S994" s="184">
        <v>0</v>
      </c>
      <c r="T994" s="61">
        <v>0</v>
      </c>
      <c r="U994" s="4"/>
      <c r="V994" s="28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s="2" customFormat="1" ht="24.75" hidden="1" customHeight="1" x14ac:dyDescent="0.25">
      <c r="A995" s="60">
        <v>356</v>
      </c>
      <c r="B995" s="14" t="s">
        <v>267</v>
      </c>
      <c r="C995" s="26">
        <f t="shared" si="89"/>
        <v>1383038.07</v>
      </c>
      <c r="D995" s="13">
        <v>69151.899999999994</v>
      </c>
      <c r="E995" s="13">
        <v>152646.01</v>
      </c>
      <c r="F995" s="13">
        <v>831723</v>
      </c>
      <c r="G995" s="13">
        <v>0</v>
      </c>
      <c r="H995" s="13">
        <v>140071.01999999999</v>
      </c>
      <c r="I995" s="13">
        <v>189446.14</v>
      </c>
      <c r="J995" s="13">
        <v>0</v>
      </c>
      <c r="K995" s="172">
        <v>0</v>
      </c>
      <c r="L995" s="13">
        <v>0</v>
      </c>
      <c r="M995" s="184">
        <v>0</v>
      </c>
      <c r="N995" s="61">
        <v>0</v>
      </c>
      <c r="O995" s="184">
        <v>0</v>
      </c>
      <c r="P995" s="61">
        <v>0</v>
      </c>
      <c r="Q995" s="184">
        <v>0</v>
      </c>
      <c r="R995" s="61">
        <v>0</v>
      </c>
      <c r="S995" s="184">
        <v>0</v>
      </c>
      <c r="T995" s="61">
        <v>0</v>
      </c>
      <c r="U995" s="4"/>
      <c r="V995" s="28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1:38" s="2" customFormat="1" ht="24.75" hidden="1" customHeight="1" x14ac:dyDescent="0.25">
      <c r="A996" s="60">
        <v>357</v>
      </c>
      <c r="B996" s="14" t="s">
        <v>268</v>
      </c>
      <c r="C996" s="26">
        <f t="shared" si="89"/>
        <v>2034267.08</v>
      </c>
      <c r="D996" s="13">
        <v>101713.35</v>
      </c>
      <c r="E996" s="13">
        <v>251314.37</v>
      </c>
      <c r="F996" s="13">
        <v>1369337.74</v>
      </c>
      <c r="G996" s="13">
        <v>0</v>
      </c>
      <c r="H996" s="13">
        <v>0</v>
      </c>
      <c r="I996" s="13">
        <v>311901.62</v>
      </c>
      <c r="J996" s="13">
        <v>0</v>
      </c>
      <c r="K996" s="172">
        <v>0</v>
      </c>
      <c r="L996" s="13">
        <v>0</v>
      </c>
      <c r="M996" s="184">
        <v>0</v>
      </c>
      <c r="N996" s="61">
        <v>0</v>
      </c>
      <c r="O996" s="184">
        <v>0</v>
      </c>
      <c r="P996" s="61">
        <v>0</v>
      </c>
      <c r="Q996" s="184">
        <v>0</v>
      </c>
      <c r="R996" s="61">
        <v>0</v>
      </c>
      <c r="S996" s="184">
        <v>0</v>
      </c>
      <c r="T996" s="61">
        <v>0</v>
      </c>
      <c r="U996" s="4"/>
      <c r="V996" s="28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1:38" s="2" customFormat="1" ht="24.75" hidden="1" customHeight="1" x14ac:dyDescent="0.25">
      <c r="A997" s="60">
        <v>358</v>
      </c>
      <c r="B997" s="14" t="s">
        <v>269</v>
      </c>
      <c r="C997" s="26">
        <f t="shared" ref="C997:C1006" si="90">ROUND(SUM(D997+E997+F997+G997+H997+I997+J997+L997+N997+P997+R997+T997),2)</f>
        <v>2766672.33</v>
      </c>
      <c r="D997" s="13">
        <v>138333.62</v>
      </c>
      <c r="E997" s="13">
        <v>207926.34</v>
      </c>
      <c r="F997" s="13">
        <v>0</v>
      </c>
      <c r="G997" s="13">
        <v>0</v>
      </c>
      <c r="H997" s="13">
        <v>0</v>
      </c>
      <c r="I997" s="13">
        <v>258053.54</v>
      </c>
      <c r="J997" s="13">
        <v>0</v>
      </c>
      <c r="K997" s="15">
        <v>0</v>
      </c>
      <c r="L997" s="13">
        <v>0</v>
      </c>
      <c r="M997" s="184">
        <v>808.1</v>
      </c>
      <c r="N997" s="13">
        <v>2162358.83</v>
      </c>
      <c r="O997" s="184">
        <v>0</v>
      </c>
      <c r="P997" s="13">
        <v>0</v>
      </c>
      <c r="Q997" s="184">
        <v>0</v>
      </c>
      <c r="R997" s="13">
        <v>0</v>
      </c>
      <c r="S997" s="184">
        <v>0</v>
      </c>
      <c r="T997" s="13">
        <v>0</v>
      </c>
      <c r="U997" s="4"/>
      <c r="V997" s="28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1:38" s="2" customFormat="1" ht="24.75" hidden="1" customHeight="1" x14ac:dyDescent="0.25">
      <c r="A998" s="60">
        <v>359</v>
      </c>
      <c r="B998" s="14" t="s">
        <v>270</v>
      </c>
      <c r="C998" s="26">
        <f t="shared" si="90"/>
        <v>2762042.24</v>
      </c>
      <c r="D998" s="13">
        <v>138102.10999999999</v>
      </c>
      <c r="E998" s="13">
        <v>241142.87</v>
      </c>
      <c r="F998" s="13">
        <v>1313916.25</v>
      </c>
      <c r="G998" s="13">
        <v>548325.54</v>
      </c>
      <c r="H998" s="13">
        <v>221277.51</v>
      </c>
      <c r="I998" s="13">
        <v>299277.96000000002</v>
      </c>
      <c r="J998" s="13">
        <v>0</v>
      </c>
      <c r="K998" s="172">
        <v>0</v>
      </c>
      <c r="L998" s="13">
        <v>0</v>
      </c>
      <c r="M998" s="184">
        <v>0</v>
      </c>
      <c r="N998" s="61">
        <v>0</v>
      </c>
      <c r="O998" s="184">
        <v>0</v>
      </c>
      <c r="P998" s="61">
        <v>0</v>
      </c>
      <c r="Q998" s="184">
        <v>0</v>
      </c>
      <c r="R998" s="61">
        <v>0</v>
      </c>
      <c r="S998" s="184">
        <v>0</v>
      </c>
      <c r="T998" s="61">
        <v>0</v>
      </c>
      <c r="U998" s="4"/>
      <c r="V998" s="28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8" s="2" customFormat="1" ht="24.75" hidden="1" customHeight="1" x14ac:dyDescent="0.25">
      <c r="A999" s="60">
        <v>360</v>
      </c>
      <c r="B999" s="14" t="s">
        <v>271</v>
      </c>
      <c r="C999" s="26">
        <f t="shared" si="90"/>
        <v>2488341.98</v>
      </c>
      <c r="D999" s="13">
        <v>124417.1</v>
      </c>
      <c r="E999" s="13">
        <v>0</v>
      </c>
      <c r="F999" s="13">
        <v>1303509.7</v>
      </c>
      <c r="G999" s="13">
        <v>543982.66</v>
      </c>
      <c r="H999" s="13">
        <v>219524.93</v>
      </c>
      <c r="I999" s="13">
        <v>296907.59000000003</v>
      </c>
      <c r="J999" s="13">
        <v>0</v>
      </c>
      <c r="K999" s="172">
        <v>0</v>
      </c>
      <c r="L999" s="13">
        <v>0</v>
      </c>
      <c r="M999" s="184">
        <v>0</v>
      </c>
      <c r="N999" s="61">
        <v>0</v>
      </c>
      <c r="O999" s="184">
        <v>0</v>
      </c>
      <c r="P999" s="61">
        <v>0</v>
      </c>
      <c r="Q999" s="184">
        <v>0</v>
      </c>
      <c r="R999" s="61">
        <v>0</v>
      </c>
      <c r="S999" s="184">
        <v>0</v>
      </c>
      <c r="T999" s="61">
        <v>0</v>
      </c>
      <c r="U999" s="4"/>
      <c r="V999" s="28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1:38" s="2" customFormat="1" ht="24.75" hidden="1" customHeight="1" x14ac:dyDescent="0.25">
      <c r="A1000" s="60">
        <v>361</v>
      </c>
      <c r="B1000" s="14" t="s">
        <v>272</v>
      </c>
      <c r="C1000" s="26">
        <f t="shared" si="90"/>
        <v>2487757.62</v>
      </c>
      <c r="D1000" s="13">
        <v>124387.88</v>
      </c>
      <c r="E1000" s="13">
        <v>245158.1</v>
      </c>
      <c r="F1000" s="13">
        <v>1335794.06</v>
      </c>
      <c r="G1000" s="13">
        <v>557455.62</v>
      </c>
      <c r="H1000" s="13">
        <v>224961.96</v>
      </c>
      <c r="I1000" s="13">
        <v>0</v>
      </c>
      <c r="J1000" s="13">
        <v>0</v>
      </c>
      <c r="K1000" s="172">
        <v>0</v>
      </c>
      <c r="L1000" s="13">
        <v>0</v>
      </c>
      <c r="M1000" s="184">
        <v>0</v>
      </c>
      <c r="N1000" s="61">
        <v>0</v>
      </c>
      <c r="O1000" s="184">
        <v>0</v>
      </c>
      <c r="P1000" s="61">
        <v>0</v>
      </c>
      <c r="Q1000" s="184">
        <v>0</v>
      </c>
      <c r="R1000" s="61">
        <v>0</v>
      </c>
      <c r="S1000" s="184">
        <v>0</v>
      </c>
      <c r="T1000" s="61">
        <v>0</v>
      </c>
      <c r="U1000" s="4"/>
      <c r="V1000" s="28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  <row r="1001" spans="1:38" s="2" customFormat="1" ht="24.75" hidden="1" customHeight="1" x14ac:dyDescent="0.25">
      <c r="A1001" s="60">
        <v>362</v>
      </c>
      <c r="B1001" s="14" t="s">
        <v>273</v>
      </c>
      <c r="C1001" s="26">
        <f t="shared" si="90"/>
        <v>2430616.7999999998</v>
      </c>
      <c r="D1001" s="13">
        <v>121530.84</v>
      </c>
      <c r="E1001" s="13">
        <v>239527.11</v>
      </c>
      <c r="F1001" s="13">
        <v>1305112.47</v>
      </c>
      <c r="G1001" s="13">
        <v>544651.53</v>
      </c>
      <c r="H1001" s="13">
        <v>219794.85</v>
      </c>
      <c r="I1001" s="13">
        <v>0</v>
      </c>
      <c r="J1001" s="13">
        <v>0</v>
      </c>
      <c r="K1001" s="172">
        <v>0</v>
      </c>
      <c r="L1001" s="13">
        <v>0</v>
      </c>
      <c r="M1001" s="184">
        <v>0</v>
      </c>
      <c r="N1001" s="61">
        <v>0</v>
      </c>
      <c r="O1001" s="184">
        <v>0</v>
      </c>
      <c r="P1001" s="61">
        <v>0</v>
      </c>
      <c r="Q1001" s="184">
        <v>0</v>
      </c>
      <c r="R1001" s="61">
        <v>0</v>
      </c>
      <c r="S1001" s="184">
        <v>0</v>
      </c>
      <c r="T1001" s="61">
        <v>0</v>
      </c>
      <c r="U1001" s="4"/>
      <c r="V1001" s="28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</row>
    <row r="1002" spans="1:38" s="2" customFormat="1" ht="24.75" hidden="1" customHeight="1" x14ac:dyDescent="0.25">
      <c r="A1002" s="60">
        <v>363</v>
      </c>
      <c r="B1002" s="14" t="s">
        <v>274</v>
      </c>
      <c r="C1002" s="26">
        <f t="shared" si="90"/>
        <v>3149122.74</v>
      </c>
      <c r="D1002" s="13">
        <v>157456.14000000001</v>
      </c>
      <c r="E1002" s="13">
        <v>0</v>
      </c>
      <c r="F1002" s="13">
        <v>0</v>
      </c>
      <c r="G1002" s="13">
        <v>0</v>
      </c>
      <c r="H1002" s="13">
        <v>0</v>
      </c>
      <c r="I1002" s="13">
        <v>259618.13</v>
      </c>
      <c r="J1002" s="13">
        <v>0</v>
      </c>
      <c r="K1002" s="15">
        <v>0</v>
      </c>
      <c r="L1002" s="13">
        <v>0</v>
      </c>
      <c r="M1002" s="184">
        <v>1021</v>
      </c>
      <c r="N1002" s="13">
        <v>2732048.47</v>
      </c>
      <c r="O1002" s="184">
        <v>0</v>
      </c>
      <c r="P1002" s="13">
        <v>0</v>
      </c>
      <c r="Q1002" s="184">
        <v>0</v>
      </c>
      <c r="R1002" s="13">
        <v>0</v>
      </c>
      <c r="S1002" s="184">
        <v>0</v>
      </c>
      <c r="T1002" s="13">
        <v>0</v>
      </c>
      <c r="U1002" s="4"/>
      <c r="V1002" s="28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</row>
    <row r="1003" spans="1:38" s="2" customFormat="1" ht="24.75" hidden="1" customHeight="1" x14ac:dyDescent="0.25">
      <c r="A1003" s="60">
        <v>364</v>
      </c>
      <c r="B1003" s="14" t="s">
        <v>275</v>
      </c>
      <c r="C1003" s="26">
        <f t="shared" si="90"/>
        <v>3538347.25</v>
      </c>
      <c r="D1003" s="13">
        <v>176917.36</v>
      </c>
      <c r="E1003" s="13">
        <v>0</v>
      </c>
      <c r="F1003" s="13">
        <v>1127090.55</v>
      </c>
      <c r="G1003" s="13">
        <v>0</v>
      </c>
      <c r="H1003" s="13">
        <v>0</v>
      </c>
      <c r="I1003" s="13">
        <v>0</v>
      </c>
      <c r="J1003" s="13">
        <v>0</v>
      </c>
      <c r="K1003" s="15">
        <v>0</v>
      </c>
      <c r="L1003" s="13">
        <v>0</v>
      </c>
      <c r="M1003" s="184">
        <v>835</v>
      </c>
      <c r="N1003" s="13">
        <v>2234339.34</v>
      </c>
      <c r="O1003" s="184">
        <v>0</v>
      </c>
      <c r="P1003" s="13">
        <v>0</v>
      </c>
      <c r="Q1003" s="184">
        <v>0</v>
      </c>
      <c r="R1003" s="13">
        <v>0</v>
      </c>
      <c r="S1003" s="184">
        <v>0</v>
      </c>
      <c r="T1003" s="13">
        <v>0</v>
      </c>
      <c r="U1003" s="4"/>
      <c r="V1003" s="28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</row>
    <row r="1004" spans="1:38" s="2" customFormat="1" ht="24.75" hidden="1" customHeight="1" x14ac:dyDescent="0.25">
      <c r="A1004" s="60">
        <v>365</v>
      </c>
      <c r="B1004" s="14" t="s">
        <v>276</v>
      </c>
      <c r="C1004" s="26">
        <f t="shared" si="90"/>
        <v>3619003.21</v>
      </c>
      <c r="D1004" s="13">
        <v>180950.16</v>
      </c>
      <c r="E1004" s="13">
        <v>0</v>
      </c>
      <c r="F1004" s="13">
        <v>1117015.99</v>
      </c>
      <c r="G1004" s="13">
        <v>0</v>
      </c>
      <c r="H1004" s="13">
        <v>0</v>
      </c>
      <c r="I1004" s="13">
        <v>0</v>
      </c>
      <c r="J1004" s="13">
        <v>0</v>
      </c>
      <c r="K1004" s="15">
        <v>0</v>
      </c>
      <c r="L1004" s="13">
        <v>0</v>
      </c>
      <c r="M1004" s="184">
        <v>867.4</v>
      </c>
      <c r="N1004" s="13">
        <v>2321037.06</v>
      </c>
      <c r="O1004" s="184">
        <v>0</v>
      </c>
      <c r="P1004" s="13">
        <v>0</v>
      </c>
      <c r="Q1004" s="184">
        <v>0</v>
      </c>
      <c r="R1004" s="13">
        <v>0</v>
      </c>
      <c r="S1004" s="184">
        <v>0</v>
      </c>
      <c r="T1004" s="13">
        <v>0</v>
      </c>
      <c r="U1004" s="4"/>
      <c r="V1004" s="28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</row>
    <row r="1005" spans="1:38" s="2" customFormat="1" ht="24.75" hidden="1" customHeight="1" x14ac:dyDescent="0.25">
      <c r="A1005" s="60">
        <v>366</v>
      </c>
      <c r="B1005" s="14" t="s">
        <v>277</v>
      </c>
      <c r="C1005" s="26">
        <f t="shared" si="90"/>
        <v>1428006.54</v>
      </c>
      <c r="D1005" s="13">
        <v>71400.33</v>
      </c>
      <c r="E1005" s="13">
        <v>249717.52</v>
      </c>
      <c r="F1005" s="13">
        <v>0</v>
      </c>
      <c r="G1005" s="13">
        <v>567823.11</v>
      </c>
      <c r="H1005" s="13">
        <v>229145.78</v>
      </c>
      <c r="I1005" s="13">
        <v>309919.8</v>
      </c>
      <c r="J1005" s="13">
        <v>0</v>
      </c>
      <c r="K1005" s="172">
        <v>0</v>
      </c>
      <c r="L1005" s="13">
        <v>0</v>
      </c>
      <c r="M1005" s="184">
        <v>0</v>
      </c>
      <c r="N1005" s="61">
        <v>0</v>
      </c>
      <c r="O1005" s="184">
        <v>0</v>
      </c>
      <c r="P1005" s="61">
        <v>0</v>
      </c>
      <c r="Q1005" s="184">
        <v>0</v>
      </c>
      <c r="R1005" s="61">
        <v>0</v>
      </c>
      <c r="S1005" s="184">
        <v>0</v>
      </c>
      <c r="T1005" s="61">
        <v>0</v>
      </c>
      <c r="U1005" s="4"/>
      <c r="V1005" s="28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</row>
    <row r="1006" spans="1:38" s="2" customFormat="1" ht="24.75" hidden="1" customHeight="1" x14ac:dyDescent="0.25">
      <c r="A1006" s="60">
        <v>367</v>
      </c>
      <c r="B1006" s="14" t="s">
        <v>278</v>
      </c>
      <c r="C1006" s="26">
        <f t="shared" si="90"/>
        <v>25854547.34</v>
      </c>
      <c r="D1006" s="13">
        <v>1292727.3700000001</v>
      </c>
      <c r="E1006" s="13">
        <v>1473782.67</v>
      </c>
      <c r="F1006" s="13">
        <v>7229962.3300000001</v>
      </c>
      <c r="G1006" s="13">
        <v>4443144.24</v>
      </c>
      <c r="H1006" s="13">
        <v>2472228.85</v>
      </c>
      <c r="I1006" s="13">
        <v>0</v>
      </c>
      <c r="J1006" s="13">
        <v>0</v>
      </c>
      <c r="K1006" s="15">
        <v>0</v>
      </c>
      <c r="L1006" s="13">
        <v>0</v>
      </c>
      <c r="M1006" s="184">
        <v>1330</v>
      </c>
      <c r="N1006" s="13">
        <v>5662274.1699999999</v>
      </c>
      <c r="O1006" s="184">
        <v>1362</v>
      </c>
      <c r="P1006" s="13">
        <v>3280427.71</v>
      </c>
      <c r="Q1006" s="184">
        <v>0</v>
      </c>
      <c r="R1006" s="13">
        <v>0</v>
      </c>
      <c r="S1006" s="184">
        <v>0</v>
      </c>
      <c r="T1006" s="13">
        <v>0</v>
      </c>
      <c r="U1006" s="4"/>
      <c r="V1006" s="28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</row>
    <row r="1007" spans="1:38" s="92" customFormat="1" ht="24.75" hidden="1" customHeight="1" x14ac:dyDescent="0.25">
      <c r="A1007" s="284" t="s">
        <v>74</v>
      </c>
      <c r="B1007" s="285"/>
      <c r="C1007" s="98">
        <f t="shared" ref="C1007" si="91">ROUND(SUM(D1007+E1007+F1007+G1007+H1007+I1007+J1007+L1007+N1007+P1007+R1007+T1007),2)</f>
        <v>247085586.44999999</v>
      </c>
      <c r="D1007" s="48">
        <f t="shared" ref="D1007:T1007" si="92">ROUND(SUM(D933:D1006),2)</f>
        <v>12354278.23</v>
      </c>
      <c r="E1007" s="48">
        <f t="shared" si="92"/>
        <v>16464748.24</v>
      </c>
      <c r="F1007" s="48">
        <f t="shared" si="92"/>
        <v>89655636.409999996</v>
      </c>
      <c r="G1007" s="48">
        <f t="shared" si="92"/>
        <v>33594835.490000002</v>
      </c>
      <c r="H1007" s="48">
        <f t="shared" si="92"/>
        <v>22488921.120000001</v>
      </c>
      <c r="I1007" s="48">
        <f t="shared" si="92"/>
        <v>20048644.379999999</v>
      </c>
      <c r="J1007" s="48">
        <f t="shared" si="92"/>
        <v>984546.79</v>
      </c>
      <c r="K1007" s="48">
        <f t="shared" si="92"/>
        <v>0</v>
      </c>
      <c r="L1007" s="48">
        <f t="shared" si="92"/>
        <v>0</v>
      </c>
      <c r="M1007" s="48">
        <f t="shared" si="92"/>
        <v>12452.26</v>
      </c>
      <c r="N1007" s="48">
        <f t="shared" si="92"/>
        <v>35423834.799999997</v>
      </c>
      <c r="O1007" s="48">
        <f t="shared" si="92"/>
        <v>6348.7</v>
      </c>
      <c r="P1007" s="48">
        <f t="shared" si="92"/>
        <v>15892210.4</v>
      </c>
      <c r="Q1007" s="48">
        <f t="shared" si="92"/>
        <v>0</v>
      </c>
      <c r="R1007" s="48">
        <f t="shared" si="92"/>
        <v>0</v>
      </c>
      <c r="S1007" s="48">
        <f t="shared" si="92"/>
        <v>80</v>
      </c>
      <c r="T1007" s="48">
        <f t="shared" si="92"/>
        <v>177930.59</v>
      </c>
      <c r="U1007" s="10"/>
      <c r="V1007" s="34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</row>
    <row r="1008" spans="1:38" s="92" customFormat="1" ht="24.75" hidden="1" customHeight="1" x14ac:dyDescent="0.25">
      <c r="A1008" s="216" t="s">
        <v>75</v>
      </c>
      <c r="B1008" s="217"/>
      <c r="C1008" s="218"/>
      <c r="D1008" s="13"/>
      <c r="E1008" s="13"/>
      <c r="F1008" s="13"/>
      <c r="G1008" s="13"/>
      <c r="H1008" s="13"/>
      <c r="I1008" s="13"/>
      <c r="J1008" s="13"/>
      <c r="K1008" s="81"/>
      <c r="L1008" s="13"/>
      <c r="M1008" s="48"/>
      <c r="N1008" s="13"/>
      <c r="O1008" s="48"/>
      <c r="P1008" s="13"/>
      <c r="Q1008" s="48"/>
      <c r="R1008" s="13"/>
      <c r="S1008" s="81"/>
      <c r="T1008" s="13"/>
      <c r="U1008" s="10"/>
      <c r="V1008" s="34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</row>
    <row r="1009" spans="1:39" s="115" customFormat="1" ht="24.75" hidden="1" customHeight="1" x14ac:dyDescent="0.25">
      <c r="A1009" s="60">
        <v>368</v>
      </c>
      <c r="B1009" s="14" t="s">
        <v>1071</v>
      </c>
      <c r="C1009" s="26">
        <f t="shared" ref="C1009:C1015" si="93">ROUND(SUM(D1009+E1009+F1009+G1009+H1009+I1009+J1009+L1009+N1009+P1009+R1009+T1009),2)</f>
        <v>2661744</v>
      </c>
      <c r="D1009" s="13">
        <v>133087.20000000001</v>
      </c>
      <c r="E1009" s="13">
        <v>0</v>
      </c>
      <c r="F1009" s="13">
        <v>0</v>
      </c>
      <c r="G1009" s="13">
        <v>0</v>
      </c>
      <c r="H1009" s="13">
        <v>0</v>
      </c>
      <c r="I1009" s="13">
        <v>0</v>
      </c>
      <c r="J1009" s="13">
        <v>0</v>
      </c>
      <c r="K1009" s="172">
        <v>0</v>
      </c>
      <c r="L1009" s="13">
        <v>0</v>
      </c>
      <c r="M1009" s="184">
        <v>0</v>
      </c>
      <c r="N1009" s="61">
        <v>0</v>
      </c>
      <c r="O1009" s="184">
        <v>0</v>
      </c>
      <c r="P1009" s="61">
        <v>0</v>
      </c>
      <c r="Q1009" s="184">
        <v>480</v>
      </c>
      <c r="R1009" s="61">
        <v>2528656.7999999998</v>
      </c>
      <c r="S1009" s="184">
        <v>0</v>
      </c>
      <c r="T1009" s="61">
        <v>0</v>
      </c>
      <c r="U1009" s="16"/>
      <c r="V1009" s="116"/>
      <c r="W1009" s="116"/>
      <c r="X1009" s="116"/>
      <c r="Y1009" s="116"/>
      <c r="Z1009" s="116"/>
      <c r="AA1009" s="116"/>
      <c r="AB1009" s="116"/>
      <c r="AC1009" s="116"/>
      <c r="AD1009" s="116"/>
      <c r="AE1009" s="116"/>
      <c r="AF1009" s="116"/>
      <c r="AG1009" s="116"/>
      <c r="AH1009" s="116"/>
      <c r="AI1009" s="116"/>
      <c r="AJ1009" s="116"/>
      <c r="AK1009" s="116"/>
      <c r="AL1009" s="116"/>
      <c r="AM1009" s="116"/>
    </row>
    <row r="1010" spans="1:39" s="115" customFormat="1" ht="24.75" hidden="1" customHeight="1" x14ac:dyDescent="0.25">
      <c r="A1010" s="60">
        <v>369</v>
      </c>
      <c r="B1010" s="14" t="s">
        <v>1072</v>
      </c>
      <c r="C1010" s="26">
        <f t="shared" si="93"/>
        <v>1774496</v>
      </c>
      <c r="D1010" s="13">
        <v>88724.800000000003</v>
      </c>
      <c r="E1010" s="13">
        <v>0</v>
      </c>
      <c r="F1010" s="13">
        <v>0</v>
      </c>
      <c r="G1010" s="13">
        <v>0</v>
      </c>
      <c r="H1010" s="13">
        <v>0</v>
      </c>
      <c r="I1010" s="13">
        <v>0</v>
      </c>
      <c r="J1010" s="13">
        <v>0</v>
      </c>
      <c r="K1010" s="172">
        <v>0</v>
      </c>
      <c r="L1010" s="13">
        <v>0</v>
      </c>
      <c r="M1010" s="184">
        <v>0</v>
      </c>
      <c r="N1010" s="61">
        <v>0</v>
      </c>
      <c r="O1010" s="184">
        <v>0</v>
      </c>
      <c r="P1010" s="61">
        <v>0</v>
      </c>
      <c r="Q1010" s="184">
        <v>320</v>
      </c>
      <c r="R1010" s="61">
        <v>1685771.2</v>
      </c>
      <c r="S1010" s="184">
        <v>0</v>
      </c>
      <c r="T1010" s="61">
        <v>0</v>
      </c>
      <c r="U1010" s="16"/>
      <c r="V1010" s="116"/>
      <c r="W1010" s="116"/>
      <c r="X1010" s="116"/>
      <c r="Y1010" s="116"/>
      <c r="Z1010" s="116"/>
      <c r="AA1010" s="116"/>
      <c r="AB1010" s="116"/>
      <c r="AC1010" s="116"/>
      <c r="AD1010" s="116"/>
      <c r="AE1010" s="116"/>
      <c r="AF1010" s="116"/>
      <c r="AG1010" s="116"/>
      <c r="AH1010" s="116"/>
      <c r="AI1010" s="116"/>
      <c r="AJ1010" s="116"/>
      <c r="AK1010" s="116"/>
      <c r="AL1010" s="116"/>
      <c r="AM1010" s="116"/>
    </row>
    <row r="1011" spans="1:39" s="115" customFormat="1" ht="24.75" hidden="1" customHeight="1" x14ac:dyDescent="0.25">
      <c r="A1011" s="60">
        <v>370</v>
      </c>
      <c r="B1011" s="14" t="s">
        <v>1073</v>
      </c>
      <c r="C1011" s="26">
        <f t="shared" si="93"/>
        <v>3559656.56</v>
      </c>
      <c r="D1011" s="13">
        <v>177982.83</v>
      </c>
      <c r="E1011" s="13">
        <v>0</v>
      </c>
      <c r="F1011" s="13">
        <v>853016.93</v>
      </c>
      <c r="G1011" s="13">
        <v>0</v>
      </c>
      <c r="H1011" s="13">
        <v>0</v>
      </c>
      <c r="I1011" s="13">
        <v>0</v>
      </c>
      <c r="J1011" s="13">
        <v>0</v>
      </c>
      <c r="K1011" s="172">
        <v>0</v>
      </c>
      <c r="L1011" s="13">
        <v>0</v>
      </c>
      <c r="M1011" s="184">
        <v>0</v>
      </c>
      <c r="N1011" s="61">
        <v>0</v>
      </c>
      <c r="O1011" s="184">
        <v>0</v>
      </c>
      <c r="P1011" s="61">
        <v>0</v>
      </c>
      <c r="Q1011" s="184">
        <v>480</v>
      </c>
      <c r="R1011" s="61">
        <v>2528656.7999999998</v>
      </c>
      <c r="S1011" s="184">
        <v>0</v>
      </c>
      <c r="T1011" s="61">
        <v>0</v>
      </c>
      <c r="U1011" s="16"/>
      <c r="V1011" s="116"/>
      <c r="W1011" s="116"/>
      <c r="X1011" s="116"/>
      <c r="Y1011" s="116"/>
      <c r="Z1011" s="116"/>
      <c r="AA1011" s="116"/>
      <c r="AB1011" s="116"/>
      <c r="AC1011" s="116"/>
      <c r="AD1011" s="116"/>
      <c r="AE1011" s="116"/>
      <c r="AF1011" s="116"/>
      <c r="AG1011" s="116"/>
      <c r="AH1011" s="116"/>
      <c r="AI1011" s="116"/>
      <c r="AJ1011" s="116"/>
      <c r="AK1011" s="116"/>
      <c r="AL1011" s="116"/>
      <c r="AM1011" s="116"/>
    </row>
    <row r="1012" spans="1:39" s="115" customFormat="1" ht="24.75" hidden="1" customHeight="1" x14ac:dyDescent="0.25">
      <c r="A1012" s="60">
        <v>371</v>
      </c>
      <c r="B1012" s="14" t="s">
        <v>1074</v>
      </c>
      <c r="C1012" s="26">
        <f t="shared" si="93"/>
        <v>2868023.24</v>
      </c>
      <c r="D1012" s="13">
        <v>143401.16</v>
      </c>
      <c r="E1012" s="13">
        <v>0</v>
      </c>
      <c r="F1012" s="13">
        <v>0</v>
      </c>
      <c r="G1012" s="13">
        <v>0</v>
      </c>
      <c r="H1012" s="13">
        <v>0</v>
      </c>
      <c r="I1012" s="13">
        <v>195965.28</v>
      </c>
      <c r="J1012" s="13">
        <v>0</v>
      </c>
      <c r="K1012" s="172">
        <v>0</v>
      </c>
      <c r="L1012" s="13">
        <v>0</v>
      </c>
      <c r="M1012" s="184">
        <v>0</v>
      </c>
      <c r="N1012" s="61">
        <v>0</v>
      </c>
      <c r="O1012" s="184">
        <v>0</v>
      </c>
      <c r="P1012" s="61">
        <v>0</v>
      </c>
      <c r="Q1012" s="184">
        <v>480</v>
      </c>
      <c r="R1012" s="61">
        <v>2528656.7999999998</v>
      </c>
      <c r="S1012" s="184">
        <v>0</v>
      </c>
      <c r="T1012" s="61">
        <v>0</v>
      </c>
      <c r="U1012" s="16"/>
      <c r="V1012" s="116"/>
      <c r="W1012" s="116"/>
      <c r="X1012" s="116"/>
      <c r="Y1012" s="116"/>
      <c r="Z1012" s="116"/>
      <c r="AA1012" s="116"/>
      <c r="AB1012" s="116"/>
      <c r="AC1012" s="116"/>
      <c r="AD1012" s="116"/>
      <c r="AE1012" s="116"/>
      <c r="AF1012" s="116"/>
      <c r="AG1012" s="116"/>
      <c r="AH1012" s="116"/>
      <c r="AI1012" s="116"/>
      <c r="AJ1012" s="116"/>
      <c r="AK1012" s="116"/>
      <c r="AL1012" s="116"/>
      <c r="AM1012" s="116"/>
    </row>
    <row r="1013" spans="1:39" s="115" customFormat="1" ht="24.75" hidden="1" customHeight="1" x14ac:dyDescent="0.25">
      <c r="A1013" s="60">
        <v>372</v>
      </c>
      <c r="B1013" s="14" t="s">
        <v>1075</v>
      </c>
      <c r="C1013" s="26">
        <f t="shared" si="93"/>
        <v>2829059.11</v>
      </c>
      <c r="D1013" s="13">
        <v>141452.96</v>
      </c>
      <c r="E1013" s="13">
        <v>158949.35</v>
      </c>
      <c r="F1013" s="13">
        <v>0</v>
      </c>
      <c r="G1013" s="13">
        <v>0</v>
      </c>
      <c r="H1013" s="13">
        <v>0</v>
      </c>
      <c r="I1013" s="13">
        <v>0</v>
      </c>
      <c r="J1013" s="13">
        <v>0</v>
      </c>
      <c r="K1013" s="172">
        <v>0</v>
      </c>
      <c r="L1013" s="13">
        <v>0</v>
      </c>
      <c r="M1013" s="184">
        <v>0</v>
      </c>
      <c r="N1013" s="61">
        <v>0</v>
      </c>
      <c r="O1013" s="184">
        <v>0</v>
      </c>
      <c r="P1013" s="61">
        <v>0</v>
      </c>
      <c r="Q1013" s="184">
        <v>480</v>
      </c>
      <c r="R1013" s="61">
        <v>2528656.7999999998</v>
      </c>
      <c r="S1013" s="184">
        <v>0</v>
      </c>
      <c r="T1013" s="61">
        <v>0</v>
      </c>
      <c r="U1013" s="16"/>
      <c r="V1013" s="116"/>
      <c r="W1013" s="116"/>
      <c r="X1013" s="116"/>
      <c r="Y1013" s="116"/>
      <c r="Z1013" s="116"/>
      <c r="AA1013" s="116"/>
      <c r="AB1013" s="116"/>
      <c r="AC1013" s="116"/>
      <c r="AD1013" s="116"/>
      <c r="AE1013" s="116"/>
      <c r="AF1013" s="116"/>
      <c r="AG1013" s="116"/>
      <c r="AH1013" s="116"/>
      <c r="AI1013" s="116"/>
      <c r="AJ1013" s="116"/>
      <c r="AK1013" s="116"/>
      <c r="AL1013" s="116"/>
      <c r="AM1013" s="116"/>
    </row>
    <row r="1014" spans="1:39" s="199" customFormat="1" ht="24.75" hidden="1" customHeight="1" x14ac:dyDescent="0.25">
      <c r="A1014" s="60">
        <v>373</v>
      </c>
      <c r="B1014" s="14" t="s">
        <v>1337</v>
      </c>
      <c r="C1014" s="26">
        <f t="shared" si="93"/>
        <v>1140931.3400000001</v>
      </c>
      <c r="D1014" s="13">
        <v>57046.57</v>
      </c>
      <c r="E1014" s="13">
        <v>0</v>
      </c>
      <c r="F1014" s="13">
        <v>0</v>
      </c>
      <c r="G1014" s="13">
        <v>556022.32999999996</v>
      </c>
      <c r="H1014" s="13">
        <v>224383.55</v>
      </c>
      <c r="I1014" s="13">
        <v>303478.89</v>
      </c>
      <c r="J1014" s="13">
        <v>0</v>
      </c>
      <c r="K1014" s="172">
        <v>0</v>
      </c>
      <c r="L1014" s="13">
        <v>0</v>
      </c>
      <c r="M1014" s="184">
        <v>0</v>
      </c>
      <c r="N1014" s="61">
        <v>0</v>
      </c>
      <c r="O1014" s="184">
        <v>0</v>
      </c>
      <c r="P1014" s="61">
        <v>0</v>
      </c>
      <c r="Q1014" s="184">
        <v>0</v>
      </c>
      <c r="R1014" s="61">
        <v>0</v>
      </c>
      <c r="S1014" s="184">
        <v>0</v>
      </c>
      <c r="T1014" s="61">
        <v>0</v>
      </c>
      <c r="U1014" s="16"/>
      <c r="V1014" s="116"/>
      <c r="W1014" s="116"/>
      <c r="X1014" s="116"/>
      <c r="Y1014" s="116"/>
      <c r="Z1014" s="116"/>
      <c r="AA1014" s="116"/>
      <c r="AB1014" s="198"/>
      <c r="AC1014" s="198"/>
      <c r="AD1014" s="198"/>
      <c r="AE1014" s="198"/>
      <c r="AF1014" s="198"/>
      <c r="AG1014" s="198"/>
      <c r="AH1014" s="198"/>
      <c r="AI1014" s="198"/>
      <c r="AJ1014" s="198"/>
      <c r="AK1014" s="198"/>
      <c r="AL1014" s="198"/>
      <c r="AM1014" s="198"/>
    </row>
    <row r="1015" spans="1:39" s="124" customFormat="1" ht="24.75" hidden="1" customHeight="1" x14ac:dyDescent="0.25">
      <c r="A1015" s="228" t="s">
        <v>76</v>
      </c>
      <c r="B1015" s="228"/>
      <c r="C1015" s="98">
        <f t="shared" si="93"/>
        <v>14833910.25</v>
      </c>
      <c r="D1015" s="48">
        <f>ROUND(SUM(D1009:D1014),2)</f>
        <v>741695.52</v>
      </c>
      <c r="E1015" s="48">
        <f>ROUND(SUM(E1009:E1014),2)</f>
        <v>158949.35</v>
      </c>
      <c r="F1015" s="48">
        <f t="shared" ref="F1015:T1015" si="94">ROUND(SUM(F1009:F1014),2)</f>
        <v>853016.93</v>
      </c>
      <c r="G1015" s="48">
        <f t="shared" si="94"/>
        <v>556022.32999999996</v>
      </c>
      <c r="H1015" s="48">
        <f t="shared" si="94"/>
        <v>224383.55</v>
      </c>
      <c r="I1015" s="48">
        <f t="shared" si="94"/>
        <v>499444.17</v>
      </c>
      <c r="J1015" s="48">
        <f t="shared" si="94"/>
        <v>0</v>
      </c>
      <c r="K1015" s="67">
        <f>ROUND(SUM(K1009:K1014),2)</f>
        <v>0</v>
      </c>
      <c r="L1015" s="48">
        <f t="shared" si="94"/>
        <v>0</v>
      </c>
      <c r="M1015" s="48">
        <f t="shared" si="94"/>
        <v>0</v>
      </c>
      <c r="N1015" s="48">
        <f t="shared" si="94"/>
        <v>0</v>
      </c>
      <c r="O1015" s="48">
        <f t="shared" si="94"/>
        <v>0</v>
      </c>
      <c r="P1015" s="48">
        <f t="shared" si="94"/>
        <v>0</v>
      </c>
      <c r="Q1015" s="48">
        <f t="shared" si="94"/>
        <v>2240</v>
      </c>
      <c r="R1015" s="48">
        <f t="shared" si="94"/>
        <v>11800398.4</v>
      </c>
      <c r="S1015" s="48">
        <f t="shared" si="94"/>
        <v>0</v>
      </c>
      <c r="T1015" s="48">
        <f t="shared" si="94"/>
        <v>0</v>
      </c>
      <c r="U1015" s="122"/>
      <c r="V1015" s="123"/>
      <c r="W1015" s="122"/>
      <c r="X1015" s="122"/>
      <c r="Y1015" s="122"/>
      <c r="Z1015" s="122"/>
      <c r="AA1015" s="122"/>
      <c r="AB1015" s="122"/>
      <c r="AC1015" s="122"/>
      <c r="AD1015" s="122"/>
      <c r="AE1015" s="122"/>
      <c r="AF1015" s="122"/>
      <c r="AG1015" s="122"/>
      <c r="AH1015" s="122"/>
      <c r="AI1015" s="122"/>
      <c r="AJ1015" s="122"/>
      <c r="AK1015" s="122"/>
      <c r="AL1015" s="122"/>
    </row>
    <row r="1016" spans="1:39" s="124" customFormat="1" ht="24.75" hidden="1" customHeight="1" x14ac:dyDescent="0.25">
      <c r="A1016" s="216" t="s">
        <v>77</v>
      </c>
      <c r="B1016" s="217"/>
      <c r="C1016" s="218"/>
      <c r="D1016" s="13"/>
      <c r="E1016" s="13"/>
      <c r="F1016" s="13"/>
      <c r="G1016" s="13"/>
      <c r="H1016" s="13"/>
      <c r="I1016" s="13"/>
      <c r="J1016" s="13"/>
      <c r="K1016" s="48"/>
      <c r="L1016" s="13"/>
      <c r="M1016" s="48"/>
      <c r="N1016" s="13"/>
      <c r="O1016" s="48"/>
      <c r="P1016" s="13"/>
      <c r="Q1016" s="48"/>
      <c r="R1016" s="13"/>
      <c r="S1016" s="48"/>
      <c r="T1016" s="13"/>
      <c r="U1016" s="122"/>
      <c r="V1016" s="123"/>
      <c r="W1016" s="122"/>
      <c r="X1016" s="122"/>
      <c r="Y1016" s="122"/>
      <c r="Z1016" s="122"/>
      <c r="AA1016" s="122"/>
      <c r="AB1016" s="122"/>
      <c r="AC1016" s="122"/>
      <c r="AD1016" s="122"/>
      <c r="AE1016" s="122"/>
      <c r="AF1016" s="122"/>
      <c r="AG1016" s="122"/>
      <c r="AH1016" s="122"/>
      <c r="AI1016" s="122"/>
      <c r="AJ1016" s="122"/>
      <c r="AK1016" s="122"/>
      <c r="AL1016" s="122"/>
    </row>
    <row r="1017" spans="1:39" s="130" customFormat="1" ht="24.75" hidden="1" customHeight="1" x14ac:dyDescent="0.25">
      <c r="A1017" s="60">
        <v>374</v>
      </c>
      <c r="B1017" s="41" t="s">
        <v>893</v>
      </c>
      <c r="C1017" s="26">
        <f t="shared" ref="C1017:C1025" si="95">ROUND(SUM(D1017+E1017+F1017+G1017+H1017+I1017+J1017+L1017+N1017+P1017+R1017+T1017),2)</f>
        <v>8781299.0500000007</v>
      </c>
      <c r="D1017" s="13">
        <v>439064.95</v>
      </c>
      <c r="E1017" s="13">
        <v>457954.14999999997</v>
      </c>
      <c r="F1017" s="13">
        <v>2314927.4700000002</v>
      </c>
      <c r="G1017" s="13">
        <v>1406527.87</v>
      </c>
      <c r="H1017" s="13">
        <v>784071.86</v>
      </c>
      <c r="I1017" s="13">
        <v>581694.48</v>
      </c>
      <c r="J1017" s="13">
        <v>0</v>
      </c>
      <c r="K1017" s="172">
        <v>0</v>
      </c>
      <c r="L1017" s="13">
        <v>0</v>
      </c>
      <c r="M1017" s="184">
        <v>0</v>
      </c>
      <c r="N1017" s="61">
        <v>0</v>
      </c>
      <c r="O1017" s="184">
        <v>0</v>
      </c>
      <c r="P1017" s="61">
        <v>0</v>
      </c>
      <c r="Q1017" s="184">
        <v>1040.8900000000001</v>
      </c>
      <c r="R1017" s="61">
        <v>2797058.27</v>
      </c>
      <c r="S1017" s="184">
        <v>0</v>
      </c>
      <c r="T1017" s="61">
        <v>0</v>
      </c>
      <c r="U1017" s="24"/>
      <c r="V1017" s="24"/>
      <c r="W1017" s="128"/>
      <c r="X1017" s="128"/>
      <c r="Y1017" s="128"/>
      <c r="Z1017" s="128"/>
      <c r="AA1017" s="128"/>
      <c r="AB1017" s="128"/>
      <c r="AC1017" s="128"/>
      <c r="AD1017" s="128"/>
      <c r="AE1017" s="128"/>
      <c r="AF1017" s="128"/>
      <c r="AG1017" s="128"/>
      <c r="AH1017" s="128"/>
      <c r="AI1017" s="128"/>
      <c r="AJ1017" s="128"/>
      <c r="AK1017" s="128"/>
      <c r="AL1017" s="128"/>
    </row>
    <row r="1018" spans="1:39" s="130" customFormat="1" ht="24.75" hidden="1" customHeight="1" x14ac:dyDescent="0.25">
      <c r="A1018" s="60">
        <v>375</v>
      </c>
      <c r="B1018" s="41" t="s">
        <v>894</v>
      </c>
      <c r="C1018" s="26">
        <f t="shared" si="95"/>
        <v>29871545.129999999</v>
      </c>
      <c r="D1018" s="13">
        <v>1493577.26</v>
      </c>
      <c r="E1018" s="13">
        <v>1558345.55</v>
      </c>
      <c r="F1018" s="13">
        <v>7877332.0599999996</v>
      </c>
      <c r="G1018" s="13">
        <v>4786191.87</v>
      </c>
      <c r="H1018" s="13">
        <v>2668072.5299999998</v>
      </c>
      <c r="I1018" s="13">
        <v>1979414.33</v>
      </c>
      <c r="J1018" s="13">
        <v>0</v>
      </c>
      <c r="K1018" s="172">
        <v>0</v>
      </c>
      <c r="L1018" s="13">
        <v>0</v>
      </c>
      <c r="M1018" s="184">
        <v>0</v>
      </c>
      <c r="N1018" s="61">
        <v>0</v>
      </c>
      <c r="O1018" s="184">
        <v>0</v>
      </c>
      <c r="P1018" s="61">
        <v>0</v>
      </c>
      <c r="Q1018" s="184">
        <v>3538.51</v>
      </c>
      <c r="R1018" s="61">
        <v>9508611.5299999993</v>
      </c>
      <c r="S1018" s="184">
        <v>0</v>
      </c>
      <c r="T1018" s="61">
        <v>0</v>
      </c>
      <c r="U1018" s="24"/>
      <c r="V1018" s="24"/>
      <c r="W1018" s="128"/>
      <c r="X1018" s="128"/>
      <c r="Y1018" s="128"/>
      <c r="Z1018" s="128"/>
      <c r="AA1018" s="128"/>
      <c r="AB1018" s="128"/>
      <c r="AC1018" s="128"/>
      <c r="AD1018" s="128"/>
      <c r="AE1018" s="128"/>
      <c r="AF1018" s="128"/>
      <c r="AG1018" s="128"/>
      <c r="AH1018" s="128"/>
      <c r="AI1018" s="128"/>
      <c r="AJ1018" s="128"/>
      <c r="AK1018" s="128"/>
      <c r="AL1018" s="128"/>
    </row>
    <row r="1019" spans="1:39" s="130" customFormat="1" ht="24.75" hidden="1" customHeight="1" x14ac:dyDescent="0.25">
      <c r="A1019" s="60">
        <v>376</v>
      </c>
      <c r="B1019" s="41" t="s">
        <v>1222</v>
      </c>
      <c r="C1019" s="26">
        <f t="shared" si="95"/>
        <v>174002.42</v>
      </c>
      <c r="D1019" s="13">
        <v>8700.1200000000008</v>
      </c>
      <c r="E1019" s="13">
        <v>165302.29999999999</v>
      </c>
      <c r="F1019" s="13">
        <v>0</v>
      </c>
      <c r="G1019" s="13">
        <v>0</v>
      </c>
      <c r="H1019" s="13">
        <v>0</v>
      </c>
      <c r="I1019" s="13">
        <v>0</v>
      </c>
      <c r="J1019" s="13">
        <v>0</v>
      </c>
      <c r="K1019" s="172">
        <v>0</v>
      </c>
      <c r="L1019" s="13">
        <v>0</v>
      </c>
      <c r="M1019" s="184">
        <v>0</v>
      </c>
      <c r="N1019" s="61">
        <v>0</v>
      </c>
      <c r="O1019" s="184">
        <v>0</v>
      </c>
      <c r="P1019" s="61">
        <v>0</v>
      </c>
      <c r="Q1019" s="184">
        <v>0</v>
      </c>
      <c r="R1019" s="61">
        <v>0</v>
      </c>
      <c r="S1019" s="184">
        <v>0</v>
      </c>
      <c r="T1019" s="61">
        <v>0</v>
      </c>
      <c r="U1019" s="24"/>
      <c r="V1019" s="24"/>
      <c r="W1019" s="128"/>
      <c r="X1019" s="128"/>
      <c r="Y1019" s="128"/>
      <c r="Z1019" s="128"/>
      <c r="AA1019" s="128"/>
      <c r="AB1019" s="128"/>
      <c r="AC1019" s="128"/>
      <c r="AD1019" s="128"/>
      <c r="AE1019" s="128"/>
      <c r="AF1019" s="128"/>
      <c r="AG1019" s="128"/>
      <c r="AH1019" s="128"/>
      <c r="AI1019" s="128"/>
      <c r="AJ1019" s="128"/>
      <c r="AK1019" s="128"/>
      <c r="AL1019" s="128"/>
    </row>
    <row r="1020" spans="1:39" s="130" customFormat="1" ht="24.75" hidden="1" customHeight="1" x14ac:dyDescent="0.25">
      <c r="A1020" s="60">
        <v>377</v>
      </c>
      <c r="B1020" s="41" t="s">
        <v>888</v>
      </c>
      <c r="C1020" s="26">
        <f t="shared" si="95"/>
        <v>13950329.98</v>
      </c>
      <c r="D1020" s="13">
        <v>697516.5</v>
      </c>
      <c r="E1020" s="13">
        <v>1094497.48</v>
      </c>
      <c r="F1020" s="13">
        <v>5532611.2199999997</v>
      </c>
      <c r="G1020" s="13">
        <v>3361561.83</v>
      </c>
      <c r="H1020" s="13">
        <v>1873909.5799999998</v>
      </c>
      <c r="I1020" s="13">
        <v>1390233.37</v>
      </c>
      <c r="J1020" s="13">
        <v>0</v>
      </c>
      <c r="K1020" s="172">
        <v>0</v>
      </c>
      <c r="L1020" s="13">
        <v>0</v>
      </c>
      <c r="M1020" s="184">
        <v>0</v>
      </c>
      <c r="N1020" s="61">
        <v>0</v>
      </c>
      <c r="O1020" s="184">
        <v>0</v>
      </c>
      <c r="P1020" s="61">
        <v>0</v>
      </c>
      <c r="Q1020" s="184">
        <v>0</v>
      </c>
      <c r="R1020" s="61">
        <v>0</v>
      </c>
      <c r="S1020" s="184">
        <v>0</v>
      </c>
      <c r="T1020" s="61">
        <v>0</v>
      </c>
      <c r="U1020" s="24"/>
      <c r="V1020" s="24"/>
      <c r="W1020" s="128"/>
      <c r="X1020" s="128"/>
      <c r="Y1020" s="128"/>
      <c r="Z1020" s="128"/>
      <c r="AA1020" s="128"/>
      <c r="AB1020" s="128"/>
      <c r="AC1020" s="128"/>
      <c r="AD1020" s="128"/>
      <c r="AE1020" s="128"/>
      <c r="AF1020" s="128"/>
      <c r="AG1020" s="128"/>
      <c r="AH1020" s="128"/>
      <c r="AI1020" s="128"/>
      <c r="AJ1020" s="128"/>
      <c r="AK1020" s="128"/>
      <c r="AL1020" s="128"/>
    </row>
    <row r="1021" spans="1:39" s="130" customFormat="1" ht="24.75" hidden="1" customHeight="1" x14ac:dyDescent="0.25">
      <c r="A1021" s="60">
        <v>378</v>
      </c>
      <c r="B1021" s="41" t="s">
        <v>181</v>
      </c>
      <c r="C1021" s="26">
        <f t="shared" si="95"/>
        <v>23497347.98</v>
      </c>
      <c r="D1021" s="13">
        <v>1174867.3999999999</v>
      </c>
      <c r="E1021" s="13">
        <v>1548738.13</v>
      </c>
      <c r="F1021" s="13">
        <v>7828767.1399999997</v>
      </c>
      <c r="G1021" s="13">
        <v>4756684.3</v>
      </c>
      <c r="H1021" s="13">
        <v>2651623.4699999997</v>
      </c>
      <c r="I1021" s="13">
        <v>1967210.95</v>
      </c>
      <c r="J1021" s="13">
        <v>0</v>
      </c>
      <c r="K1021" s="172">
        <v>0</v>
      </c>
      <c r="L1021" s="13">
        <v>0</v>
      </c>
      <c r="M1021" s="184">
        <v>0</v>
      </c>
      <c r="N1021" s="61">
        <v>0</v>
      </c>
      <c r="O1021" s="184">
        <v>1273</v>
      </c>
      <c r="P1021" s="61">
        <v>3569456.59</v>
      </c>
      <c r="Q1021" s="184">
        <v>0</v>
      </c>
      <c r="R1021" s="61">
        <v>0</v>
      </c>
      <c r="S1021" s="184">
        <v>0</v>
      </c>
      <c r="T1021" s="61">
        <v>0</v>
      </c>
      <c r="U1021" s="24"/>
      <c r="V1021" s="40"/>
      <c r="W1021" s="128"/>
      <c r="X1021" s="128"/>
      <c r="Y1021" s="128"/>
      <c r="Z1021" s="128"/>
      <c r="AA1021" s="128"/>
      <c r="AB1021" s="128"/>
      <c r="AC1021" s="128"/>
      <c r="AD1021" s="128"/>
      <c r="AE1021" s="128"/>
      <c r="AF1021" s="128"/>
      <c r="AG1021" s="128"/>
      <c r="AH1021" s="128"/>
      <c r="AI1021" s="128"/>
      <c r="AJ1021" s="128"/>
      <c r="AK1021" s="128"/>
      <c r="AL1021" s="128"/>
    </row>
    <row r="1022" spans="1:39" s="130" customFormat="1" ht="24.75" hidden="1" customHeight="1" x14ac:dyDescent="0.25">
      <c r="A1022" s="60">
        <v>379</v>
      </c>
      <c r="B1022" s="41" t="s">
        <v>895</v>
      </c>
      <c r="C1022" s="26">
        <f t="shared" si="95"/>
        <v>15539160.810000001</v>
      </c>
      <c r="D1022" s="13">
        <v>776958.04</v>
      </c>
      <c r="E1022" s="13">
        <v>0</v>
      </c>
      <c r="F1022" s="13">
        <v>5563265.6600000001</v>
      </c>
      <c r="G1022" s="13">
        <v>3380187.19</v>
      </c>
      <c r="H1022" s="13">
        <v>1884292.32</v>
      </c>
      <c r="I1022" s="13">
        <v>1397936.22</v>
      </c>
      <c r="J1022" s="13">
        <v>0</v>
      </c>
      <c r="K1022" s="172">
        <v>0</v>
      </c>
      <c r="L1022" s="13">
        <v>0</v>
      </c>
      <c r="M1022" s="184">
        <v>0</v>
      </c>
      <c r="N1022" s="61">
        <v>0</v>
      </c>
      <c r="O1022" s="184">
        <v>911</v>
      </c>
      <c r="P1022" s="61">
        <v>2536521.38</v>
      </c>
      <c r="Q1022" s="184">
        <v>0</v>
      </c>
      <c r="R1022" s="61">
        <v>0</v>
      </c>
      <c r="S1022" s="184">
        <v>0</v>
      </c>
      <c r="T1022" s="61">
        <v>0</v>
      </c>
      <c r="U1022" s="24"/>
      <c r="V1022" s="40"/>
      <c r="W1022" s="128"/>
      <c r="X1022" s="128"/>
      <c r="Y1022" s="128"/>
      <c r="Z1022" s="128"/>
      <c r="AA1022" s="128"/>
      <c r="AB1022" s="128"/>
      <c r="AC1022" s="128"/>
      <c r="AD1022" s="128"/>
      <c r="AE1022" s="128"/>
      <c r="AF1022" s="128"/>
      <c r="AG1022" s="128"/>
      <c r="AH1022" s="128"/>
      <c r="AI1022" s="128"/>
      <c r="AJ1022" s="128"/>
      <c r="AK1022" s="128"/>
      <c r="AL1022" s="128"/>
    </row>
    <row r="1023" spans="1:39" s="130" customFormat="1" ht="24.75" hidden="1" customHeight="1" x14ac:dyDescent="0.25">
      <c r="A1023" s="60">
        <v>380</v>
      </c>
      <c r="B1023" s="41" t="s">
        <v>121</v>
      </c>
      <c r="C1023" s="26">
        <f t="shared" si="95"/>
        <v>12685407.279999999</v>
      </c>
      <c r="D1023" s="13">
        <v>634270.36</v>
      </c>
      <c r="E1023" s="13">
        <v>0</v>
      </c>
      <c r="F1023" s="13">
        <v>5483839.6399999997</v>
      </c>
      <c r="G1023" s="13">
        <v>3331928.69</v>
      </c>
      <c r="H1023" s="13">
        <v>1857390.52</v>
      </c>
      <c r="I1023" s="13">
        <v>1377978.07</v>
      </c>
      <c r="J1023" s="13">
        <v>0</v>
      </c>
      <c r="K1023" s="172">
        <v>0</v>
      </c>
      <c r="L1023" s="13">
        <v>0</v>
      </c>
      <c r="M1023" s="184">
        <v>0</v>
      </c>
      <c r="N1023" s="61">
        <v>0</v>
      </c>
      <c r="O1023" s="184">
        <v>0</v>
      </c>
      <c r="P1023" s="61">
        <v>0</v>
      </c>
      <c r="Q1023" s="184">
        <v>0</v>
      </c>
      <c r="R1023" s="61">
        <v>0</v>
      </c>
      <c r="S1023" s="184">
        <v>0</v>
      </c>
      <c r="T1023" s="61">
        <v>0</v>
      </c>
      <c r="U1023" s="24"/>
      <c r="V1023" s="40"/>
      <c r="W1023" s="128"/>
      <c r="X1023" s="128"/>
      <c r="Y1023" s="128"/>
      <c r="Z1023" s="128"/>
      <c r="AA1023" s="128"/>
      <c r="AB1023" s="128"/>
      <c r="AC1023" s="128"/>
      <c r="AD1023" s="128"/>
      <c r="AE1023" s="128"/>
      <c r="AF1023" s="128"/>
      <c r="AG1023" s="128"/>
      <c r="AH1023" s="128"/>
      <c r="AI1023" s="128"/>
      <c r="AJ1023" s="128"/>
      <c r="AK1023" s="128"/>
      <c r="AL1023" s="128"/>
    </row>
    <row r="1024" spans="1:39" s="130" customFormat="1" ht="24.75" hidden="1" customHeight="1" x14ac:dyDescent="0.25">
      <c r="A1024" s="60">
        <v>381</v>
      </c>
      <c r="B1024" s="41" t="s">
        <v>243</v>
      </c>
      <c r="C1024" s="26">
        <f t="shared" si="95"/>
        <v>6583541.2800000003</v>
      </c>
      <c r="D1024" s="13">
        <v>329177.06</v>
      </c>
      <c r="E1024" s="13">
        <v>0</v>
      </c>
      <c r="F1024" s="13">
        <v>2603561.4900000002</v>
      </c>
      <c r="G1024" s="13">
        <v>1581899.14</v>
      </c>
      <c r="H1024" s="13">
        <v>881832.94</v>
      </c>
      <c r="I1024" s="13">
        <v>0</v>
      </c>
      <c r="J1024" s="13">
        <v>0</v>
      </c>
      <c r="K1024" s="172">
        <v>0</v>
      </c>
      <c r="L1024" s="13">
        <v>0</v>
      </c>
      <c r="M1024" s="184">
        <v>0</v>
      </c>
      <c r="N1024" s="61">
        <v>0</v>
      </c>
      <c r="O1024" s="184">
        <v>428</v>
      </c>
      <c r="P1024" s="61">
        <v>1187070.6499999999</v>
      </c>
      <c r="Q1024" s="184">
        <v>0</v>
      </c>
      <c r="R1024" s="61">
        <v>0</v>
      </c>
      <c r="S1024" s="184">
        <v>0</v>
      </c>
      <c r="T1024" s="61">
        <v>0</v>
      </c>
      <c r="U1024" s="24"/>
      <c r="V1024" s="40"/>
      <c r="W1024" s="128"/>
      <c r="X1024" s="128"/>
      <c r="Y1024" s="128"/>
      <c r="Z1024" s="128"/>
      <c r="AA1024" s="128"/>
      <c r="AB1024" s="128"/>
      <c r="AC1024" s="128"/>
      <c r="AD1024" s="128"/>
      <c r="AE1024" s="128"/>
      <c r="AF1024" s="128"/>
      <c r="AG1024" s="128"/>
      <c r="AH1024" s="128"/>
      <c r="AI1024" s="128"/>
      <c r="AJ1024" s="128"/>
      <c r="AK1024" s="128"/>
      <c r="AL1024" s="128"/>
    </row>
    <row r="1025" spans="1:38" s="89" customFormat="1" ht="24.75" hidden="1" customHeight="1" x14ac:dyDescent="0.25">
      <c r="A1025" s="289" t="s">
        <v>78</v>
      </c>
      <c r="B1025" s="290"/>
      <c r="C1025" s="98">
        <f t="shared" si="95"/>
        <v>111082633.93000001</v>
      </c>
      <c r="D1025" s="48">
        <f>ROUND(SUM(D1017:D1024),2)</f>
        <v>5554131.6900000004</v>
      </c>
      <c r="E1025" s="48">
        <f t="shared" ref="E1025:T1025" si="96">ROUND(SUM(E1017:E1024),2)</f>
        <v>4824837.6100000003</v>
      </c>
      <c r="F1025" s="48">
        <f t="shared" si="96"/>
        <v>37204304.68</v>
      </c>
      <c r="G1025" s="48">
        <f t="shared" si="96"/>
        <v>22604980.890000001</v>
      </c>
      <c r="H1025" s="48">
        <f t="shared" si="96"/>
        <v>12601193.220000001</v>
      </c>
      <c r="I1025" s="48">
        <f t="shared" si="96"/>
        <v>8694467.4199999999</v>
      </c>
      <c r="J1025" s="48">
        <f t="shared" si="96"/>
        <v>0</v>
      </c>
      <c r="K1025" s="67">
        <f t="shared" si="96"/>
        <v>0</v>
      </c>
      <c r="L1025" s="48">
        <f t="shared" si="96"/>
        <v>0</v>
      </c>
      <c r="M1025" s="48">
        <f t="shared" si="96"/>
        <v>0</v>
      </c>
      <c r="N1025" s="69">
        <f t="shared" si="96"/>
        <v>0</v>
      </c>
      <c r="O1025" s="48">
        <f t="shared" si="96"/>
        <v>2612</v>
      </c>
      <c r="P1025" s="69">
        <f t="shared" si="96"/>
        <v>7293048.6200000001</v>
      </c>
      <c r="Q1025" s="48">
        <f t="shared" si="96"/>
        <v>4579.3999999999996</v>
      </c>
      <c r="R1025" s="69">
        <f t="shared" si="96"/>
        <v>12305669.800000001</v>
      </c>
      <c r="S1025" s="48">
        <f t="shared" si="96"/>
        <v>0</v>
      </c>
      <c r="T1025" s="69">
        <f t="shared" si="96"/>
        <v>0</v>
      </c>
      <c r="U1025" s="8"/>
      <c r="V1025" s="30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</row>
    <row r="1026" spans="1:38" s="104" customFormat="1" ht="24.75" customHeight="1" x14ac:dyDescent="0.25">
      <c r="A1026" s="245" t="s">
        <v>279</v>
      </c>
      <c r="B1026" s="246"/>
      <c r="C1026" s="246"/>
      <c r="D1026" s="246"/>
      <c r="E1026" s="246"/>
      <c r="F1026" s="246"/>
      <c r="G1026" s="246"/>
      <c r="H1026" s="246"/>
      <c r="I1026" s="246"/>
      <c r="J1026" s="246"/>
      <c r="K1026" s="246"/>
      <c r="L1026" s="246"/>
      <c r="M1026" s="246"/>
      <c r="N1026" s="246"/>
      <c r="O1026" s="246"/>
      <c r="P1026" s="246"/>
      <c r="Q1026" s="246"/>
      <c r="R1026" s="246"/>
      <c r="S1026" s="246"/>
      <c r="T1026" s="247"/>
      <c r="U1026" s="102"/>
      <c r="V1026" s="103"/>
      <c r="W1026" s="102"/>
      <c r="X1026" s="102"/>
      <c r="Y1026" s="102"/>
      <c r="Z1026" s="102"/>
      <c r="AA1026" s="102"/>
      <c r="AB1026" s="102"/>
      <c r="AC1026" s="102"/>
      <c r="AD1026" s="102"/>
      <c r="AE1026" s="102"/>
      <c r="AF1026" s="102"/>
      <c r="AG1026" s="102"/>
      <c r="AH1026" s="102"/>
      <c r="AI1026" s="102"/>
      <c r="AJ1026" s="102"/>
      <c r="AK1026" s="102"/>
      <c r="AL1026" s="102"/>
    </row>
    <row r="1027" spans="1:38" s="104" customFormat="1" ht="24.75" hidden="1" customHeight="1" x14ac:dyDescent="0.25">
      <c r="A1027" s="164">
        <f>A1490</f>
        <v>420</v>
      </c>
      <c r="B1027" s="163" t="s">
        <v>1165</v>
      </c>
      <c r="C1027" s="97">
        <f>ROUND(SUM(D1027+E1027+F1027+G1027+H1027+I1027+J1027+L1027+N1027+P1027+R1027+T1027),2)</f>
        <v>3435714680.3600001</v>
      </c>
      <c r="D1027" s="48">
        <f t="shared" ref="D1027:T1027" si="97">D1033+D1044+D1050+D1078+D1093+D1105+D1126+D1136+D1206+D1212+D1228+D1234+D1241+D1248+D1253+D1320+D1343+D1404+D1417+D1475+D1482+D1491</f>
        <v>172182780.67000002</v>
      </c>
      <c r="E1027" s="48">
        <f t="shared" si="97"/>
        <v>89478443.440000013</v>
      </c>
      <c r="F1027" s="48">
        <f t="shared" si="97"/>
        <v>805141492.75</v>
      </c>
      <c r="G1027" s="48">
        <f t="shared" si="97"/>
        <v>279559509.75</v>
      </c>
      <c r="H1027" s="48">
        <f t="shared" si="97"/>
        <v>179437365.01000005</v>
      </c>
      <c r="I1027" s="48">
        <f t="shared" si="97"/>
        <v>168948621.43000001</v>
      </c>
      <c r="J1027" s="48">
        <f t="shared" si="97"/>
        <v>4581293.25</v>
      </c>
      <c r="K1027" s="48">
        <f t="shared" si="97"/>
        <v>50</v>
      </c>
      <c r="L1027" s="48">
        <f t="shared" si="97"/>
        <v>95000000</v>
      </c>
      <c r="M1027" s="48">
        <f t="shared" si="97"/>
        <v>144967.09</v>
      </c>
      <c r="N1027" s="48">
        <f t="shared" si="97"/>
        <v>573285275.13999999</v>
      </c>
      <c r="O1027" s="48">
        <f t="shared" si="97"/>
        <v>66951.570000000007</v>
      </c>
      <c r="P1027" s="48">
        <f t="shared" si="97"/>
        <v>198884086.01999995</v>
      </c>
      <c r="Q1027" s="48">
        <f t="shared" si="97"/>
        <v>417020.38</v>
      </c>
      <c r="R1027" s="48">
        <f t="shared" si="97"/>
        <v>869032864.92999995</v>
      </c>
      <c r="S1027" s="48">
        <f t="shared" si="97"/>
        <v>110</v>
      </c>
      <c r="T1027" s="48">
        <f t="shared" si="97"/>
        <v>182947.97</v>
      </c>
      <c r="U1027" s="102"/>
      <c r="V1027" s="103"/>
      <c r="W1027" s="102"/>
      <c r="X1027" s="102"/>
      <c r="Y1027" s="102"/>
      <c r="Z1027" s="102"/>
      <c r="AA1027" s="102"/>
      <c r="AB1027" s="102"/>
      <c r="AC1027" s="102"/>
      <c r="AD1027" s="102"/>
      <c r="AE1027" s="102"/>
      <c r="AF1027" s="102"/>
      <c r="AG1027" s="102"/>
      <c r="AH1027" s="102"/>
      <c r="AI1027" s="102"/>
      <c r="AJ1027" s="102"/>
      <c r="AK1027" s="102"/>
      <c r="AL1027" s="102"/>
    </row>
    <row r="1028" spans="1:38" s="104" customFormat="1" ht="24.75" hidden="1" customHeight="1" x14ac:dyDescent="0.25">
      <c r="A1028" s="291" t="s">
        <v>18</v>
      </c>
      <c r="B1028" s="291"/>
      <c r="C1028" s="291"/>
      <c r="D1028" s="13"/>
      <c r="E1028" s="13"/>
      <c r="F1028" s="13"/>
      <c r="G1028" s="13"/>
      <c r="H1028" s="13"/>
      <c r="I1028" s="13"/>
      <c r="J1028" s="13"/>
      <c r="K1028" s="82"/>
      <c r="L1028" s="13"/>
      <c r="M1028" s="82"/>
      <c r="N1028" s="13"/>
      <c r="O1028" s="82"/>
      <c r="P1028" s="13"/>
      <c r="Q1028" s="82"/>
      <c r="R1028" s="13"/>
      <c r="S1028" s="82"/>
      <c r="T1028" s="13"/>
      <c r="U1028" s="102"/>
      <c r="V1028" s="103"/>
      <c r="W1028" s="102"/>
      <c r="X1028" s="102"/>
      <c r="Y1028" s="102"/>
      <c r="Z1028" s="102"/>
      <c r="AA1028" s="102"/>
      <c r="AB1028" s="102"/>
      <c r="AC1028" s="102"/>
      <c r="AD1028" s="102"/>
      <c r="AE1028" s="102"/>
      <c r="AF1028" s="102"/>
      <c r="AG1028" s="102"/>
      <c r="AH1028" s="102"/>
      <c r="AI1028" s="102"/>
      <c r="AJ1028" s="102"/>
      <c r="AK1028" s="102"/>
      <c r="AL1028" s="102"/>
    </row>
    <row r="1029" spans="1:38" s="106" customFormat="1" ht="24.75" hidden="1" customHeight="1" x14ac:dyDescent="0.25">
      <c r="A1029" s="64">
        <v>1</v>
      </c>
      <c r="B1029" s="14" t="s">
        <v>608</v>
      </c>
      <c r="C1029" s="26">
        <f>ROUND(SUM(D1029+E1029+F1029+G1029+H1029+I1029+J1029+L1029+N1029+P1029+R1029+T1029),2)</f>
        <v>6527983.2800000003</v>
      </c>
      <c r="D1029" s="13">
        <v>326399.15999999997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5">
        <v>0</v>
      </c>
      <c r="L1029" s="13">
        <v>0</v>
      </c>
      <c r="M1029" s="184">
        <v>1031.81</v>
      </c>
      <c r="N1029" s="13">
        <v>6201584.1200000001</v>
      </c>
      <c r="O1029" s="184">
        <v>0</v>
      </c>
      <c r="P1029" s="13">
        <v>0</v>
      </c>
      <c r="Q1029" s="184">
        <v>0</v>
      </c>
      <c r="R1029" s="13">
        <v>0</v>
      </c>
      <c r="S1029" s="184">
        <v>0</v>
      </c>
      <c r="T1029" s="13">
        <v>0</v>
      </c>
      <c r="U1029" s="105"/>
      <c r="V1029" s="103"/>
      <c r="W1029" s="105"/>
      <c r="X1029" s="105"/>
      <c r="Y1029" s="105"/>
      <c r="Z1029" s="105"/>
      <c r="AA1029" s="105"/>
      <c r="AB1029" s="105"/>
      <c r="AC1029" s="105"/>
      <c r="AD1029" s="105"/>
      <c r="AE1029" s="105"/>
      <c r="AF1029" s="105"/>
      <c r="AG1029" s="105"/>
      <c r="AH1029" s="105"/>
      <c r="AI1029" s="105"/>
      <c r="AJ1029" s="105"/>
      <c r="AK1029" s="105"/>
      <c r="AL1029" s="105"/>
    </row>
    <row r="1030" spans="1:38" s="106" customFormat="1" ht="24.75" hidden="1" customHeight="1" x14ac:dyDescent="0.25">
      <c r="A1030" s="64">
        <v>2</v>
      </c>
      <c r="B1030" s="14" t="s">
        <v>609</v>
      </c>
      <c r="C1030" s="26">
        <f>ROUND(SUM(D1030+E1030+F1030+G1030+H1030+I1030+J1030+L1030+N1030+P1030+R1030+T1030),2)</f>
        <v>34594013.450000003</v>
      </c>
      <c r="D1030" s="13">
        <v>1729700.67</v>
      </c>
      <c r="E1030" s="13">
        <v>1807845.67</v>
      </c>
      <c r="F1030" s="13">
        <v>9258826.6400000006</v>
      </c>
      <c r="G1030" s="13">
        <v>0</v>
      </c>
      <c r="H1030" s="13">
        <v>0</v>
      </c>
      <c r="I1030" s="13">
        <v>0</v>
      </c>
      <c r="J1030" s="13">
        <v>0</v>
      </c>
      <c r="K1030" s="172">
        <v>0</v>
      </c>
      <c r="L1030" s="13">
        <v>0</v>
      </c>
      <c r="M1030" s="184">
        <v>0</v>
      </c>
      <c r="N1030" s="61">
        <v>0</v>
      </c>
      <c r="O1030" s="184">
        <v>0</v>
      </c>
      <c r="P1030" s="61">
        <v>0</v>
      </c>
      <c r="Q1030" s="184">
        <v>3495</v>
      </c>
      <c r="R1030" s="61">
        <v>21797640.469999999</v>
      </c>
      <c r="S1030" s="184">
        <v>0</v>
      </c>
      <c r="T1030" s="61">
        <v>0</v>
      </c>
      <c r="U1030" s="105"/>
      <c r="V1030" s="103"/>
      <c r="W1030" s="105"/>
      <c r="X1030" s="105"/>
      <c r="Y1030" s="105"/>
      <c r="Z1030" s="105"/>
      <c r="AA1030" s="105"/>
      <c r="AB1030" s="105"/>
      <c r="AC1030" s="105"/>
      <c r="AD1030" s="105"/>
      <c r="AE1030" s="105"/>
      <c r="AF1030" s="105"/>
      <c r="AG1030" s="105"/>
      <c r="AH1030" s="105"/>
      <c r="AI1030" s="105"/>
      <c r="AJ1030" s="105"/>
      <c r="AK1030" s="105"/>
      <c r="AL1030" s="105"/>
    </row>
    <row r="1031" spans="1:38" s="106" customFormat="1" ht="24.75" hidden="1" customHeight="1" x14ac:dyDescent="0.25">
      <c r="A1031" s="64">
        <v>3</v>
      </c>
      <c r="B1031" s="14" t="s">
        <v>610</v>
      </c>
      <c r="C1031" s="26">
        <f>ROUND(SUM(D1031+E1031+F1031+G1031+H1031+I1031+J1031+L1031+N1031+P1031+R1031+T1031),2)</f>
        <v>20042130.289999999</v>
      </c>
      <c r="D1031" s="13">
        <v>1002106.51</v>
      </c>
      <c r="E1031" s="13">
        <v>1277692.98</v>
      </c>
      <c r="F1031" s="13">
        <v>0</v>
      </c>
      <c r="G1031" s="13">
        <v>0</v>
      </c>
      <c r="H1031" s="13">
        <v>0</v>
      </c>
      <c r="I1031" s="13">
        <v>1644425.73</v>
      </c>
      <c r="J1031" s="13">
        <v>0</v>
      </c>
      <c r="K1031" s="172">
        <v>0</v>
      </c>
      <c r="L1031" s="13">
        <v>0</v>
      </c>
      <c r="M1031" s="184">
        <v>0</v>
      </c>
      <c r="N1031" s="61">
        <v>0</v>
      </c>
      <c r="O1031" s="184">
        <v>0</v>
      </c>
      <c r="P1031" s="61">
        <v>0</v>
      </c>
      <c r="Q1031" s="184">
        <v>2584.3200000000002</v>
      </c>
      <c r="R1031" s="61">
        <v>16117905.07</v>
      </c>
      <c r="S1031" s="184">
        <v>0</v>
      </c>
      <c r="T1031" s="61">
        <v>0</v>
      </c>
      <c r="U1031" s="105"/>
      <c r="V1031" s="103"/>
      <c r="W1031" s="105"/>
      <c r="X1031" s="105"/>
      <c r="Y1031" s="105"/>
      <c r="Z1031" s="105"/>
      <c r="AA1031" s="105"/>
      <c r="AB1031" s="105"/>
      <c r="AC1031" s="105"/>
      <c r="AD1031" s="105"/>
      <c r="AE1031" s="105"/>
      <c r="AF1031" s="105"/>
      <c r="AG1031" s="105"/>
      <c r="AH1031" s="105"/>
      <c r="AI1031" s="105"/>
      <c r="AJ1031" s="105"/>
      <c r="AK1031" s="105"/>
      <c r="AL1031" s="105"/>
    </row>
    <row r="1032" spans="1:38" s="106" customFormat="1" ht="24.75" hidden="1" customHeight="1" x14ac:dyDescent="0.25">
      <c r="A1032" s="64">
        <v>4</v>
      </c>
      <c r="B1032" s="14" t="s">
        <v>611</v>
      </c>
      <c r="C1032" s="26">
        <f>ROUND(SUM(D1032+E1032+F1032+G1032+H1032+I1032+J1032+L1032+N1032+P1032+R1032+T1032),2)</f>
        <v>1477785.13</v>
      </c>
      <c r="D1032" s="13">
        <v>73889.259999999995</v>
      </c>
      <c r="E1032" s="13">
        <v>0</v>
      </c>
      <c r="F1032" s="13">
        <v>1048080.51</v>
      </c>
      <c r="G1032" s="13">
        <v>0</v>
      </c>
      <c r="H1032" s="13">
        <v>355815.36</v>
      </c>
      <c r="I1032" s="13">
        <v>0</v>
      </c>
      <c r="J1032" s="13">
        <v>0</v>
      </c>
      <c r="K1032" s="172">
        <v>0</v>
      </c>
      <c r="L1032" s="13">
        <v>0</v>
      </c>
      <c r="M1032" s="184">
        <v>0</v>
      </c>
      <c r="N1032" s="61">
        <v>0</v>
      </c>
      <c r="O1032" s="184">
        <v>0</v>
      </c>
      <c r="P1032" s="61">
        <v>0</v>
      </c>
      <c r="Q1032" s="184">
        <v>0</v>
      </c>
      <c r="R1032" s="61">
        <v>0</v>
      </c>
      <c r="S1032" s="184">
        <v>0</v>
      </c>
      <c r="T1032" s="61">
        <v>0</v>
      </c>
      <c r="U1032" s="105"/>
      <c r="V1032" s="103"/>
      <c r="W1032" s="105"/>
      <c r="X1032" s="105"/>
      <c r="Y1032" s="105"/>
      <c r="Z1032" s="105"/>
      <c r="AA1032" s="105"/>
      <c r="AB1032" s="105"/>
      <c r="AC1032" s="105"/>
      <c r="AD1032" s="105"/>
      <c r="AE1032" s="105"/>
      <c r="AF1032" s="105"/>
      <c r="AG1032" s="105"/>
      <c r="AH1032" s="105"/>
      <c r="AI1032" s="105"/>
      <c r="AJ1032" s="105"/>
      <c r="AK1032" s="105"/>
      <c r="AL1032" s="105"/>
    </row>
    <row r="1033" spans="1:38" s="114" customFormat="1" ht="24.75" hidden="1" customHeight="1" x14ac:dyDescent="0.25">
      <c r="A1033" s="251" t="s">
        <v>86</v>
      </c>
      <c r="B1033" s="251"/>
      <c r="C1033" s="98">
        <f>ROUND(SUM(D1033+E1033+F1033+G1033+H1033+I1033+J1033+L1033+N1033+P1033+R1033+T1033),2)</f>
        <v>62641912.149999999</v>
      </c>
      <c r="D1033" s="48">
        <f>ROUND(SUM(D1028:D1032),2)</f>
        <v>3132095.6</v>
      </c>
      <c r="E1033" s="48">
        <f t="shared" ref="E1033:T1033" si="98">ROUND(SUM(E1028:E1032),2)</f>
        <v>3085538.65</v>
      </c>
      <c r="F1033" s="48">
        <f t="shared" si="98"/>
        <v>10306907.15</v>
      </c>
      <c r="G1033" s="48">
        <f t="shared" si="98"/>
        <v>0</v>
      </c>
      <c r="H1033" s="48">
        <f t="shared" si="98"/>
        <v>355815.36</v>
      </c>
      <c r="I1033" s="48">
        <f t="shared" si="98"/>
        <v>1644425.73</v>
      </c>
      <c r="J1033" s="48">
        <f t="shared" si="98"/>
        <v>0</v>
      </c>
      <c r="K1033" s="48">
        <f t="shared" si="98"/>
        <v>0</v>
      </c>
      <c r="L1033" s="48">
        <f t="shared" si="98"/>
        <v>0</v>
      </c>
      <c r="M1033" s="48">
        <f t="shared" si="98"/>
        <v>1031.81</v>
      </c>
      <c r="N1033" s="48">
        <f t="shared" si="98"/>
        <v>6201584.1200000001</v>
      </c>
      <c r="O1033" s="48">
        <f t="shared" si="98"/>
        <v>0</v>
      </c>
      <c r="P1033" s="48">
        <f t="shared" si="98"/>
        <v>0</v>
      </c>
      <c r="Q1033" s="48">
        <f t="shared" si="98"/>
        <v>6079.32</v>
      </c>
      <c r="R1033" s="48">
        <f t="shared" si="98"/>
        <v>37915545.539999999</v>
      </c>
      <c r="S1033" s="48">
        <f t="shared" si="98"/>
        <v>0</v>
      </c>
      <c r="T1033" s="48">
        <f t="shared" si="98"/>
        <v>0</v>
      </c>
      <c r="U1033" s="113"/>
      <c r="V1033" s="29"/>
      <c r="W1033" s="113"/>
      <c r="X1033" s="113"/>
      <c r="Y1033" s="113"/>
      <c r="Z1033" s="113"/>
      <c r="AA1033" s="113"/>
      <c r="AB1033" s="113"/>
      <c r="AC1033" s="113"/>
      <c r="AD1033" s="113"/>
      <c r="AE1033" s="113"/>
      <c r="AF1033" s="113"/>
      <c r="AG1033" s="113"/>
      <c r="AH1033" s="113"/>
      <c r="AI1033" s="113"/>
      <c r="AJ1033" s="113"/>
      <c r="AK1033" s="113"/>
      <c r="AL1033" s="113"/>
    </row>
    <row r="1034" spans="1:38" s="104" customFormat="1" ht="24.75" hidden="1" customHeight="1" x14ac:dyDescent="0.25">
      <c r="A1034" s="267" t="s">
        <v>51</v>
      </c>
      <c r="B1034" s="268"/>
      <c r="C1034" s="269"/>
      <c r="D1034" s="13"/>
      <c r="E1034" s="13"/>
      <c r="F1034" s="13"/>
      <c r="G1034" s="13"/>
      <c r="H1034" s="13"/>
      <c r="I1034" s="13"/>
      <c r="J1034" s="13"/>
      <c r="K1034" s="82"/>
      <c r="L1034" s="13"/>
      <c r="M1034" s="82"/>
      <c r="N1034" s="13"/>
      <c r="O1034" s="83"/>
      <c r="P1034" s="13"/>
      <c r="Q1034" s="83"/>
      <c r="R1034" s="13"/>
      <c r="S1034" s="82"/>
      <c r="T1034" s="13"/>
      <c r="U1034" s="102"/>
      <c r="V1034" s="103"/>
      <c r="W1034" s="102"/>
      <c r="X1034" s="102"/>
      <c r="Y1034" s="102"/>
      <c r="Z1034" s="102"/>
      <c r="AA1034" s="102"/>
      <c r="AB1034" s="102"/>
      <c r="AC1034" s="102"/>
      <c r="AD1034" s="102"/>
      <c r="AE1034" s="102"/>
      <c r="AF1034" s="102"/>
      <c r="AG1034" s="102"/>
      <c r="AH1034" s="102"/>
      <c r="AI1034" s="102"/>
      <c r="AJ1034" s="102"/>
      <c r="AK1034" s="102"/>
      <c r="AL1034" s="102"/>
    </row>
    <row r="1035" spans="1:38" s="109" customFormat="1" ht="24.75" hidden="1" customHeight="1" x14ac:dyDescent="0.25">
      <c r="A1035" s="84">
        <v>5</v>
      </c>
      <c r="B1035" s="14" t="s">
        <v>143</v>
      </c>
      <c r="C1035" s="26">
        <f t="shared" ref="C1035:C1044" si="99">ROUND(SUM(D1035+E1035+F1035+G1035+H1035+I1035+J1035+L1035+N1035+P1035+R1035+T1035),2)</f>
        <v>63879.61</v>
      </c>
      <c r="D1035" s="13">
        <v>3193.98</v>
      </c>
      <c r="E1035" s="13">
        <v>0</v>
      </c>
      <c r="F1035" s="13">
        <v>0</v>
      </c>
      <c r="G1035" s="13">
        <v>0</v>
      </c>
      <c r="H1035" s="13">
        <v>0</v>
      </c>
      <c r="I1035" s="13">
        <v>0</v>
      </c>
      <c r="J1035" s="13">
        <v>60685.63</v>
      </c>
      <c r="K1035" s="172">
        <v>0</v>
      </c>
      <c r="L1035" s="13">
        <v>0</v>
      </c>
      <c r="M1035" s="184">
        <v>0</v>
      </c>
      <c r="N1035" s="61">
        <v>0</v>
      </c>
      <c r="O1035" s="184">
        <v>0</v>
      </c>
      <c r="P1035" s="61">
        <v>0</v>
      </c>
      <c r="Q1035" s="184">
        <v>0</v>
      </c>
      <c r="R1035" s="61">
        <v>0</v>
      </c>
      <c r="S1035" s="184">
        <v>0</v>
      </c>
      <c r="T1035" s="61">
        <v>0</v>
      </c>
      <c r="U1035" s="23"/>
      <c r="V1035" s="107"/>
      <c r="W1035" s="108"/>
      <c r="X1035" s="108"/>
      <c r="Y1035" s="108"/>
      <c r="Z1035" s="108"/>
      <c r="AA1035" s="108"/>
      <c r="AB1035" s="108"/>
      <c r="AC1035" s="108"/>
      <c r="AD1035" s="108"/>
      <c r="AE1035" s="108"/>
      <c r="AF1035" s="108"/>
      <c r="AG1035" s="108"/>
      <c r="AH1035" s="108"/>
      <c r="AI1035" s="108"/>
      <c r="AJ1035" s="108"/>
      <c r="AK1035" s="108"/>
      <c r="AL1035" s="108"/>
    </row>
    <row r="1036" spans="1:38" s="109" customFormat="1" ht="24.75" hidden="1" customHeight="1" x14ac:dyDescent="0.25">
      <c r="A1036" s="84">
        <v>6</v>
      </c>
      <c r="B1036" s="14" t="s">
        <v>147</v>
      </c>
      <c r="C1036" s="26">
        <f t="shared" si="99"/>
        <v>245996.06</v>
      </c>
      <c r="D1036" s="13">
        <v>12299.8</v>
      </c>
      <c r="E1036" s="13">
        <v>104278.34</v>
      </c>
      <c r="F1036" s="13">
        <v>0</v>
      </c>
      <c r="G1036" s="13">
        <v>0</v>
      </c>
      <c r="H1036" s="13">
        <v>0</v>
      </c>
      <c r="I1036" s="13">
        <v>129417.92</v>
      </c>
      <c r="J1036" s="13">
        <v>0</v>
      </c>
      <c r="K1036" s="172">
        <v>0</v>
      </c>
      <c r="L1036" s="13">
        <v>0</v>
      </c>
      <c r="M1036" s="184">
        <v>0</v>
      </c>
      <c r="N1036" s="61">
        <v>0</v>
      </c>
      <c r="O1036" s="184">
        <v>0</v>
      </c>
      <c r="P1036" s="61">
        <v>0</v>
      </c>
      <c r="Q1036" s="184">
        <v>0</v>
      </c>
      <c r="R1036" s="61">
        <v>0</v>
      </c>
      <c r="S1036" s="184">
        <v>0</v>
      </c>
      <c r="T1036" s="61">
        <v>0</v>
      </c>
      <c r="U1036" s="23"/>
      <c r="V1036" s="107"/>
      <c r="W1036" s="108"/>
      <c r="X1036" s="108"/>
      <c r="Y1036" s="108"/>
      <c r="Z1036" s="108"/>
      <c r="AA1036" s="108"/>
      <c r="AB1036" s="108"/>
      <c r="AC1036" s="108"/>
      <c r="AD1036" s="108"/>
      <c r="AE1036" s="108"/>
      <c r="AF1036" s="108"/>
      <c r="AG1036" s="108"/>
      <c r="AH1036" s="108"/>
      <c r="AI1036" s="108"/>
      <c r="AJ1036" s="108"/>
      <c r="AK1036" s="108"/>
      <c r="AL1036" s="108"/>
    </row>
    <row r="1037" spans="1:38" s="109" customFormat="1" ht="24.75" hidden="1" customHeight="1" x14ac:dyDescent="0.25">
      <c r="A1037" s="84">
        <v>7</v>
      </c>
      <c r="B1037" s="14" t="s">
        <v>146</v>
      </c>
      <c r="C1037" s="26">
        <f t="shared" si="99"/>
        <v>133868.76999999999</v>
      </c>
      <c r="D1037" s="13">
        <v>6693.44</v>
      </c>
      <c r="E1037" s="13">
        <v>0</v>
      </c>
      <c r="F1037" s="13">
        <v>0</v>
      </c>
      <c r="G1037" s="13">
        <v>0</v>
      </c>
      <c r="H1037" s="13">
        <v>0</v>
      </c>
      <c r="I1037" s="13">
        <v>127175.33</v>
      </c>
      <c r="J1037" s="13">
        <v>0</v>
      </c>
      <c r="K1037" s="172">
        <v>0</v>
      </c>
      <c r="L1037" s="13">
        <v>0</v>
      </c>
      <c r="M1037" s="184">
        <v>0</v>
      </c>
      <c r="N1037" s="61">
        <v>0</v>
      </c>
      <c r="O1037" s="184">
        <v>0</v>
      </c>
      <c r="P1037" s="61">
        <v>0</v>
      </c>
      <c r="Q1037" s="184">
        <v>0</v>
      </c>
      <c r="R1037" s="61">
        <v>0</v>
      </c>
      <c r="S1037" s="184">
        <v>0</v>
      </c>
      <c r="T1037" s="61">
        <v>0</v>
      </c>
      <c r="U1037" s="23"/>
      <c r="V1037" s="107"/>
      <c r="W1037" s="108"/>
      <c r="X1037" s="108"/>
      <c r="Y1037" s="108"/>
      <c r="Z1037" s="108"/>
      <c r="AA1037" s="108"/>
      <c r="AB1037" s="108"/>
      <c r="AC1037" s="108"/>
      <c r="AD1037" s="108"/>
      <c r="AE1037" s="108"/>
      <c r="AF1037" s="108"/>
      <c r="AG1037" s="108"/>
      <c r="AH1037" s="108"/>
      <c r="AI1037" s="108"/>
      <c r="AJ1037" s="108"/>
      <c r="AK1037" s="108"/>
      <c r="AL1037" s="108"/>
    </row>
    <row r="1038" spans="1:38" s="109" customFormat="1" ht="24.75" hidden="1" customHeight="1" x14ac:dyDescent="0.25">
      <c r="A1038" s="84">
        <v>8</v>
      </c>
      <c r="B1038" s="14" t="s">
        <v>631</v>
      </c>
      <c r="C1038" s="26">
        <f t="shared" si="99"/>
        <v>938143.36</v>
      </c>
      <c r="D1038" s="13">
        <v>46907.17</v>
      </c>
      <c r="E1038" s="13">
        <v>103542.95</v>
      </c>
      <c r="F1038" s="13">
        <v>564174.93000000005</v>
      </c>
      <c r="G1038" s="13">
        <v>0</v>
      </c>
      <c r="H1038" s="13">
        <v>95013.07</v>
      </c>
      <c r="I1038" s="13">
        <v>128505.24</v>
      </c>
      <c r="J1038" s="13">
        <v>0</v>
      </c>
      <c r="K1038" s="172">
        <v>0</v>
      </c>
      <c r="L1038" s="13">
        <v>0</v>
      </c>
      <c r="M1038" s="184">
        <v>0</v>
      </c>
      <c r="N1038" s="61">
        <v>0</v>
      </c>
      <c r="O1038" s="184">
        <v>0</v>
      </c>
      <c r="P1038" s="61">
        <v>0</v>
      </c>
      <c r="Q1038" s="184">
        <v>0</v>
      </c>
      <c r="R1038" s="61">
        <v>0</v>
      </c>
      <c r="S1038" s="184">
        <v>0</v>
      </c>
      <c r="T1038" s="61">
        <v>0</v>
      </c>
      <c r="U1038" s="23"/>
      <c r="V1038" s="107"/>
      <c r="W1038" s="108"/>
      <c r="X1038" s="108"/>
      <c r="Y1038" s="108"/>
      <c r="Z1038" s="108"/>
      <c r="AA1038" s="108"/>
      <c r="AB1038" s="108"/>
      <c r="AC1038" s="108"/>
      <c r="AD1038" s="108"/>
      <c r="AE1038" s="108"/>
      <c r="AF1038" s="108"/>
      <c r="AG1038" s="108"/>
      <c r="AH1038" s="108"/>
      <c r="AI1038" s="108"/>
      <c r="AJ1038" s="108"/>
      <c r="AK1038" s="108"/>
      <c r="AL1038" s="108"/>
    </row>
    <row r="1039" spans="1:38" s="109" customFormat="1" ht="24.75" hidden="1" customHeight="1" x14ac:dyDescent="0.25">
      <c r="A1039" s="84">
        <v>9</v>
      </c>
      <c r="B1039" s="14" t="s">
        <v>632</v>
      </c>
      <c r="C1039" s="26">
        <f t="shared" si="99"/>
        <v>902760.31</v>
      </c>
      <c r="D1039" s="13">
        <v>45138.02</v>
      </c>
      <c r="E1039" s="13">
        <v>103795.08</v>
      </c>
      <c r="F1039" s="13">
        <v>565548.74</v>
      </c>
      <c r="G1039" s="13">
        <v>0</v>
      </c>
      <c r="H1039" s="13">
        <v>0</v>
      </c>
      <c r="I1039" s="13">
        <v>128818.16</v>
      </c>
      <c r="J1039" s="13">
        <v>59460.31</v>
      </c>
      <c r="K1039" s="172">
        <v>0</v>
      </c>
      <c r="L1039" s="13">
        <v>0</v>
      </c>
      <c r="M1039" s="184">
        <v>0</v>
      </c>
      <c r="N1039" s="61">
        <v>0</v>
      </c>
      <c r="O1039" s="184">
        <v>0</v>
      </c>
      <c r="P1039" s="61">
        <v>0</v>
      </c>
      <c r="Q1039" s="184">
        <v>0</v>
      </c>
      <c r="R1039" s="61">
        <v>0</v>
      </c>
      <c r="S1039" s="184">
        <v>0</v>
      </c>
      <c r="T1039" s="61">
        <v>0</v>
      </c>
      <c r="U1039" s="23"/>
      <c r="V1039" s="107"/>
      <c r="W1039" s="108"/>
      <c r="X1039" s="108"/>
      <c r="Y1039" s="108"/>
      <c r="Z1039" s="108"/>
      <c r="AA1039" s="108"/>
      <c r="AB1039" s="108"/>
      <c r="AC1039" s="108"/>
      <c r="AD1039" s="108"/>
      <c r="AE1039" s="108"/>
      <c r="AF1039" s="108"/>
      <c r="AG1039" s="108"/>
      <c r="AH1039" s="108"/>
      <c r="AI1039" s="108"/>
      <c r="AJ1039" s="108"/>
      <c r="AK1039" s="108"/>
      <c r="AL1039" s="108"/>
    </row>
    <row r="1040" spans="1:38" s="109" customFormat="1" ht="24.75" hidden="1" customHeight="1" x14ac:dyDescent="0.25">
      <c r="A1040" s="84">
        <v>10</v>
      </c>
      <c r="B1040" s="14" t="s">
        <v>633</v>
      </c>
      <c r="C1040" s="26">
        <f t="shared" si="99"/>
        <v>912774.73</v>
      </c>
      <c r="D1040" s="13">
        <v>45638.74</v>
      </c>
      <c r="E1040" s="13">
        <v>104946.49</v>
      </c>
      <c r="F1040" s="13">
        <v>571822.43000000005</v>
      </c>
      <c r="G1040" s="13">
        <v>0</v>
      </c>
      <c r="H1040" s="13">
        <v>0</v>
      </c>
      <c r="I1040" s="13">
        <v>130247.16</v>
      </c>
      <c r="J1040" s="13">
        <v>60119.91</v>
      </c>
      <c r="K1040" s="172">
        <v>0</v>
      </c>
      <c r="L1040" s="13">
        <v>0</v>
      </c>
      <c r="M1040" s="184">
        <v>0</v>
      </c>
      <c r="N1040" s="61">
        <v>0</v>
      </c>
      <c r="O1040" s="184">
        <v>0</v>
      </c>
      <c r="P1040" s="61">
        <v>0</v>
      </c>
      <c r="Q1040" s="184">
        <v>0</v>
      </c>
      <c r="R1040" s="61">
        <v>0</v>
      </c>
      <c r="S1040" s="184">
        <v>0</v>
      </c>
      <c r="T1040" s="61">
        <v>0</v>
      </c>
      <c r="U1040" s="23"/>
      <c r="V1040" s="107"/>
      <c r="W1040" s="108"/>
      <c r="X1040" s="108"/>
      <c r="Y1040" s="108"/>
      <c r="Z1040" s="108"/>
      <c r="AA1040" s="108"/>
      <c r="AB1040" s="108"/>
      <c r="AC1040" s="108"/>
      <c r="AD1040" s="108"/>
      <c r="AE1040" s="108"/>
      <c r="AF1040" s="108"/>
      <c r="AG1040" s="108"/>
      <c r="AH1040" s="108"/>
      <c r="AI1040" s="108"/>
      <c r="AJ1040" s="108"/>
      <c r="AK1040" s="108"/>
      <c r="AL1040" s="108"/>
    </row>
    <row r="1041" spans="1:38" s="109" customFormat="1" ht="24.75" hidden="1" customHeight="1" x14ac:dyDescent="0.25">
      <c r="A1041" s="84">
        <v>11</v>
      </c>
      <c r="B1041" s="14" t="s">
        <v>1195</v>
      </c>
      <c r="C1041" s="26">
        <f t="shared" si="99"/>
        <v>693459.72</v>
      </c>
      <c r="D1041" s="13">
        <v>34672.99</v>
      </c>
      <c r="E1041" s="13">
        <v>0</v>
      </c>
      <c r="F1041" s="13">
        <v>563831.49</v>
      </c>
      <c r="G1041" s="13">
        <v>0</v>
      </c>
      <c r="H1041" s="13">
        <v>94955.24</v>
      </c>
      <c r="I1041" s="13">
        <v>0</v>
      </c>
      <c r="J1041" s="13">
        <v>0</v>
      </c>
      <c r="K1041" s="172">
        <v>0</v>
      </c>
      <c r="L1041" s="13">
        <v>0</v>
      </c>
      <c r="M1041" s="184">
        <v>0</v>
      </c>
      <c r="N1041" s="61">
        <v>0</v>
      </c>
      <c r="O1041" s="184">
        <v>0</v>
      </c>
      <c r="P1041" s="61">
        <v>0</v>
      </c>
      <c r="Q1041" s="184">
        <v>0</v>
      </c>
      <c r="R1041" s="61">
        <v>0</v>
      </c>
      <c r="S1041" s="184">
        <v>0</v>
      </c>
      <c r="T1041" s="61">
        <v>0</v>
      </c>
      <c r="U1041" s="23"/>
      <c r="V1041" s="107"/>
      <c r="W1041" s="108"/>
      <c r="X1041" s="108"/>
      <c r="Y1041" s="108"/>
      <c r="Z1041" s="108"/>
      <c r="AA1041" s="108"/>
      <c r="AB1041" s="108"/>
      <c r="AC1041" s="108"/>
      <c r="AD1041" s="108"/>
      <c r="AE1041" s="108"/>
      <c r="AF1041" s="108"/>
      <c r="AG1041" s="108"/>
      <c r="AH1041" s="108"/>
      <c r="AI1041" s="108"/>
      <c r="AJ1041" s="108"/>
      <c r="AK1041" s="108"/>
      <c r="AL1041" s="108"/>
    </row>
    <row r="1042" spans="1:38" s="109" customFormat="1" ht="24.75" hidden="1" customHeight="1" x14ac:dyDescent="0.25">
      <c r="A1042" s="84">
        <v>12</v>
      </c>
      <c r="B1042" s="14" t="s">
        <v>1194</v>
      </c>
      <c r="C1042" s="26">
        <f t="shared" si="99"/>
        <v>2128075.1</v>
      </c>
      <c r="D1042" s="13">
        <v>106403.76</v>
      </c>
      <c r="E1042" s="13">
        <v>158066.88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  <c r="K1042" s="15">
        <v>0</v>
      </c>
      <c r="L1042" s="13">
        <v>0</v>
      </c>
      <c r="M1042" s="184">
        <v>655</v>
      </c>
      <c r="N1042" s="13">
        <v>1752685.35</v>
      </c>
      <c r="O1042" s="184">
        <v>0</v>
      </c>
      <c r="P1042" s="13">
        <v>0</v>
      </c>
      <c r="Q1042" s="184">
        <v>0</v>
      </c>
      <c r="R1042" s="13">
        <v>0</v>
      </c>
      <c r="S1042" s="184">
        <v>65</v>
      </c>
      <c r="T1042" s="13">
        <v>110919.11</v>
      </c>
      <c r="U1042" s="23"/>
      <c r="V1042" s="107"/>
      <c r="W1042" s="108"/>
      <c r="X1042" s="108"/>
      <c r="Y1042" s="108"/>
      <c r="Z1042" s="108"/>
      <c r="AA1042" s="108"/>
      <c r="AB1042" s="108"/>
      <c r="AC1042" s="108"/>
      <c r="AD1042" s="108"/>
      <c r="AE1042" s="108"/>
      <c r="AF1042" s="108"/>
      <c r="AG1042" s="108"/>
      <c r="AH1042" s="108"/>
      <c r="AI1042" s="108"/>
      <c r="AJ1042" s="108"/>
      <c r="AK1042" s="108"/>
      <c r="AL1042" s="108"/>
    </row>
    <row r="1043" spans="1:38" s="109" customFormat="1" ht="24.75" hidden="1" customHeight="1" x14ac:dyDescent="0.25">
      <c r="A1043" s="84">
        <v>13</v>
      </c>
      <c r="B1043" s="14" t="s">
        <v>634</v>
      </c>
      <c r="C1043" s="26">
        <f t="shared" si="99"/>
        <v>1891514.79</v>
      </c>
      <c r="D1043" s="13">
        <v>94575.74</v>
      </c>
      <c r="E1043" s="13">
        <v>0</v>
      </c>
      <c r="F1043" s="13">
        <v>559286.49</v>
      </c>
      <c r="G1043" s="13">
        <v>0</v>
      </c>
      <c r="H1043" s="13">
        <v>0</v>
      </c>
      <c r="I1043" s="13">
        <v>127391.77</v>
      </c>
      <c r="J1043" s="13">
        <v>0</v>
      </c>
      <c r="K1043" s="15">
        <v>0</v>
      </c>
      <c r="L1043" s="13">
        <v>0</v>
      </c>
      <c r="M1043" s="184">
        <v>388</v>
      </c>
      <c r="N1043" s="13">
        <v>1038231.93</v>
      </c>
      <c r="O1043" s="184">
        <v>0</v>
      </c>
      <c r="P1043" s="13">
        <v>0</v>
      </c>
      <c r="Q1043" s="184">
        <v>0</v>
      </c>
      <c r="R1043" s="13">
        <v>0</v>
      </c>
      <c r="S1043" s="184">
        <v>45</v>
      </c>
      <c r="T1043" s="13">
        <v>72028.863199999978</v>
      </c>
      <c r="U1043" s="23"/>
      <c r="V1043" s="107"/>
      <c r="W1043" s="108"/>
      <c r="X1043" s="108"/>
      <c r="Y1043" s="108"/>
      <c r="Z1043" s="108"/>
      <c r="AA1043" s="108"/>
      <c r="AB1043" s="108"/>
      <c r="AC1043" s="108"/>
      <c r="AD1043" s="108"/>
      <c r="AE1043" s="108"/>
      <c r="AF1043" s="108"/>
      <c r="AG1043" s="108"/>
      <c r="AH1043" s="108"/>
      <c r="AI1043" s="108"/>
      <c r="AJ1043" s="108"/>
      <c r="AK1043" s="108"/>
      <c r="AL1043" s="108"/>
    </row>
    <row r="1044" spans="1:38" s="134" customFormat="1" ht="24.75" hidden="1" customHeight="1" x14ac:dyDescent="0.25">
      <c r="A1044" s="251" t="s">
        <v>20</v>
      </c>
      <c r="B1044" s="251"/>
      <c r="C1044" s="98">
        <f t="shared" si="99"/>
        <v>7910472.4500000002</v>
      </c>
      <c r="D1044" s="48">
        <f t="shared" ref="D1044:T1044" si="100">ROUND(SUM(D1035:D1043),2)</f>
        <v>395523.64</v>
      </c>
      <c r="E1044" s="48">
        <f t="shared" si="100"/>
        <v>574629.74</v>
      </c>
      <c r="F1044" s="48">
        <f t="shared" si="100"/>
        <v>2824664.08</v>
      </c>
      <c r="G1044" s="48">
        <f t="shared" si="100"/>
        <v>0</v>
      </c>
      <c r="H1044" s="48">
        <f t="shared" si="100"/>
        <v>189968.31</v>
      </c>
      <c r="I1044" s="48">
        <f t="shared" si="100"/>
        <v>771555.58</v>
      </c>
      <c r="J1044" s="48">
        <f t="shared" si="100"/>
        <v>180265.85</v>
      </c>
      <c r="K1044" s="48">
        <f t="shared" si="100"/>
        <v>0</v>
      </c>
      <c r="L1044" s="48">
        <f t="shared" si="100"/>
        <v>0</v>
      </c>
      <c r="M1044" s="48">
        <f t="shared" si="100"/>
        <v>1043</v>
      </c>
      <c r="N1044" s="48">
        <f t="shared" si="100"/>
        <v>2790917.28</v>
      </c>
      <c r="O1044" s="48">
        <f t="shared" si="100"/>
        <v>0</v>
      </c>
      <c r="P1044" s="48">
        <f t="shared" si="100"/>
        <v>0</v>
      </c>
      <c r="Q1044" s="48">
        <f t="shared" si="100"/>
        <v>0</v>
      </c>
      <c r="R1044" s="48">
        <f t="shared" si="100"/>
        <v>0</v>
      </c>
      <c r="S1044" s="48">
        <f t="shared" si="100"/>
        <v>110</v>
      </c>
      <c r="T1044" s="48">
        <f t="shared" si="100"/>
        <v>182947.97</v>
      </c>
      <c r="U1044" s="133"/>
      <c r="V1044" s="35"/>
      <c r="W1044" s="133"/>
      <c r="X1044" s="133"/>
      <c r="Y1044" s="133"/>
      <c r="Z1044" s="133"/>
      <c r="AA1044" s="133"/>
      <c r="AB1044" s="133"/>
      <c r="AC1044" s="133"/>
      <c r="AD1044" s="133"/>
      <c r="AE1044" s="133"/>
      <c r="AF1044" s="133"/>
      <c r="AG1044" s="133"/>
      <c r="AH1044" s="133"/>
      <c r="AI1044" s="133"/>
      <c r="AJ1044" s="133"/>
      <c r="AK1044" s="133"/>
      <c r="AL1044" s="133"/>
    </row>
    <row r="1045" spans="1:38" s="104" customFormat="1" ht="24.75" hidden="1" customHeight="1" x14ac:dyDescent="0.25">
      <c r="A1045" s="267" t="s">
        <v>21</v>
      </c>
      <c r="B1045" s="268"/>
      <c r="C1045" s="269"/>
      <c r="D1045" s="13"/>
      <c r="E1045" s="13"/>
      <c r="F1045" s="13"/>
      <c r="G1045" s="13"/>
      <c r="H1045" s="13"/>
      <c r="I1045" s="13"/>
      <c r="J1045" s="13"/>
      <c r="K1045" s="85"/>
      <c r="L1045" s="13"/>
      <c r="M1045" s="86"/>
      <c r="N1045" s="13"/>
      <c r="O1045" s="86"/>
      <c r="P1045" s="13"/>
      <c r="Q1045" s="86"/>
      <c r="R1045" s="13"/>
      <c r="S1045" s="82"/>
      <c r="T1045" s="13"/>
      <c r="U1045" s="102"/>
      <c r="V1045" s="103"/>
      <c r="W1045" s="102"/>
      <c r="X1045" s="102"/>
      <c r="Y1045" s="102"/>
      <c r="Z1045" s="102"/>
      <c r="AA1045" s="102"/>
      <c r="AB1045" s="102"/>
      <c r="AC1045" s="102"/>
      <c r="AD1045" s="102"/>
      <c r="AE1045" s="102"/>
      <c r="AF1045" s="102"/>
      <c r="AG1045" s="102"/>
      <c r="AH1045" s="102"/>
      <c r="AI1045" s="102"/>
      <c r="AJ1045" s="102"/>
      <c r="AK1045" s="102"/>
      <c r="AL1045" s="102"/>
    </row>
    <row r="1046" spans="1:38" s="130" customFormat="1" ht="24.75" hidden="1" customHeight="1" x14ac:dyDescent="0.25">
      <c r="A1046" s="60">
        <v>14</v>
      </c>
      <c r="B1046" s="14" t="s">
        <v>670</v>
      </c>
      <c r="C1046" s="26">
        <f>ROUND(SUM(D1046+E1046+F1046+G1046+H1046+I1046+J1046+L1046+N1046+P1046+R1046+T1046),2)</f>
        <v>1160132.6000000001</v>
      </c>
      <c r="D1046" s="13">
        <v>58006.63</v>
      </c>
      <c r="E1046" s="13">
        <v>143323.35999999999</v>
      </c>
      <c r="F1046" s="13">
        <v>780926.64</v>
      </c>
      <c r="G1046" s="13">
        <v>0</v>
      </c>
      <c r="H1046" s="13">
        <v>0</v>
      </c>
      <c r="I1046" s="13">
        <v>177875.97</v>
      </c>
      <c r="J1046" s="13">
        <v>0</v>
      </c>
      <c r="K1046" s="172">
        <v>0</v>
      </c>
      <c r="L1046" s="13">
        <v>0</v>
      </c>
      <c r="M1046" s="184">
        <v>0</v>
      </c>
      <c r="N1046" s="61">
        <v>0</v>
      </c>
      <c r="O1046" s="184">
        <v>0</v>
      </c>
      <c r="P1046" s="61">
        <v>0</v>
      </c>
      <c r="Q1046" s="184">
        <v>0</v>
      </c>
      <c r="R1046" s="61">
        <v>0</v>
      </c>
      <c r="S1046" s="184">
        <v>0</v>
      </c>
      <c r="T1046" s="61">
        <v>0</v>
      </c>
      <c r="U1046" s="128"/>
      <c r="V1046" s="129"/>
      <c r="W1046" s="128"/>
      <c r="X1046" s="128"/>
      <c r="Y1046" s="128"/>
      <c r="Z1046" s="128"/>
      <c r="AA1046" s="128"/>
      <c r="AB1046" s="128"/>
      <c r="AC1046" s="128"/>
      <c r="AD1046" s="128"/>
      <c r="AE1046" s="128"/>
      <c r="AF1046" s="128"/>
      <c r="AG1046" s="128"/>
      <c r="AH1046" s="128"/>
      <c r="AI1046" s="128"/>
      <c r="AJ1046" s="128"/>
      <c r="AK1046" s="128"/>
      <c r="AL1046" s="128"/>
    </row>
    <row r="1047" spans="1:38" s="130" customFormat="1" ht="24.75" hidden="1" customHeight="1" x14ac:dyDescent="0.25">
      <c r="A1047" s="60">
        <v>15</v>
      </c>
      <c r="B1047" s="14" t="s">
        <v>671</v>
      </c>
      <c r="C1047" s="26">
        <f>ROUND(SUM(D1047+E1047+F1047+G1047+H1047+I1047+J1047+L1047+N1047+P1047+R1047+T1047),2)</f>
        <v>850251.25</v>
      </c>
      <c r="D1047" s="13">
        <v>42512.56</v>
      </c>
      <c r="E1047" s="13">
        <v>0</v>
      </c>
      <c r="F1047" s="13">
        <v>807738.69</v>
      </c>
      <c r="G1047" s="13">
        <v>0</v>
      </c>
      <c r="H1047" s="13">
        <v>0</v>
      </c>
      <c r="I1047" s="13">
        <v>0</v>
      </c>
      <c r="J1047" s="13">
        <v>0</v>
      </c>
      <c r="K1047" s="172">
        <v>0</v>
      </c>
      <c r="L1047" s="13">
        <v>0</v>
      </c>
      <c r="M1047" s="184">
        <v>0</v>
      </c>
      <c r="N1047" s="61">
        <v>0</v>
      </c>
      <c r="O1047" s="184">
        <v>0</v>
      </c>
      <c r="P1047" s="61">
        <v>0</v>
      </c>
      <c r="Q1047" s="184">
        <v>0</v>
      </c>
      <c r="R1047" s="61">
        <v>0</v>
      </c>
      <c r="S1047" s="184">
        <v>0</v>
      </c>
      <c r="T1047" s="61">
        <v>0</v>
      </c>
      <c r="U1047" s="128"/>
      <c r="V1047" s="129"/>
      <c r="W1047" s="128"/>
      <c r="X1047" s="128"/>
      <c r="Y1047" s="128"/>
      <c r="Z1047" s="128"/>
      <c r="AA1047" s="128"/>
      <c r="AB1047" s="128"/>
      <c r="AC1047" s="128"/>
      <c r="AD1047" s="128"/>
      <c r="AE1047" s="128"/>
      <c r="AF1047" s="128"/>
      <c r="AG1047" s="128"/>
      <c r="AH1047" s="128"/>
      <c r="AI1047" s="128"/>
      <c r="AJ1047" s="128"/>
      <c r="AK1047" s="128"/>
      <c r="AL1047" s="128"/>
    </row>
    <row r="1048" spans="1:38" s="130" customFormat="1" ht="24.75" hidden="1" customHeight="1" x14ac:dyDescent="0.25">
      <c r="A1048" s="60">
        <v>16</v>
      </c>
      <c r="B1048" s="14" t="s">
        <v>672</v>
      </c>
      <c r="C1048" s="26">
        <f>ROUND(SUM(D1048+E1048+F1048+G1048+H1048+I1048+J1048+L1048+N1048+P1048+R1048+T1048),2)</f>
        <v>2289578.86</v>
      </c>
      <c r="D1048" s="13">
        <v>114478.94</v>
      </c>
      <c r="E1048" s="13">
        <v>191773.84</v>
      </c>
      <c r="F1048" s="13">
        <v>969403.86</v>
      </c>
      <c r="G1048" s="13">
        <v>0</v>
      </c>
      <c r="H1048" s="13">
        <v>328339.56999999995</v>
      </c>
      <c r="I1048" s="13">
        <v>243591.6</v>
      </c>
      <c r="J1048" s="13">
        <v>0</v>
      </c>
      <c r="K1048" s="172">
        <v>0</v>
      </c>
      <c r="L1048" s="13">
        <v>0</v>
      </c>
      <c r="M1048" s="184">
        <v>0</v>
      </c>
      <c r="N1048" s="61">
        <v>0</v>
      </c>
      <c r="O1048" s="184">
        <v>281</v>
      </c>
      <c r="P1048" s="61">
        <v>441991.05</v>
      </c>
      <c r="Q1048" s="184">
        <v>0</v>
      </c>
      <c r="R1048" s="61">
        <v>0</v>
      </c>
      <c r="S1048" s="184">
        <v>0</v>
      </c>
      <c r="T1048" s="61">
        <v>0</v>
      </c>
      <c r="U1048" s="128"/>
      <c r="V1048" s="129"/>
      <c r="W1048" s="128"/>
      <c r="X1048" s="128"/>
      <c r="Y1048" s="128"/>
      <c r="Z1048" s="128"/>
      <c r="AA1048" s="128"/>
      <c r="AB1048" s="128"/>
      <c r="AC1048" s="128"/>
      <c r="AD1048" s="128"/>
      <c r="AE1048" s="128"/>
      <c r="AF1048" s="128"/>
      <c r="AG1048" s="128"/>
      <c r="AH1048" s="128"/>
      <c r="AI1048" s="128"/>
      <c r="AJ1048" s="128"/>
      <c r="AK1048" s="128"/>
      <c r="AL1048" s="128"/>
    </row>
    <row r="1049" spans="1:38" s="130" customFormat="1" ht="24.75" hidden="1" customHeight="1" x14ac:dyDescent="0.25">
      <c r="A1049" s="60">
        <v>17</v>
      </c>
      <c r="B1049" s="14" t="s">
        <v>673</v>
      </c>
      <c r="C1049" s="26">
        <f>ROUND(SUM(D1049+E1049+F1049+G1049+H1049+I1049+J1049+L1049+N1049+P1049+R1049+T1049),2)</f>
        <v>2009998.58</v>
      </c>
      <c r="D1049" s="13">
        <v>100499.93</v>
      </c>
      <c r="E1049" s="13">
        <v>211291.91</v>
      </c>
      <c r="F1049" s="13">
        <v>1068066.4099999999</v>
      </c>
      <c r="G1049" s="13">
        <v>0</v>
      </c>
      <c r="H1049" s="13">
        <v>361756.83</v>
      </c>
      <c r="I1049" s="13">
        <v>268383.5</v>
      </c>
      <c r="J1049" s="13">
        <v>0</v>
      </c>
      <c r="K1049" s="172">
        <v>0</v>
      </c>
      <c r="L1049" s="13">
        <v>0</v>
      </c>
      <c r="M1049" s="184">
        <v>0</v>
      </c>
      <c r="N1049" s="61">
        <v>0</v>
      </c>
      <c r="O1049" s="184">
        <v>0</v>
      </c>
      <c r="P1049" s="61">
        <v>0</v>
      </c>
      <c r="Q1049" s="184">
        <v>0</v>
      </c>
      <c r="R1049" s="61">
        <v>0</v>
      </c>
      <c r="S1049" s="184">
        <v>0</v>
      </c>
      <c r="T1049" s="61">
        <v>0</v>
      </c>
      <c r="U1049" s="128"/>
      <c r="V1049" s="129"/>
      <c r="W1049" s="128"/>
      <c r="X1049" s="128"/>
      <c r="Y1049" s="128"/>
      <c r="Z1049" s="128"/>
      <c r="AA1049" s="128"/>
      <c r="AB1049" s="128"/>
      <c r="AC1049" s="128"/>
      <c r="AD1049" s="128"/>
      <c r="AE1049" s="128"/>
      <c r="AF1049" s="128"/>
      <c r="AG1049" s="128"/>
      <c r="AH1049" s="128"/>
      <c r="AI1049" s="128"/>
      <c r="AJ1049" s="128"/>
      <c r="AK1049" s="128"/>
      <c r="AL1049" s="128"/>
    </row>
    <row r="1050" spans="1:38" s="142" customFormat="1" ht="24.75" hidden="1" customHeight="1" x14ac:dyDescent="0.25">
      <c r="A1050" s="271" t="s">
        <v>22</v>
      </c>
      <c r="B1050" s="272"/>
      <c r="C1050" s="98">
        <f>ROUND(SUM(D1050+E1050+F1050+G1050+H1050+I1050+J1050+L1050+N1050+P1050+R1050+T1050),2)</f>
        <v>6309961.29</v>
      </c>
      <c r="D1050" s="48">
        <f>ROUND(SUM(D1046:D1049),2)</f>
        <v>315498.06</v>
      </c>
      <c r="E1050" s="48">
        <f t="shared" ref="E1050:T1050" si="101">ROUND(SUM(E1046:E1049),2)</f>
        <v>546389.11</v>
      </c>
      <c r="F1050" s="48">
        <f t="shared" si="101"/>
        <v>3626135.6</v>
      </c>
      <c r="G1050" s="48">
        <f t="shared" si="101"/>
        <v>0</v>
      </c>
      <c r="H1050" s="48">
        <f t="shared" si="101"/>
        <v>690096.4</v>
      </c>
      <c r="I1050" s="48">
        <f t="shared" si="101"/>
        <v>689851.07</v>
      </c>
      <c r="J1050" s="48">
        <f t="shared" si="101"/>
        <v>0</v>
      </c>
      <c r="K1050" s="67">
        <f t="shared" si="101"/>
        <v>0</v>
      </c>
      <c r="L1050" s="48">
        <f t="shared" si="101"/>
        <v>0</v>
      </c>
      <c r="M1050" s="48">
        <f t="shared" si="101"/>
        <v>0</v>
      </c>
      <c r="N1050" s="69">
        <f t="shared" si="101"/>
        <v>0</v>
      </c>
      <c r="O1050" s="48">
        <f t="shared" si="101"/>
        <v>281</v>
      </c>
      <c r="P1050" s="69">
        <f t="shared" si="101"/>
        <v>441991.05</v>
      </c>
      <c r="Q1050" s="48">
        <f t="shared" si="101"/>
        <v>0</v>
      </c>
      <c r="R1050" s="69">
        <f t="shared" si="101"/>
        <v>0</v>
      </c>
      <c r="S1050" s="48">
        <f t="shared" si="101"/>
        <v>0</v>
      </c>
      <c r="T1050" s="69">
        <f t="shared" si="101"/>
        <v>0</v>
      </c>
      <c r="U1050" s="140"/>
      <c r="V1050" s="141"/>
      <c r="W1050" s="140"/>
      <c r="X1050" s="140"/>
      <c r="Y1050" s="140"/>
      <c r="Z1050" s="140"/>
      <c r="AA1050" s="140"/>
      <c r="AB1050" s="140"/>
      <c r="AC1050" s="140"/>
      <c r="AD1050" s="140"/>
      <c r="AE1050" s="140"/>
      <c r="AF1050" s="140"/>
      <c r="AG1050" s="140"/>
      <c r="AH1050" s="140"/>
      <c r="AI1050" s="140"/>
      <c r="AJ1050" s="140"/>
      <c r="AK1050" s="140"/>
      <c r="AL1050" s="140"/>
    </row>
    <row r="1051" spans="1:38" s="104" customFormat="1" ht="24.75" hidden="1" customHeight="1" x14ac:dyDescent="0.25">
      <c r="A1051" s="267" t="s">
        <v>29</v>
      </c>
      <c r="B1051" s="268"/>
      <c r="C1051" s="269"/>
      <c r="D1051" s="13"/>
      <c r="E1051" s="13"/>
      <c r="F1051" s="13"/>
      <c r="G1051" s="13"/>
      <c r="H1051" s="13"/>
      <c r="I1051" s="13"/>
      <c r="J1051" s="13"/>
      <c r="K1051" s="82"/>
      <c r="L1051" s="13"/>
      <c r="M1051" s="82"/>
      <c r="N1051" s="13"/>
      <c r="O1051" s="82"/>
      <c r="P1051" s="13"/>
      <c r="Q1051" s="82"/>
      <c r="R1051" s="13"/>
      <c r="S1051" s="82"/>
      <c r="T1051" s="13"/>
      <c r="U1051" s="102"/>
      <c r="V1051" s="103"/>
      <c r="W1051" s="102"/>
      <c r="X1051" s="102"/>
      <c r="Y1051" s="102"/>
      <c r="Z1051" s="102"/>
      <c r="AA1051" s="102"/>
      <c r="AB1051" s="102"/>
      <c r="AC1051" s="102"/>
      <c r="AD1051" s="102"/>
      <c r="AE1051" s="102"/>
      <c r="AF1051" s="102"/>
      <c r="AG1051" s="102"/>
      <c r="AH1051" s="102"/>
      <c r="AI1051" s="102"/>
      <c r="AJ1051" s="102"/>
      <c r="AK1051" s="102"/>
      <c r="AL1051" s="102"/>
    </row>
    <row r="1052" spans="1:38" s="206" customFormat="1" ht="24.75" hidden="1" customHeight="1" x14ac:dyDescent="0.25">
      <c r="A1052" s="59">
        <v>18</v>
      </c>
      <c r="B1052" s="14" t="s">
        <v>1341</v>
      </c>
      <c r="C1052" s="26">
        <f t="shared" ref="C1052:C1076" si="102">ROUND(SUM(D1052+E1052+F1052+G1052+H1052+I1052+J1052+L1052+N1052+P1052+R1052+T1052),2)</f>
        <v>6000000</v>
      </c>
      <c r="D1052" s="13">
        <v>300000</v>
      </c>
      <c r="E1052" s="13">
        <v>0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  <c r="K1052" s="173">
        <v>3</v>
      </c>
      <c r="L1052" s="13">
        <v>5700000</v>
      </c>
      <c r="M1052" s="169">
        <v>0</v>
      </c>
      <c r="N1052" s="61">
        <v>0</v>
      </c>
      <c r="O1052" s="169">
        <v>0</v>
      </c>
      <c r="P1052" s="61">
        <v>0</v>
      </c>
      <c r="Q1052" s="169">
        <v>0</v>
      </c>
      <c r="R1052" s="61">
        <v>0</v>
      </c>
      <c r="S1052" s="169">
        <v>0</v>
      </c>
      <c r="T1052" s="61">
        <v>0</v>
      </c>
      <c r="U1052" s="24"/>
      <c r="V1052" s="107"/>
      <c r="W1052" s="108"/>
      <c r="X1052" s="108"/>
      <c r="Y1052" s="108"/>
      <c r="Z1052" s="108"/>
      <c r="AA1052" s="108"/>
      <c r="AB1052" s="205"/>
      <c r="AC1052" s="205"/>
      <c r="AD1052" s="205"/>
      <c r="AE1052" s="205"/>
      <c r="AF1052" s="205"/>
      <c r="AG1052" s="205"/>
      <c r="AH1052" s="205"/>
      <c r="AI1052" s="205"/>
      <c r="AJ1052" s="205"/>
      <c r="AK1052" s="205"/>
      <c r="AL1052" s="205"/>
    </row>
    <row r="1053" spans="1:38" s="106" customFormat="1" ht="24.75" hidden="1" customHeight="1" x14ac:dyDescent="0.25">
      <c r="A1053" s="59">
        <v>19</v>
      </c>
      <c r="B1053" s="14" t="s">
        <v>655</v>
      </c>
      <c r="C1053" s="26">
        <f t="shared" si="102"/>
        <v>11801073.4</v>
      </c>
      <c r="D1053" s="13">
        <v>590053.67000000004</v>
      </c>
      <c r="E1053" s="13">
        <v>938911.84</v>
      </c>
      <c r="F1053" s="13">
        <v>4654100.59</v>
      </c>
      <c r="G1053" s="13">
        <v>2860857.44</v>
      </c>
      <c r="H1053" s="13">
        <v>1589458.9</v>
      </c>
      <c r="I1053" s="13">
        <v>1167690.96</v>
      </c>
      <c r="J1053" s="13">
        <v>0</v>
      </c>
      <c r="K1053" s="173">
        <v>0</v>
      </c>
      <c r="L1053" s="13">
        <v>0</v>
      </c>
      <c r="M1053" s="169">
        <v>0</v>
      </c>
      <c r="N1053" s="61">
        <v>0</v>
      </c>
      <c r="O1053" s="169">
        <v>0</v>
      </c>
      <c r="P1053" s="61">
        <v>0</v>
      </c>
      <c r="Q1053" s="169">
        <v>0</v>
      </c>
      <c r="R1053" s="61">
        <v>0</v>
      </c>
      <c r="S1053" s="169">
        <v>0</v>
      </c>
      <c r="T1053" s="61">
        <v>0</v>
      </c>
      <c r="U1053" s="24"/>
      <c r="V1053" s="103"/>
      <c r="W1053" s="105"/>
      <c r="X1053" s="105"/>
      <c r="Y1053" s="105"/>
      <c r="Z1053" s="105"/>
      <c r="AA1053" s="105"/>
      <c r="AB1053" s="105"/>
      <c r="AC1053" s="105"/>
      <c r="AD1053" s="105"/>
      <c r="AE1053" s="105"/>
      <c r="AF1053" s="105"/>
      <c r="AG1053" s="105"/>
      <c r="AH1053" s="105"/>
      <c r="AI1053" s="105"/>
      <c r="AJ1053" s="105"/>
      <c r="AK1053" s="105"/>
      <c r="AL1053" s="105"/>
    </row>
    <row r="1054" spans="1:38" s="106" customFormat="1" ht="24.75" hidden="1" customHeight="1" x14ac:dyDescent="0.25">
      <c r="A1054" s="59">
        <v>20</v>
      </c>
      <c r="B1054" s="14" t="s">
        <v>657</v>
      </c>
      <c r="C1054" s="26">
        <f t="shared" si="102"/>
        <v>7883878.3499999996</v>
      </c>
      <c r="D1054" s="13">
        <v>394193.91999999998</v>
      </c>
      <c r="E1054" s="13">
        <v>403793.99</v>
      </c>
      <c r="F1054" s="13">
        <v>2001570.11</v>
      </c>
      <c r="G1054" s="13">
        <v>1230357.32</v>
      </c>
      <c r="H1054" s="13">
        <v>683572.12</v>
      </c>
      <c r="I1054" s="13">
        <v>502184.1</v>
      </c>
      <c r="J1054" s="13">
        <v>0</v>
      </c>
      <c r="K1054" s="173">
        <v>0</v>
      </c>
      <c r="L1054" s="13">
        <v>0</v>
      </c>
      <c r="M1054" s="169">
        <v>0</v>
      </c>
      <c r="N1054" s="61">
        <v>0</v>
      </c>
      <c r="O1054" s="169">
        <v>325</v>
      </c>
      <c r="P1054" s="61">
        <v>889205.63</v>
      </c>
      <c r="Q1054" s="169">
        <v>1278.3</v>
      </c>
      <c r="R1054" s="61">
        <v>1779001.16</v>
      </c>
      <c r="S1054" s="169">
        <v>0</v>
      </c>
      <c r="T1054" s="61">
        <v>0</v>
      </c>
      <c r="U1054" s="24"/>
      <c r="V1054" s="107"/>
      <c r="W1054" s="105"/>
      <c r="X1054" s="105"/>
      <c r="Y1054" s="105"/>
      <c r="Z1054" s="105"/>
      <c r="AA1054" s="105"/>
      <c r="AB1054" s="105"/>
      <c r="AC1054" s="105"/>
      <c r="AD1054" s="105"/>
      <c r="AE1054" s="105"/>
      <c r="AF1054" s="105"/>
      <c r="AG1054" s="105"/>
      <c r="AH1054" s="105"/>
      <c r="AI1054" s="105"/>
      <c r="AJ1054" s="105"/>
      <c r="AK1054" s="105"/>
      <c r="AL1054" s="105"/>
    </row>
    <row r="1055" spans="1:38" s="109" customFormat="1" ht="24.75" hidden="1" customHeight="1" x14ac:dyDescent="0.25">
      <c r="A1055" s="59">
        <v>21</v>
      </c>
      <c r="B1055" s="14" t="s">
        <v>656</v>
      </c>
      <c r="C1055" s="26">
        <f t="shared" si="102"/>
        <v>12679107.83</v>
      </c>
      <c r="D1055" s="13">
        <v>633955.39</v>
      </c>
      <c r="E1055" s="13">
        <v>1008769.63</v>
      </c>
      <c r="F1055" s="13">
        <v>5000379.3099999996</v>
      </c>
      <c r="G1055" s="13">
        <v>3073713.61</v>
      </c>
      <c r="H1055" s="13">
        <v>1707719.3</v>
      </c>
      <c r="I1055" s="13">
        <v>1254570.5900000001</v>
      </c>
      <c r="J1055" s="13">
        <v>0</v>
      </c>
      <c r="K1055" s="173">
        <v>0</v>
      </c>
      <c r="L1055" s="13">
        <v>0</v>
      </c>
      <c r="M1055" s="169">
        <v>0</v>
      </c>
      <c r="N1055" s="61">
        <v>0</v>
      </c>
      <c r="O1055" s="169">
        <v>0</v>
      </c>
      <c r="P1055" s="61">
        <v>0</v>
      </c>
      <c r="Q1055" s="169">
        <v>0</v>
      </c>
      <c r="R1055" s="61">
        <v>0</v>
      </c>
      <c r="S1055" s="169">
        <v>0</v>
      </c>
      <c r="T1055" s="61">
        <v>0</v>
      </c>
      <c r="U1055" s="24"/>
      <c r="V1055" s="103"/>
      <c r="W1055" s="108"/>
      <c r="X1055" s="108"/>
      <c r="Y1055" s="108"/>
      <c r="Z1055" s="108"/>
      <c r="AA1055" s="108"/>
      <c r="AB1055" s="108"/>
      <c r="AC1055" s="108"/>
      <c r="AD1055" s="108"/>
      <c r="AE1055" s="108"/>
      <c r="AF1055" s="108"/>
      <c r="AG1055" s="108"/>
      <c r="AH1055" s="108"/>
      <c r="AI1055" s="108"/>
      <c r="AJ1055" s="108"/>
      <c r="AK1055" s="108"/>
      <c r="AL1055" s="108"/>
    </row>
    <row r="1056" spans="1:38" s="109" customFormat="1" ht="24.75" hidden="1" customHeight="1" x14ac:dyDescent="0.25">
      <c r="A1056" s="59">
        <v>22</v>
      </c>
      <c r="B1056" s="14" t="s">
        <v>658</v>
      </c>
      <c r="C1056" s="26">
        <f t="shared" si="102"/>
        <v>6000000</v>
      </c>
      <c r="D1056" s="13">
        <v>300000</v>
      </c>
      <c r="E1056" s="13">
        <v>0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  <c r="K1056" s="173">
        <v>3</v>
      </c>
      <c r="L1056" s="13">
        <v>5700000</v>
      </c>
      <c r="M1056" s="169">
        <v>0</v>
      </c>
      <c r="N1056" s="61">
        <v>0</v>
      </c>
      <c r="O1056" s="169">
        <v>0</v>
      </c>
      <c r="P1056" s="61">
        <v>0</v>
      </c>
      <c r="Q1056" s="169">
        <v>0</v>
      </c>
      <c r="R1056" s="61">
        <v>0</v>
      </c>
      <c r="S1056" s="169">
        <v>0</v>
      </c>
      <c r="T1056" s="61">
        <v>0</v>
      </c>
      <c r="U1056" s="24"/>
      <c r="V1056" s="107"/>
      <c r="W1056" s="108"/>
      <c r="X1056" s="108"/>
      <c r="Y1056" s="108"/>
      <c r="Z1056" s="108"/>
      <c r="AA1056" s="108"/>
      <c r="AB1056" s="108"/>
      <c r="AC1056" s="108"/>
      <c r="AD1056" s="108"/>
      <c r="AE1056" s="108"/>
      <c r="AF1056" s="108"/>
      <c r="AG1056" s="108"/>
      <c r="AH1056" s="108"/>
      <c r="AI1056" s="108"/>
      <c r="AJ1056" s="108"/>
      <c r="AK1056" s="108"/>
      <c r="AL1056" s="108"/>
    </row>
    <row r="1057" spans="1:38" s="109" customFormat="1" ht="24.75" hidden="1" customHeight="1" x14ac:dyDescent="0.25">
      <c r="A1057" s="59">
        <v>23</v>
      </c>
      <c r="B1057" s="14" t="s">
        <v>659</v>
      </c>
      <c r="C1057" s="26">
        <f t="shared" si="102"/>
        <v>7036704.9199999999</v>
      </c>
      <c r="D1057" s="13">
        <v>351835.25</v>
      </c>
      <c r="E1057" s="13">
        <v>0</v>
      </c>
      <c r="F1057" s="13">
        <v>4628596.8</v>
      </c>
      <c r="G1057" s="13">
        <v>0</v>
      </c>
      <c r="H1057" s="13">
        <v>0</v>
      </c>
      <c r="I1057" s="13">
        <v>0</v>
      </c>
      <c r="J1057" s="13">
        <v>0</v>
      </c>
      <c r="K1057" s="173">
        <v>0</v>
      </c>
      <c r="L1057" s="13">
        <v>0</v>
      </c>
      <c r="M1057" s="169">
        <v>0</v>
      </c>
      <c r="N1057" s="61">
        <v>0</v>
      </c>
      <c r="O1057" s="169">
        <v>755.78</v>
      </c>
      <c r="P1057" s="61">
        <v>2056272.87</v>
      </c>
      <c r="Q1057" s="169">
        <v>0</v>
      </c>
      <c r="R1057" s="61">
        <v>0</v>
      </c>
      <c r="S1057" s="169">
        <v>0</v>
      </c>
      <c r="T1057" s="61">
        <v>0</v>
      </c>
      <c r="U1057" s="24"/>
      <c r="V1057" s="107"/>
      <c r="W1057" s="108"/>
      <c r="X1057" s="108"/>
      <c r="Y1057" s="108"/>
      <c r="Z1057" s="108"/>
      <c r="AA1057" s="108"/>
      <c r="AB1057" s="108"/>
      <c r="AC1057" s="108"/>
      <c r="AD1057" s="108"/>
      <c r="AE1057" s="108"/>
      <c r="AF1057" s="108"/>
      <c r="AG1057" s="108"/>
      <c r="AH1057" s="108"/>
      <c r="AI1057" s="108"/>
      <c r="AJ1057" s="108"/>
      <c r="AK1057" s="108"/>
      <c r="AL1057" s="108"/>
    </row>
    <row r="1058" spans="1:38" s="109" customFormat="1" ht="24.75" hidden="1" customHeight="1" x14ac:dyDescent="0.25">
      <c r="A1058" s="59">
        <v>24</v>
      </c>
      <c r="B1058" s="14" t="s">
        <v>660</v>
      </c>
      <c r="C1058" s="26">
        <f t="shared" si="102"/>
        <v>7975968</v>
      </c>
      <c r="D1058" s="13">
        <v>398798.4</v>
      </c>
      <c r="E1058" s="13">
        <v>0</v>
      </c>
      <c r="F1058" s="13">
        <v>5555785.7999999998</v>
      </c>
      <c r="G1058" s="13">
        <v>0</v>
      </c>
      <c r="H1058" s="13">
        <v>0</v>
      </c>
      <c r="I1058" s="13">
        <v>0</v>
      </c>
      <c r="J1058" s="13">
        <v>0</v>
      </c>
      <c r="K1058" s="173">
        <v>0</v>
      </c>
      <c r="L1058" s="13">
        <v>0</v>
      </c>
      <c r="M1058" s="169">
        <v>0</v>
      </c>
      <c r="N1058" s="61">
        <v>0</v>
      </c>
      <c r="O1058" s="169">
        <v>700</v>
      </c>
      <c r="P1058" s="61">
        <v>2021383.8</v>
      </c>
      <c r="Q1058" s="169">
        <v>0</v>
      </c>
      <c r="R1058" s="61">
        <v>0</v>
      </c>
      <c r="S1058" s="169">
        <v>0</v>
      </c>
      <c r="T1058" s="61">
        <v>0</v>
      </c>
      <c r="U1058" s="24"/>
      <c r="V1058" s="107"/>
      <c r="W1058" s="108"/>
      <c r="X1058" s="108"/>
      <c r="Y1058" s="108"/>
      <c r="Z1058" s="108"/>
      <c r="AA1058" s="108"/>
      <c r="AB1058" s="108"/>
      <c r="AC1058" s="108"/>
      <c r="AD1058" s="108"/>
      <c r="AE1058" s="108"/>
      <c r="AF1058" s="108"/>
      <c r="AG1058" s="108"/>
      <c r="AH1058" s="108"/>
      <c r="AI1058" s="108"/>
      <c r="AJ1058" s="108"/>
      <c r="AK1058" s="108"/>
      <c r="AL1058" s="108"/>
    </row>
    <row r="1059" spans="1:38" s="109" customFormat="1" ht="24.75" hidden="1" customHeight="1" x14ac:dyDescent="0.25">
      <c r="A1059" s="59">
        <v>25</v>
      </c>
      <c r="B1059" s="14" t="s">
        <v>139</v>
      </c>
      <c r="C1059" s="26">
        <f t="shared" si="102"/>
        <v>20679383.73</v>
      </c>
      <c r="D1059" s="13">
        <v>1033969.19</v>
      </c>
      <c r="E1059" s="13">
        <v>930946.56000000006</v>
      </c>
      <c r="F1059" s="13">
        <v>4614617.45</v>
      </c>
      <c r="G1059" s="13">
        <v>2836587.3</v>
      </c>
      <c r="H1059" s="13">
        <v>1575974.69</v>
      </c>
      <c r="I1059" s="13">
        <v>1157784.83</v>
      </c>
      <c r="J1059" s="13">
        <v>0</v>
      </c>
      <c r="K1059" s="25">
        <v>0</v>
      </c>
      <c r="L1059" s="13">
        <v>0</v>
      </c>
      <c r="M1059" s="169">
        <v>981</v>
      </c>
      <c r="N1059" s="13">
        <v>3820640.86</v>
      </c>
      <c r="O1059" s="169">
        <v>0</v>
      </c>
      <c r="P1059" s="13">
        <v>0</v>
      </c>
      <c r="Q1059" s="169">
        <v>2204.65</v>
      </c>
      <c r="R1059" s="13">
        <v>4708862.8499999996</v>
      </c>
      <c r="S1059" s="169">
        <v>0</v>
      </c>
      <c r="T1059" s="13">
        <v>0</v>
      </c>
      <c r="U1059" s="24"/>
      <c r="V1059" s="107"/>
      <c r="W1059" s="108"/>
      <c r="X1059" s="108"/>
      <c r="Y1059" s="108"/>
      <c r="Z1059" s="108"/>
      <c r="AA1059" s="108"/>
      <c r="AB1059" s="108"/>
      <c r="AC1059" s="108"/>
      <c r="AD1059" s="108"/>
      <c r="AE1059" s="108"/>
      <c r="AF1059" s="108"/>
      <c r="AG1059" s="108"/>
      <c r="AH1059" s="108"/>
      <c r="AI1059" s="108"/>
      <c r="AJ1059" s="108"/>
      <c r="AK1059" s="108"/>
      <c r="AL1059" s="108"/>
    </row>
    <row r="1060" spans="1:38" s="109" customFormat="1" ht="24.75" hidden="1" customHeight="1" x14ac:dyDescent="0.25">
      <c r="A1060" s="59">
        <v>26</v>
      </c>
      <c r="B1060" s="14" t="s">
        <v>158</v>
      </c>
      <c r="C1060" s="26">
        <f t="shared" si="102"/>
        <v>23347747.07</v>
      </c>
      <c r="D1060" s="13">
        <v>1167387.3500000001</v>
      </c>
      <c r="E1060" s="13">
        <v>1617747.33</v>
      </c>
      <c r="F1060" s="13">
        <v>9320991.9000000004</v>
      </c>
      <c r="G1060" s="13">
        <v>3919012.71</v>
      </c>
      <c r="H1060" s="13">
        <v>1985425.76</v>
      </c>
      <c r="I1060" s="13">
        <v>0</v>
      </c>
      <c r="J1060" s="13">
        <v>0</v>
      </c>
      <c r="K1060" s="25">
        <v>0</v>
      </c>
      <c r="L1060" s="13">
        <v>0</v>
      </c>
      <c r="M1060" s="169">
        <v>1636.9</v>
      </c>
      <c r="N1060" s="13">
        <v>5337182.0199999996</v>
      </c>
      <c r="O1060" s="169">
        <v>0</v>
      </c>
      <c r="P1060" s="13">
        <v>0</v>
      </c>
      <c r="Q1060" s="169">
        <v>0</v>
      </c>
      <c r="R1060" s="13">
        <v>0</v>
      </c>
      <c r="S1060" s="169">
        <v>0</v>
      </c>
      <c r="T1060" s="13">
        <v>0</v>
      </c>
      <c r="U1060" s="24"/>
      <c r="V1060" s="107"/>
      <c r="W1060" s="108"/>
      <c r="X1060" s="108"/>
      <c r="Y1060" s="108"/>
      <c r="Z1060" s="108"/>
      <c r="AA1060" s="108"/>
      <c r="AB1060" s="108"/>
      <c r="AC1060" s="108"/>
      <c r="AD1060" s="108"/>
      <c r="AE1060" s="108"/>
      <c r="AF1060" s="108"/>
      <c r="AG1060" s="108"/>
      <c r="AH1060" s="108"/>
      <c r="AI1060" s="108"/>
      <c r="AJ1060" s="108"/>
      <c r="AK1060" s="108"/>
      <c r="AL1060" s="108"/>
    </row>
    <row r="1061" spans="1:38" s="109" customFormat="1" ht="24.75" hidden="1" customHeight="1" x14ac:dyDescent="0.25">
      <c r="A1061" s="59">
        <v>27</v>
      </c>
      <c r="B1061" s="14" t="s">
        <v>181</v>
      </c>
      <c r="C1061" s="26">
        <f t="shared" si="102"/>
        <v>4870779</v>
      </c>
      <c r="D1061" s="13">
        <v>243538.95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73">
        <v>0</v>
      </c>
      <c r="L1061" s="13">
        <v>0</v>
      </c>
      <c r="M1061" s="169">
        <v>0</v>
      </c>
      <c r="N1061" s="61">
        <v>0</v>
      </c>
      <c r="O1061" s="169">
        <v>0</v>
      </c>
      <c r="P1061" s="61">
        <v>0</v>
      </c>
      <c r="Q1061" s="169">
        <v>2200.5500000000002</v>
      </c>
      <c r="R1061" s="61">
        <v>4627240.05</v>
      </c>
      <c r="S1061" s="169">
        <v>0</v>
      </c>
      <c r="T1061" s="61">
        <v>0</v>
      </c>
      <c r="U1061" s="24"/>
      <c r="V1061" s="107"/>
      <c r="W1061" s="108"/>
      <c r="X1061" s="108"/>
      <c r="Y1061" s="108"/>
      <c r="Z1061" s="108"/>
      <c r="AA1061" s="108"/>
      <c r="AB1061" s="108"/>
      <c r="AC1061" s="108"/>
      <c r="AD1061" s="108"/>
      <c r="AE1061" s="108"/>
      <c r="AF1061" s="108"/>
      <c r="AG1061" s="108"/>
      <c r="AH1061" s="108"/>
      <c r="AI1061" s="108"/>
      <c r="AJ1061" s="108"/>
      <c r="AK1061" s="108"/>
      <c r="AL1061" s="108"/>
    </row>
    <row r="1062" spans="1:38" s="109" customFormat="1" ht="24.75" hidden="1" customHeight="1" x14ac:dyDescent="0.25">
      <c r="A1062" s="59">
        <v>28</v>
      </c>
      <c r="B1062" s="14" t="s">
        <v>121</v>
      </c>
      <c r="C1062" s="26">
        <f t="shared" si="102"/>
        <v>13714126.76</v>
      </c>
      <c r="D1062" s="13">
        <v>685706.34</v>
      </c>
      <c r="E1062" s="13">
        <v>921220.4</v>
      </c>
      <c r="F1062" s="13">
        <v>4566405.74</v>
      </c>
      <c r="G1062" s="13">
        <v>2806951.75</v>
      </c>
      <c r="H1062" s="13">
        <v>1559509.53</v>
      </c>
      <c r="I1062" s="13">
        <v>1145688.75</v>
      </c>
      <c r="J1062" s="13">
        <v>0</v>
      </c>
      <c r="K1062" s="173">
        <v>0</v>
      </c>
      <c r="L1062" s="13">
        <v>0</v>
      </c>
      <c r="M1062" s="169">
        <v>0</v>
      </c>
      <c r="N1062" s="61">
        <v>0</v>
      </c>
      <c r="O1062" s="169">
        <v>888</v>
      </c>
      <c r="P1062" s="61">
        <v>2028644.25</v>
      </c>
      <c r="Q1062" s="169">
        <v>0</v>
      </c>
      <c r="R1062" s="61">
        <v>0</v>
      </c>
      <c r="S1062" s="169">
        <v>0</v>
      </c>
      <c r="T1062" s="61">
        <v>0</v>
      </c>
      <c r="U1062" s="24"/>
      <c r="V1062" s="107"/>
      <c r="W1062" s="108"/>
      <c r="X1062" s="108"/>
      <c r="Y1062" s="108"/>
      <c r="Z1062" s="108"/>
      <c r="AA1062" s="108"/>
      <c r="AB1062" s="108"/>
      <c r="AC1062" s="108"/>
      <c r="AD1062" s="108"/>
      <c r="AE1062" s="108"/>
      <c r="AF1062" s="108"/>
      <c r="AG1062" s="108"/>
      <c r="AH1062" s="108"/>
      <c r="AI1062" s="108"/>
      <c r="AJ1062" s="108"/>
      <c r="AK1062" s="108"/>
      <c r="AL1062" s="108"/>
    </row>
    <row r="1063" spans="1:38" s="109" customFormat="1" ht="24.75" hidden="1" customHeight="1" x14ac:dyDescent="0.25">
      <c r="A1063" s="59">
        <v>29</v>
      </c>
      <c r="B1063" s="14" t="s">
        <v>661</v>
      </c>
      <c r="C1063" s="26">
        <f t="shared" si="102"/>
        <v>18762232.32</v>
      </c>
      <c r="D1063" s="13">
        <v>938111.62</v>
      </c>
      <c r="E1063" s="13">
        <v>928305.23</v>
      </c>
      <c r="F1063" s="13">
        <v>4601524.5999999996</v>
      </c>
      <c r="G1063" s="13">
        <v>2828539.18</v>
      </c>
      <c r="H1063" s="13">
        <v>1571503.25</v>
      </c>
      <c r="I1063" s="13">
        <v>1154499.8999999999</v>
      </c>
      <c r="J1063" s="13">
        <v>0</v>
      </c>
      <c r="K1063" s="173">
        <v>0</v>
      </c>
      <c r="L1063" s="13">
        <v>0</v>
      </c>
      <c r="M1063" s="169">
        <v>0</v>
      </c>
      <c r="N1063" s="61">
        <v>0</v>
      </c>
      <c r="O1063" s="169">
        <v>780</v>
      </c>
      <c r="P1063" s="61">
        <v>2044245.95</v>
      </c>
      <c r="Q1063" s="169">
        <v>3096</v>
      </c>
      <c r="R1063" s="61">
        <v>4695502.59</v>
      </c>
      <c r="S1063" s="169">
        <v>0</v>
      </c>
      <c r="T1063" s="61">
        <v>0</v>
      </c>
      <c r="U1063" s="24"/>
      <c r="V1063" s="107"/>
      <c r="W1063" s="108"/>
      <c r="X1063" s="108"/>
      <c r="Y1063" s="108"/>
      <c r="Z1063" s="108"/>
      <c r="AA1063" s="108"/>
      <c r="AB1063" s="108"/>
      <c r="AC1063" s="108"/>
      <c r="AD1063" s="108"/>
      <c r="AE1063" s="108"/>
      <c r="AF1063" s="108"/>
      <c r="AG1063" s="108"/>
      <c r="AH1063" s="108"/>
      <c r="AI1063" s="108"/>
      <c r="AJ1063" s="108"/>
      <c r="AK1063" s="108"/>
      <c r="AL1063" s="108"/>
    </row>
    <row r="1064" spans="1:38" s="109" customFormat="1" ht="24.75" hidden="1" customHeight="1" x14ac:dyDescent="0.25">
      <c r="A1064" s="59">
        <v>30</v>
      </c>
      <c r="B1064" s="14" t="s">
        <v>98</v>
      </c>
      <c r="C1064" s="26">
        <f t="shared" si="102"/>
        <v>12127182.039999999</v>
      </c>
      <c r="D1064" s="13">
        <v>606359.1</v>
      </c>
      <c r="E1064" s="13">
        <v>1111901.57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25">
        <v>0</v>
      </c>
      <c r="L1064" s="13">
        <v>0</v>
      </c>
      <c r="M1064" s="169">
        <v>981</v>
      </c>
      <c r="N1064" s="13">
        <v>4774715.3499999996</v>
      </c>
      <c r="O1064" s="169">
        <v>0</v>
      </c>
      <c r="P1064" s="13">
        <v>0</v>
      </c>
      <c r="Q1064" s="169">
        <v>2155</v>
      </c>
      <c r="R1064" s="13">
        <v>5634206.0199999996</v>
      </c>
      <c r="S1064" s="169">
        <v>0</v>
      </c>
      <c r="T1064" s="13">
        <v>0</v>
      </c>
      <c r="U1064" s="24"/>
      <c r="V1064" s="107"/>
      <c r="W1064" s="108"/>
      <c r="X1064" s="108"/>
      <c r="Y1064" s="108"/>
      <c r="Z1064" s="108"/>
      <c r="AA1064" s="108"/>
      <c r="AB1064" s="108"/>
      <c r="AC1064" s="108"/>
      <c r="AD1064" s="108"/>
      <c r="AE1064" s="108"/>
      <c r="AF1064" s="108"/>
      <c r="AG1064" s="108"/>
      <c r="AH1064" s="108"/>
      <c r="AI1064" s="108"/>
      <c r="AJ1064" s="108"/>
      <c r="AK1064" s="108"/>
      <c r="AL1064" s="108"/>
    </row>
    <row r="1065" spans="1:38" s="109" customFormat="1" ht="24.75" hidden="1" customHeight="1" x14ac:dyDescent="0.25">
      <c r="A1065" s="59">
        <v>31</v>
      </c>
      <c r="B1065" s="14" t="s">
        <v>662</v>
      </c>
      <c r="C1065" s="26">
        <f t="shared" si="102"/>
        <v>7899339.5599999996</v>
      </c>
      <c r="D1065" s="13">
        <v>394966.98</v>
      </c>
      <c r="E1065" s="13">
        <v>919762.17</v>
      </c>
      <c r="F1065" s="13">
        <v>4559177.3899999997</v>
      </c>
      <c r="G1065" s="13">
        <v>0</v>
      </c>
      <c r="H1065" s="13">
        <v>0</v>
      </c>
      <c r="I1065" s="13">
        <v>0</v>
      </c>
      <c r="J1065" s="13">
        <v>0</v>
      </c>
      <c r="K1065" s="173">
        <v>0</v>
      </c>
      <c r="L1065" s="13">
        <v>0</v>
      </c>
      <c r="M1065" s="169">
        <v>0</v>
      </c>
      <c r="N1065" s="61">
        <v>0</v>
      </c>
      <c r="O1065" s="169">
        <v>755</v>
      </c>
      <c r="P1065" s="61">
        <v>2025433.02</v>
      </c>
      <c r="Q1065" s="169">
        <v>0</v>
      </c>
      <c r="R1065" s="61">
        <v>0</v>
      </c>
      <c r="S1065" s="169">
        <v>0</v>
      </c>
      <c r="T1065" s="61">
        <v>0</v>
      </c>
      <c r="U1065" s="24"/>
      <c r="V1065" s="107"/>
      <c r="W1065" s="108"/>
      <c r="X1065" s="108"/>
      <c r="Y1065" s="108"/>
      <c r="Z1065" s="108"/>
      <c r="AA1065" s="108"/>
      <c r="AB1065" s="108"/>
      <c r="AC1065" s="108"/>
      <c r="AD1065" s="108"/>
      <c r="AE1065" s="108"/>
      <c r="AF1065" s="108"/>
      <c r="AG1065" s="108"/>
      <c r="AH1065" s="108"/>
      <c r="AI1065" s="108"/>
      <c r="AJ1065" s="108"/>
      <c r="AK1065" s="108"/>
      <c r="AL1065" s="108"/>
    </row>
    <row r="1066" spans="1:38" s="109" customFormat="1" ht="24.75" hidden="1" customHeight="1" x14ac:dyDescent="0.25">
      <c r="A1066" s="59">
        <v>32</v>
      </c>
      <c r="B1066" s="14" t="s">
        <v>1351</v>
      </c>
      <c r="C1066" s="26">
        <f t="shared" si="102"/>
        <v>6652317.8499999996</v>
      </c>
      <c r="D1066" s="13">
        <f>144511.61+188104.29</f>
        <v>332615.90000000002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73">
        <v>0</v>
      </c>
      <c r="L1066" s="13">
        <v>0</v>
      </c>
      <c r="M1066" s="13">
        <v>705</v>
      </c>
      <c r="N1066" s="61">
        <v>2745720.5</v>
      </c>
      <c r="O1066" s="13">
        <v>0</v>
      </c>
      <c r="P1066" s="13">
        <v>0</v>
      </c>
      <c r="Q1066" s="13">
        <v>818.74</v>
      </c>
      <c r="R1066" s="13">
        <v>3573981.45</v>
      </c>
      <c r="S1066" s="13">
        <v>0</v>
      </c>
      <c r="T1066" s="13">
        <v>0</v>
      </c>
      <c r="U1066" s="24"/>
      <c r="V1066" s="107"/>
      <c r="W1066" s="108"/>
      <c r="X1066" s="108"/>
      <c r="Y1066" s="108"/>
      <c r="Z1066" s="108"/>
      <c r="AA1066" s="108"/>
      <c r="AB1066" s="108"/>
      <c r="AC1066" s="108"/>
      <c r="AD1066" s="108"/>
      <c r="AE1066" s="108"/>
      <c r="AF1066" s="108"/>
      <c r="AG1066" s="108"/>
      <c r="AH1066" s="108"/>
      <c r="AI1066" s="108"/>
      <c r="AJ1066" s="108"/>
      <c r="AK1066" s="108"/>
      <c r="AL1066" s="108"/>
    </row>
    <row r="1067" spans="1:38" s="109" customFormat="1" ht="24.75" hidden="1" customHeight="1" x14ac:dyDescent="0.25">
      <c r="A1067" s="59">
        <v>33</v>
      </c>
      <c r="B1067" s="14" t="s">
        <v>1352</v>
      </c>
      <c r="C1067" s="26">
        <f t="shared" si="102"/>
        <v>6652317.8499999996</v>
      </c>
      <c r="D1067" s="13">
        <f>144511.61+188104.29</f>
        <v>332615.90000000002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73">
        <v>0</v>
      </c>
      <c r="L1067" s="13">
        <v>0</v>
      </c>
      <c r="M1067" s="13">
        <v>705</v>
      </c>
      <c r="N1067" s="13">
        <v>2745720.5</v>
      </c>
      <c r="O1067" s="169">
        <v>0</v>
      </c>
      <c r="P1067" s="13">
        <v>0</v>
      </c>
      <c r="Q1067" s="13">
        <v>818.74</v>
      </c>
      <c r="R1067" s="13">
        <v>3573981.45</v>
      </c>
      <c r="S1067" s="169">
        <v>0</v>
      </c>
      <c r="T1067" s="61">
        <v>0</v>
      </c>
      <c r="U1067" s="24"/>
      <c r="V1067" s="107"/>
      <c r="W1067" s="108"/>
      <c r="X1067" s="108"/>
      <c r="Y1067" s="108"/>
      <c r="Z1067" s="108"/>
      <c r="AA1067" s="108"/>
      <c r="AB1067" s="108"/>
      <c r="AC1067" s="108"/>
      <c r="AD1067" s="108"/>
      <c r="AE1067" s="108"/>
      <c r="AF1067" s="108"/>
      <c r="AG1067" s="108"/>
      <c r="AH1067" s="108"/>
      <c r="AI1067" s="108"/>
      <c r="AJ1067" s="108"/>
      <c r="AK1067" s="108"/>
      <c r="AL1067" s="108"/>
    </row>
    <row r="1068" spans="1:38" s="109" customFormat="1" ht="24.75" hidden="1" customHeight="1" x14ac:dyDescent="0.25">
      <c r="A1068" s="59">
        <v>34</v>
      </c>
      <c r="B1068" s="14" t="s">
        <v>1353</v>
      </c>
      <c r="C1068" s="26">
        <f t="shared" si="102"/>
        <v>3105740.22</v>
      </c>
      <c r="D1068" s="13">
        <v>155287.01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73">
        <v>0</v>
      </c>
      <c r="L1068" s="13">
        <v>0</v>
      </c>
      <c r="M1068" s="13">
        <v>0</v>
      </c>
      <c r="N1068" s="13">
        <v>0</v>
      </c>
      <c r="O1068" s="13">
        <v>0</v>
      </c>
      <c r="P1068" s="13">
        <v>0</v>
      </c>
      <c r="Q1068" s="169">
        <v>675.9</v>
      </c>
      <c r="R1068" s="13">
        <v>2950453.21</v>
      </c>
      <c r="S1068" s="13">
        <v>0</v>
      </c>
      <c r="T1068" s="13">
        <v>0</v>
      </c>
      <c r="U1068" s="24"/>
      <c r="V1068" s="107"/>
      <c r="W1068" s="108"/>
      <c r="X1068" s="108"/>
      <c r="Y1068" s="108"/>
      <c r="Z1068" s="108"/>
      <c r="AA1068" s="108"/>
      <c r="AB1068" s="108"/>
      <c r="AC1068" s="108"/>
      <c r="AD1068" s="108"/>
      <c r="AE1068" s="108"/>
      <c r="AF1068" s="108"/>
      <c r="AG1068" s="108"/>
      <c r="AH1068" s="108"/>
      <c r="AI1068" s="108"/>
      <c r="AJ1068" s="108"/>
      <c r="AK1068" s="108"/>
      <c r="AL1068" s="108"/>
    </row>
    <row r="1069" spans="1:38" s="109" customFormat="1" ht="24.75" hidden="1" customHeight="1" x14ac:dyDescent="0.25">
      <c r="A1069" s="59">
        <v>35</v>
      </c>
      <c r="B1069" s="14" t="s">
        <v>663</v>
      </c>
      <c r="C1069" s="26">
        <f>ROUND(SUM(D1069+E1069+F1069+G1069+H1069+I1069+J1069+L1069+N1069+P1069+R1069+T1069),2)</f>
        <v>425335.93</v>
      </c>
      <c r="D1069" s="13">
        <v>21266.799999999999</v>
      </c>
      <c r="E1069" s="13">
        <v>404069.13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73">
        <v>0</v>
      </c>
      <c r="L1069" s="13">
        <v>0</v>
      </c>
      <c r="M1069" s="169">
        <v>0</v>
      </c>
      <c r="N1069" s="61">
        <v>0</v>
      </c>
      <c r="O1069" s="169">
        <v>0</v>
      </c>
      <c r="P1069" s="61">
        <v>0</v>
      </c>
      <c r="Q1069" s="169">
        <v>0</v>
      </c>
      <c r="R1069" s="61">
        <v>0</v>
      </c>
      <c r="S1069" s="169">
        <v>0</v>
      </c>
      <c r="T1069" s="61">
        <v>0</v>
      </c>
      <c r="U1069" s="24"/>
      <c r="V1069" s="107"/>
      <c r="W1069" s="108"/>
      <c r="X1069" s="108"/>
      <c r="Y1069" s="108"/>
      <c r="Z1069" s="108"/>
      <c r="AA1069" s="108"/>
      <c r="AB1069" s="108"/>
      <c r="AC1069" s="108"/>
      <c r="AD1069" s="108"/>
      <c r="AE1069" s="108"/>
      <c r="AF1069" s="108"/>
      <c r="AG1069" s="108"/>
      <c r="AH1069" s="108"/>
      <c r="AI1069" s="108"/>
      <c r="AJ1069" s="108"/>
      <c r="AK1069" s="108"/>
      <c r="AL1069" s="108"/>
    </row>
    <row r="1070" spans="1:38" s="206" customFormat="1" ht="24.75" hidden="1" customHeight="1" x14ac:dyDescent="0.25">
      <c r="A1070" s="59">
        <v>36</v>
      </c>
      <c r="B1070" s="14" t="s">
        <v>1340</v>
      </c>
      <c r="C1070" s="26">
        <f>ROUND(SUM(D1070+E1070+F1070+G1070+H1070+I1070+J1070+L1070+N1070+P1070+R1070+T1070),2)</f>
        <v>4000000</v>
      </c>
      <c r="D1070" s="13">
        <v>200000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73">
        <v>2</v>
      </c>
      <c r="L1070" s="13">
        <v>3800000</v>
      </c>
      <c r="M1070" s="169">
        <v>0</v>
      </c>
      <c r="N1070" s="61">
        <v>0</v>
      </c>
      <c r="O1070" s="169">
        <v>0</v>
      </c>
      <c r="P1070" s="61">
        <v>0</v>
      </c>
      <c r="Q1070" s="169">
        <v>0</v>
      </c>
      <c r="R1070" s="61">
        <v>0</v>
      </c>
      <c r="S1070" s="169">
        <v>0</v>
      </c>
      <c r="T1070" s="61">
        <v>0</v>
      </c>
      <c r="U1070" s="24"/>
      <c r="V1070" s="107"/>
      <c r="W1070" s="108"/>
      <c r="X1070" s="108"/>
      <c r="Y1070" s="108"/>
      <c r="Z1070" s="108"/>
      <c r="AA1070" s="108"/>
      <c r="AB1070" s="205"/>
      <c r="AC1070" s="205"/>
      <c r="AD1070" s="205"/>
      <c r="AE1070" s="205"/>
      <c r="AF1070" s="205"/>
      <c r="AG1070" s="205"/>
      <c r="AH1070" s="205"/>
      <c r="AI1070" s="205"/>
      <c r="AJ1070" s="205"/>
      <c r="AK1070" s="205"/>
      <c r="AL1070" s="205"/>
    </row>
    <row r="1071" spans="1:38" s="109" customFormat="1" ht="24.75" hidden="1" customHeight="1" x14ac:dyDescent="0.25">
      <c r="A1071" s="59">
        <v>37</v>
      </c>
      <c r="B1071" s="14" t="s">
        <v>23</v>
      </c>
      <c r="C1071" s="26">
        <f t="shared" si="102"/>
        <v>1538328.91</v>
      </c>
      <c r="D1071" s="13">
        <v>76916.45</v>
      </c>
      <c r="E1071" s="13">
        <v>0</v>
      </c>
      <c r="F1071" s="13">
        <v>1461412.46</v>
      </c>
      <c r="G1071" s="13">
        <v>0</v>
      </c>
      <c r="H1071" s="13">
        <v>0</v>
      </c>
      <c r="I1071" s="13">
        <v>0</v>
      </c>
      <c r="J1071" s="13">
        <v>0</v>
      </c>
      <c r="K1071" s="173">
        <v>0</v>
      </c>
      <c r="L1071" s="13">
        <v>0</v>
      </c>
      <c r="M1071" s="169">
        <v>0</v>
      </c>
      <c r="N1071" s="61">
        <v>0</v>
      </c>
      <c r="O1071" s="169">
        <v>0</v>
      </c>
      <c r="P1071" s="61">
        <v>0</v>
      </c>
      <c r="Q1071" s="169">
        <v>0</v>
      </c>
      <c r="R1071" s="61">
        <v>0</v>
      </c>
      <c r="S1071" s="169">
        <v>0</v>
      </c>
      <c r="T1071" s="61">
        <v>0</v>
      </c>
      <c r="U1071" s="24"/>
      <c r="V1071" s="107"/>
      <c r="W1071" s="108"/>
      <c r="X1071" s="108"/>
      <c r="Y1071" s="108"/>
      <c r="Z1071" s="108"/>
      <c r="AA1071" s="108"/>
      <c r="AB1071" s="108"/>
      <c r="AC1071" s="108"/>
      <c r="AD1071" s="108"/>
      <c r="AE1071" s="108"/>
      <c r="AF1071" s="108"/>
      <c r="AG1071" s="108"/>
      <c r="AH1071" s="108"/>
      <c r="AI1071" s="108"/>
      <c r="AJ1071" s="108"/>
      <c r="AK1071" s="108"/>
      <c r="AL1071" s="108"/>
    </row>
    <row r="1072" spans="1:38" s="109" customFormat="1" ht="24.75" hidden="1" customHeight="1" x14ac:dyDescent="0.25">
      <c r="A1072" s="59">
        <v>38</v>
      </c>
      <c r="B1072" s="14" t="s">
        <v>24</v>
      </c>
      <c r="C1072" s="26">
        <f t="shared" si="102"/>
        <v>1559625.49</v>
      </c>
      <c r="D1072" s="13">
        <v>77981.27</v>
      </c>
      <c r="E1072" s="13">
        <v>0</v>
      </c>
      <c r="F1072" s="13">
        <v>1481644.22</v>
      </c>
      <c r="G1072" s="13">
        <v>0</v>
      </c>
      <c r="H1072" s="13">
        <v>0</v>
      </c>
      <c r="I1072" s="13">
        <v>0</v>
      </c>
      <c r="J1072" s="13">
        <v>0</v>
      </c>
      <c r="K1072" s="173">
        <v>0</v>
      </c>
      <c r="L1072" s="13">
        <v>0</v>
      </c>
      <c r="M1072" s="169">
        <v>0</v>
      </c>
      <c r="N1072" s="61">
        <v>0</v>
      </c>
      <c r="O1072" s="169">
        <v>0</v>
      </c>
      <c r="P1072" s="61">
        <v>0</v>
      </c>
      <c r="Q1072" s="169">
        <v>0</v>
      </c>
      <c r="R1072" s="61">
        <v>0</v>
      </c>
      <c r="S1072" s="169">
        <v>0</v>
      </c>
      <c r="T1072" s="61">
        <v>0</v>
      </c>
      <c r="U1072" s="24"/>
      <c r="V1072" s="107"/>
      <c r="W1072" s="108"/>
      <c r="X1072" s="108"/>
      <c r="Y1072" s="108"/>
      <c r="Z1072" s="108"/>
      <c r="AA1072" s="108"/>
      <c r="AB1072" s="108"/>
      <c r="AC1072" s="108"/>
      <c r="AD1072" s="108"/>
      <c r="AE1072" s="108"/>
      <c r="AF1072" s="108"/>
      <c r="AG1072" s="108"/>
      <c r="AH1072" s="108"/>
      <c r="AI1072" s="108"/>
      <c r="AJ1072" s="108"/>
      <c r="AK1072" s="108"/>
      <c r="AL1072" s="108"/>
    </row>
    <row r="1073" spans="1:39" s="109" customFormat="1" ht="24.75" hidden="1" customHeight="1" x14ac:dyDescent="0.25">
      <c r="A1073" s="59">
        <v>39</v>
      </c>
      <c r="B1073" s="14" t="s">
        <v>25</v>
      </c>
      <c r="C1073" s="26">
        <f t="shared" si="102"/>
        <v>1569185.07</v>
      </c>
      <c r="D1073" s="13">
        <v>78459.25</v>
      </c>
      <c r="E1073" s="13">
        <v>0</v>
      </c>
      <c r="F1073" s="13">
        <v>1490725.82</v>
      </c>
      <c r="G1073" s="13">
        <v>0</v>
      </c>
      <c r="H1073" s="13">
        <v>0</v>
      </c>
      <c r="I1073" s="13">
        <v>0</v>
      </c>
      <c r="J1073" s="13">
        <v>0</v>
      </c>
      <c r="K1073" s="173">
        <v>0</v>
      </c>
      <c r="L1073" s="13">
        <v>0</v>
      </c>
      <c r="M1073" s="169">
        <v>0</v>
      </c>
      <c r="N1073" s="61">
        <v>0</v>
      </c>
      <c r="O1073" s="169">
        <v>0</v>
      </c>
      <c r="P1073" s="61">
        <v>0</v>
      </c>
      <c r="Q1073" s="169">
        <v>0</v>
      </c>
      <c r="R1073" s="61">
        <v>0</v>
      </c>
      <c r="S1073" s="169">
        <v>0</v>
      </c>
      <c r="T1073" s="61">
        <v>0</v>
      </c>
      <c r="U1073" s="24"/>
      <c r="V1073" s="107"/>
      <c r="W1073" s="108"/>
      <c r="X1073" s="108"/>
      <c r="Y1073" s="108"/>
      <c r="Z1073" s="108"/>
      <c r="AA1073" s="108"/>
      <c r="AB1073" s="108"/>
      <c r="AC1073" s="108"/>
      <c r="AD1073" s="108"/>
      <c r="AE1073" s="108"/>
      <c r="AF1073" s="108"/>
      <c r="AG1073" s="108"/>
      <c r="AH1073" s="108"/>
      <c r="AI1073" s="108"/>
      <c r="AJ1073" s="108"/>
      <c r="AK1073" s="108"/>
      <c r="AL1073" s="108"/>
    </row>
    <row r="1074" spans="1:39" s="109" customFormat="1" ht="24.75" hidden="1" customHeight="1" x14ac:dyDescent="0.25">
      <c r="A1074" s="59">
        <v>40</v>
      </c>
      <c r="B1074" s="14" t="s">
        <v>99</v>
      </c>
      <c r="C1074" s="26">
        <f t="shared" si="102"/>
        <v>1492514.65</v>
      </c>
      <c r="D1074" s="13">
        <v>74625.73</v>
      </c>
      <c r="E1074" s="13">
        <v>0</v>
      </c>
      <c r="F1074" s="13">
        <v>0</v>
      </c>
      <c r="G1074" s="13">
        <v>910801.54</v>
      </c>
      <c r="H1074" s="13">
        <v>507087.38</v>
      </c>
      <c r="I1074" s="13">
        <v>0</v>
      </c>
      <c r="J1074" s="13">
        <v>0</v>
      </c>
      <c r="K1074" s="173">
        <v>0</v>
      </c>
      <c r="L1074" s="13">
        <v>0</v>
      </c>
      <c r="M1074" s="169">
        <v>0</v>
      </c>
      <c r="N1074" s="61">
        <v>0</v>
      </c>
      <c r="O1074" s="169">
        <v>0</v>
      </c>
      <c r="P1074" s="61">
        <v>0</v>
      </c>
      <c r="Q1074" s="169">
        <v>0</v>
      </c>
      <c r="R1074" s="61">
        <v>0</v>
      </c>
      <c r="S1074" s="169">
        <v>0</v>
      </c>
      <c r="T1074" s="61">
        <v>0</v>
      </c>
      <c r="U1074" s="24"/>
      <c r="V1074" s="107"/>
      <c r="W1074" s="108"/>
      <c r="X1074" s="108"/>
      <c r="Y1074" s="108"/>
      <c r="Z1074" s="108"/>
      <c r="AA1074" s="108"/>
      <c r="AB1074" s="108"/>
      <c r="AC1074" s="108"/>
      <c r="AD1074" s="108"/>
      <c r="AE1074" s="108"/>
      <c r="AF1074" s="108"/>
      <c r="AG1074" s="108"/>
      <c r="AH1074" s="108"/>
      <c r="AI1074" s="108"/>
      <c r="AJ1074" s="108"/>
      <c r="AK1074" s="108"/>
      <c r="AL1074" s="108"/>
    </row>
    <row r="1075" spans="1:39" s="109" customFormat="1" ht="24.75" hidden="1" customHeight="1" x14ac:dyDescent="0.25">
      <c r="A1075" s="59">
        <v>41</v>
      </c>
      <c r="B1075" s="14" t="s">
        <v>26</v>
      </c>
      <c r="C1075" s="26">
        <f t="shared" si="102"/>
        <v>302027.78999999998</v>
      </c>
      <c r="D1075" s="13">
        <v>15101.39</v>
      </c>
      <c r="E1075" s="13">
        <v>286926.40000000002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  <c r="K1075" s="173">
        <v>0</v>
      </c>
      <c r="L1075" s="13">
        <v>0</v>
      </c>
      <c r="M1075" s="169">
        <v>0</v>
      </c>
      <c r="N1075" s="61">
        <v>0</v>
      </c>
      <c r="O1075" s="169">
        <v>0</v>
      </c>
      <c r="P1075" s="61">
        <v>0</v>
      </c>
      <c r="Q1075" s="169">
        <v>0</v>
      </c>
      <c r="R1075" s="61">
        <v>0</v>
      </c>
      <c r="S1075" s="169">
        <v>0</v>
      </c>
      <c r="T1075" s="61">
        <v>0</v>
      </c>
      <c r="U1075" s="24"/>
      <c r="V1075" s="107"/>
      <c r="W1075" s="108"/>
      <c r="X1075" s="108"/>
      <c r="Y1075" s="108"/>
      <c r="Z1075" s="108"/>
      <c r="AA1075" s="108"/>
      <c r="AB1075" s="108"/>
      <c r="AC1075" s="108"/>
      <c r="AD1075" s="108"/>
      <c r="AE1075" s="108"/>
      <c r="AF1075" s="108"/>
      <c r="AG1075" s="108"/>
      <c r="AH1075" s="108"/>
      <c r="AI1075" s="108"/>
      <c r="AJ1075" s="108"/>
      <c r="AK1075" s="108"/>
      <c r="AL1075" s="108"/>
    </row>
    <row r="1076" spans="1:39" s="109" customFormat="1" ht="24.75" hidden="1" customHeight="1" x14ac:dyDescent="0.25">
      <c r="A1076" s="59">
        <v>42</v>
      </c>
      <c r="B1076" s="14" t="s">
        <v>664</v>
      </c>
      <c r="C1076" s="26">
        <f t="shared" si="102"/>
        <v>10839930.42</v>
      </c>
      <c r="D1076" s="13">
        <v>541996.52</v>
      </c>
      <c r="E1076" s="13">
        <v>1089108.2</v>
      </c>
      <c r="F1076" s="13">
        <v>0</v>
      </c>
      <c r="G1076" s="13">
        <v>3411378.87</v>
      </c>
      <c r="H1076" s="13">
        <v>1899280.05</v>
      </c>
      <c r="I1076" s="13">
        <v>1388022.41</v>
      </c>
      <c r="J1076" s="13">
        <v>0</v>
      </c>
      <c r="K1076" s="173">
        <v>0</v>
      </c>
      <c r="L1076" s="13">
        <v>0</v>
      </c>
      <c r="M1076" s="169">
        <v>0</v>
      </c>
      <c r="N1076" s="61">
        <v>0</v>
      </c>
      <c r="O1076" s="169">
        <v>781.4</v>
      </c>
      <c r="P1076" s="61">
        <v>2510144.37</v>
      </c>
      <c r="Q1076" s="169">
        <v>0</v>
      </c>
      <c r="R1076" s="61">
        <v>0</v>
      </c>
      <c r="S1076" s="169">
        <v>0</v>
      </c>
      <c r="T1076" s="61">
        <v>0</v>
      </c>
      <c r="U1076" s="24"/>
      <c r="V1076" s="107"/>
      <c r="W1076" s="108"/>
      <c r="X1076" s="108"/>
      <c r="Y1076" s="108"/>
      <c r="Z1076" s="108"/>
      <c r="AA1076" s="108"/>
      <c r="AB1076" s="108"/>
      <c r="AC1076" s="108"/>
      <c r="AD1076" s="108"/>
      <c r="AE1076" s="108"/>
      <c r="AF1076" s="108"/>
      <c r="AG1076" s="108"/>
      <c r="AH1076" s="108"/>
      <c r="AI1076" s="108"/>
      <c r="AJ1076" s="108"/>
      <c r="AK1076" s="108"/>
      <c r="AL1076" s="108"/>
    </row>
    <row r="1077" spans="1:39" s="109" customFormat="1" ht="24.75" hidden="1" customHeight="1" x14ac:dyDescent="0.25">
      <c r="A1077" s="59">
        <v>43</v>
      </c>
      <c r="B1077" s="14" t="s">
        <v>1354</v>
      </c>
      <c r="C1077" s="26">
        <f t="shared" ref="C1077" si="103">ROUND(SUM(D1077+E1077+F1077+G1077+H1077+I1077+J1077+L1077+N1077+P1077+R1077+T1077),2)</f>
        <v>1071230.72</v>
      </c>
      <c r="D1077" s="13">
        <v>53561.55</v>
      </c>
      <c r="E1077" s="13">
        <v>0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73">
        <v>0</v>
      </c>
      <c r="L1077" s="13">
        <v>0</v>
      </c>
      <c r="M1077" s="13">
        <v>261.3</v>
      </c>
      <c r="N1077" s="13">
        <v>1017669.17</v>
      </c>
      <c r="O1077" s="13">
        <v>0</v>
      </c>
      <c r="P1077" s="13">
        <v>0</v>
      </c>
      <c r="Q1077" s="13">
        <v>0</v>
      </c>
      <c r="R1077" s="13">
        <v>0</v>
      </c>
      <c r="S1077" s="13">
        <v>0</v>
      </c>
      <c r="T1077" s="13">
        <v>0</v>
      </c>
      <c r="U1077" s="24"/>
      <c r="V1077" s="107"/>
      <c r="W1077" s="108"/>
      <c r="X1077" s="108"/>
      <c r="Y1077" s="108"/>
      <c r="Z1077" s="108"/>
      <c r="AA1077" s="108"/>
      <c r="AB1077" s="108"/>
      <c r="AC1077" s="108"/>
      <c r="AD1077" s="108"/>
      <c r="AE1077" s="108"/>
      <c r="AF1077" s="108"/>
      <c r="AG1077" s="108"/>
      <c r="AH1077" s="108"/>
      <c r="AI1077" s="108"/>
      <c r="AJ1077" s="108"/>
      <c r="AK1077" s="108"/>
      <c r="AL1077" s="108"/>
    </row>
    <row r="1078" spans="1:39" s="89" customFormat="1" ht="24.75" hidden="1" customHeight="1" x14ac:dyDescent="0.25">
      <c r="A1078" s="251" t="s">
        <v>27</v>
      </c>
      <c r="B1078" s="251"/>
      <c r="C1078" s="210">
        <f>ROUND(SUM(C1052:C1077),2)</f>
        <v>199986077.88</v>
      </c>
      <c r="D1078" s="69">
        <f>ROUND(SUM(D1052:D1077),2)</f>
        <v>9999303.9299999997</v>
      </c>
      <c r="E1078" s="69">
        <f>ROUND(SUM(E1052:E1077),2)</f>
        <v>10561462.449999999</v>
      </c>
      <c r="F1078" s="69">
        <f t="shared" ref="F1078:T1078" si="104">ROUND(SUM(F1052:F1077),2)</f>
        <v>53936932.189999998</v>
      </c>
      <c r="G1078" s="69">
        <f t="shared" si="104"/>
        <v>23878199.719999999</v>
      </c>
      <c r="H1078" s="69">
        <f t="shared" si="104"/>
        <v>13079530.98</v>
      </c>
      <c r="I1078" s="69">
        <f t="shared" si="104"/>
        <v>7770441.54</v>
      </c>
      <c r="J1078" s="69">
        <f t="shared" si="104"/>
        <v>0</v>
      </c>
      <c r="K1078" s="69">
        <f t="shared" si="104"/>
        <v>8</v>
      </c>
      <c r="L1078" s="69">
        <f t="shared" si="104"/>
        <v>15200000</v>
      </c>
      <c r="M1078" s="69">
        <f t="shared" si="104"/>
        <v>5270.2</v>
      </c>
      <c r="N1078" s="69">
        <f t="shared" si="104"/>
        <v>20441648.399999999</v>
      </c>
      <c r="O1078" s="69">
        <f t="shared" si="104"/>
        <v>4985.18</v>
      </c>
      <c r="P1078" s="69">
        <f t="shared" si="104"/>
        <v>13575329.890000001</v>
      </c>
      <c r="Q1078" s="69">
        <f t="shared" si="104"/>
        <v>13247.88</v>
      </c>
      <c r="R1078" s="69">
        <f t="shared" si="104"/>
        <v>31543228.780000001</v>
      </c>
      <c r="S1078" s="69">
        <f t="shared" si="104"/>
        <v>0</v>
      </c>
      <c r="T1078" s="69">
        <f t="shared" si="104"/>
        <v>0</v>
      </c>
      <c r="U1078" s="8"/>
      <c r="V1078" s="30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</row>
    <row r="1079" spans="1:39" s="104" customFormat="1" ht="24.75" hidden="1" customHeight="1" x14ac:dyDescent="0.25">
      <c r="A1079" s="286" t="s">
        <v>28</v>
      </c>
      <c r="B1079" s="287"/>
      <c r="C1079" s="288"/>
      <c r="D1079" s="13"/>
      <c r="E1079" s="13"/>
      <c r="F1079" s="13"/>
      <c r="G1079" s="13"/>
      <c r="H1079" s="13"/>
      <c r="I1079" s="13"/>
      <c r="J1079" s="13"/>
      <c r="K1079" s="82"/>
      <c r="L1079" s="13"/>
      <c r="M1079" s="82"/>
      <c r="N1079" s="13"/>
      <c r="O1079" s="82"/>
      <c r="P1079" s="13"/>
      <c r="Q1079" s="82"/>
      <c r="R1079" s="13"/>
      <c r="S1079" s="82"/>
      <c r="T1079" s="13"/>
      <c r="U1079" s="102"/>
      <c r="V1079" s="103"/>
      <c r="W1079" s="102"/>
      <c r="X1079" s="102"/>
      <c r="Y1079" s="102"/>
      <c r="Z1079" s="102"/>
      <c r="AA1079" s="102"/>
      <c r="AB1079" s="102"/>
      <c r="AC1079" s="102"/>
      <c r="AD1079" s="102"/>
      <c r="AE1079" s="102"/>
      <c r="AF1079" s="102"/>
      <c r="AG1079" s="102"/>
      <c r="AH1079" s="102"/>
      <c r="AI1079" s="102"/>
      <c r="AJ1079" s="102"/>
      <c r="AK1079" s="102"/>
      <c r="AL1079" s="102"/>
    </row>
    <row r="1080" spans="1:39" s="115" customFormat="1" ht="24.75" hidden="1" customHeight="1" x14ac:dyDescent="0.25">
      <c r="A1080" s="60">
        <v>44</v>
      </c>
      <c r="B1080" s="14" t="s">
        <v>856</v>
      </c>
      <c r="C1080" s="26">
        <f t="shared" ref="C1080:C1093" si="105">ROUND(SUM(D1080+E1080+F1080+G1080+H1080+I1080+J1080+L1080+N1080+P1080+R1080+T1080),2)</f>
        <v>6000000</v>
      </c>
      <c r="D1080" s="13">
        <v>300000</v>
      </c>
      <c r="E1080" s="13">
        <v>0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59">
        <v>3</v>
      </c>
      <c r="L1080" s="13">
        <v>5700000</v>
      </c>
      <c r="M1080" s="85">
        <v>0</v>
      </c>
      <c r="N1080" s="61">
        <v>0</v>
      </c>
      <c r="O1080" s="85">
        <v>0</v>
      </c>
      <c r="P1080" s="61">
        <v>0</v>
      </c>
      <c r="Q1080" s="85">
        <v>0</v>
      </c>
      <c r="R1080" s="61">
        <v>0</v>
      </c>
      <c r="S1080" s="85">
        <v>0</v>
      </c>
      <c r="T1080" s="61">
        <v>0</v>
      </c>
      <c r="U1080" s="46"/>
      <c r="V1080" s="116"/>
      <c r="W1080" s="116"/>
      <c r="X1080" s="116"/>
      <c r="Y1080" s="116"/>
      <c r="Z1080" s="116"/>
      <c r="AA1080" s="116"/>
      <c r="AB1080" s="116"/>
      <c r="AC1080" s="116"/>
      <c r="AD1080" s="116"/>
      <c r="AE1080" s="116"/>
      <c r="AF1080" s="116"/>
      <c r="AG1080" s="116"/>
      <c r="AH1080" s="116"/>
      <c r="AI1080" s="116"/>
      <c r="AJ1080" s="116"/>
      <c r="AK1080" s="116"/>
      <c r="AL1080" s="116"/>
      <c r="AM1080" s="116"/>
    </row>
    <row r="1081" spans="1:39" s="115" customFormat="1" ht="24.75" hidden="1" customHeight="1" x14ac:dyDescent="0.25">
      <c r="A1081" s="60">
        <v>45</v>
      </c>
      <c r="B1081" s="14" t="s">
        <v>637</v>
      </c>
      <c r="C1081" s="26">
        <f t="shared" si="105"/>
        <v>8000000</v>
      </c>
      <c r="D1081" s="13">
        <v>400000</v>
      </c>
      <c r="E1081" s="13">
        <v>0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59">
        <v>4</v>
      </c>
      <c r="L1081" s="13">
        <v>7600000</v>
      </c>
      <c r="M1081" s="85">
        <v>0</v>
      </c>
      <c r="N1081" s="61">
        <v>0</v>
      </c>
      <c r="O1081" s="85">
        <v>0</v>
      </c>
      <c r="P1081" s="61">
        <v>0</v>
      </c>
      <c r="Q1081" s="85">
        <v>0</v>
      </c>
      <c r="R1081" s="61">
        <v>0</v>
      </c>
      <c r="S1081" s="85">
        <v>0</v>
      </c>
      <c r="T1081" s="61">
        <v>0</v>
      </c>
      <c r="U1081" s="46"/>
      <c r="V1081" s="116"/>
      <c r="W1081" s="116"/>
      <c r="X1081" s="116"/>
      <c r="Y1081" s="116"/>
      <c r="Z1081" s="116"/>
      <c r="AA1081" s="116"/>
      <c r="AB1081" s="116"/>
      <c r="AC1081" s="116"/>
      <c r="AD1081" s="116"/>
      <c r="AE1081" s="116"/>
      <c r="AF1081" s="116"/>
      <c r="AG1081" s="116"/>
      <c r="AH1081" s="116"/>
      <c r="AI1081" s="116"/>
      <c r="AJ1081" s="116"/>
      <c r="AK1081" s="116"/>
      <c r="AL1081" s="116"/>
      <c r="AM1081" s="116"/>
    </row>
    <row r="1082" spans="1:39" s="115" customFormat="1" ht="24.75" hidden="1" customHeight="1" x14ac:dyDescent="0.25">
      <c r="A1082" s="60">
        <v>46</v>
      </c>
      <c r="B1082" s="14" t="s">
        <v>1124</v>
      </c>
      <c r="C1082" s="26">
        <f t="shared" si="105"/>
        <v>4000000</v>
      </c>
      <c r="D1082" s="13">
        <v>200000</v>
      </c>
      <c r="E1082" s="13">
        <v>0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  <c r="K1082" s="59">
        <v>2</v>
      </c>
      <c r="L1082" s="13">
        <v>3800000</v>
      </c>
      <c r="M1082" s="85">
        <v>0</v>
      </c>
      <c r="N1082" s="61">
        <v>0</v>
      </c>
      <c r="O1082" s="85">
        <v>0</v>
      </c>
      <c r="P1082" s="61">
        <v>0</v>
      </c>
      <c r="Q1082" s="85">
        <v>0</v>
      </c>
      <c r="R1082" s="61">
        <v>0</v>
      </c>
      <c r="S1082" s="85">
        <v>0</v>
      </c>
      <c r="T1082" s="61">
        <v>0</v>
      </c>
      <c r="U1082" s="46"/>
      <c r="V1082" s="116"/>
      <c r="W1082" s="116"/>
      <c r="X1082" s="116"/>
      <c r="Y1082" s="116"/>
      <c r="Z1082" s="116"/>
      <c r="AA1082" s="116"/>
      <c r="AB1082" s="116"/>
      <c r="AC1082" s="116"/>
      <c r="AD1082" s="116"/>
      <c r="AE1082" s="116"/>
      <c r="AF1082" s="116"/>
      <c r="AG1082" s="116"/>
      <c r="AH1082" s="116"/>
      <c r="AI1082" s="116"/>
      <c r="AJ1082" s="116"/>
      <c r="AK1082" s="116"/>
      <c r="AL1082" s="116"/>
      <c r="AM1082" s="116"/>
    </row>
    <row r="1083" spans="1:39" s="115" customFormat="1" ht="24.75" hidden="1" customHeight="1" x14ac:dyDescent="0.25">
      <c r="A1083" s="60">
        <v>47</v>
      </c>
      <c r="B1083" s="14" t="s">
        <v>1125</v>
      </c>
      <c r="C1083" s="26">
        <f t="shared" si="105"/>
        <v>4000000</v>
      </c>
      <c r="D1083" s="13">
        <v>200000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59">
        <v>2</v>
      </c>
      <c r="L1083" s="13">
        <v>3800000</v>
      </c>
      <c r="M1083" s="85">
        <v>0</v>
      </c>
      <c r="N1083" s="61">
        <v>0</v>
      </c>
      <c r="O1083" s="85">
        <v>0</v>
      </c>
      <c r="P1083" s="61">
        <v>0</v>
      </c>
      <c r="Q1083" s="85">
        <v>0</v>
      </c>
      <c r="R1083" s="61">
        <v>0</v>
      </c>
      <c r="S1083" s="85">
        <v>0</v>
      </c>
      <c r="T1083" s="61">
        <v>0</v>
      </c>
      <c r="U1083" s="46"/>
      <c r="V1083" s="116"/>
      <c r="W1083" s="116"/>
      <c r="X1083" s="116"/>
      <c r="Y1083" s="116"/>
      <c r="Z1083" s="116"/>
      <c r="AA1083" s="116"/>
      <c r="AB1083" s="116"/>
      <c r="AC1083" s="116"/>
      <c r="AD1083" s="116"/>
      <c r="AE1083" s="116"/>
      <c r="AF1083" s="116"/>
      <c r="AG1083" s="116"/>
      <c r="AH1083" s="116"/>
      <c r="AI1083" s="116"/>
      <c r="AJ1083" s="116"/>
      <c r="AK1083" s="116"/>
      <c r="AL1083" s="116"/>
      <c r="AM1083" s="116"/>
    </row>
    <row r="1084" spans="1:39" s="115" customFormat="1" ht="24.75" hidden="1" customHeight="1" x14ac:dyDescent="0.25">
      <c r="A1084" s="60">
        <v>48</v>
      </c>
      <c r="B1084" s="14" t="s">
        <v>1126</v>
      </c>
      <c r="C1084" s="26">
        <f t="shared" si="105"/>
        <v>11182183.720000001</v>
      </c>
      <c r="D1084" s="13">
        <v>559109.18999999994</v>
      </c>
      <c r="E1084" s="13">
        <v>0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45">
        <v>0</v>
      </c>
      <c r="L1084" s="13">
        <v>0</v>
      </c>
      <c r="M1084" s="85">
        <v>1452</v>
      </c>
      <c r="N1084" s="13">
        <v>5813081.2699999996</v>
      </c>
      <c r="O1084" s="85">
        <v>0</v>
      </c>
      <c r="P1084" s="13">
        <v>0</v>
      </c>
      <c r="Q1084" s="85">
        <v>3387.72</v>
      </c>
      <c r="R1084" s="13">
        <v>4809993.26</v>
      </c>
      <c r="S1084" s="85">
        <v>0</v>
      </c>
      <c r="T1084" s="13">
        <v>0</v>
      </c>
      <c r="U1084" s="46"/>
      <c r="V1084" s="116"/>
      <c r="W1084" s="116"/>
      <c r="X1084" s="116"/>
      <c r="Y1084" s="116"/>
      <c r="Z1084" s="116"/>
      <c r="AA1084" s="116"/>
      <c r="AB1084" s="116"/>
      <c r="AC1084" s="116"/>
      <c r="AD1084" s="116"/>
      <c r="AE1084" s="116"/>
      <c r="AF1084" s="116"/>
      <c r="AG1084" s="116"/>
      <c r="AH1084" s="116"/>
      <c r="AI1084" s="116"/>
      <c r="AJ1084" s="116"/>
      <c r="AK1084" s="116"/>
      <c r="AL1084" s="116"/>
      <c r="AM1084" s="116"/>
    </row>
    <row r="1085" spans="1:39" s="115" customFormat="1" ht="24.75" hidden="1" customHeight="1" x14ac:dyDescent="0.25">
      <c r="A1085" s="60">
        <v>49</v>
      </c>
      <c r="B1085" s="14" t="s">
        <v>1127</v>
      </c>
      <c r="C1085" s="26">
        <f t="shared" si="105"/>
        <v>8559722.7899999991</v>
      </c>
      <c r="D1085" s="13">
        <v>427986.14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45">
        <v>0</v>
      </c>
      <c r="L1085" s="13">
        <v>0</v>
      </c>
      <c r="M1085" s="85">
        <v>1089</v>
      </c>
      <c r="N1085" s="13">
        <v>4359810.96</v>
      </c>
      <c r="O1085" s="85">
        <v>0</v>
      </c>
      <c r="P1085" s="13">
        <v>0</v>
      </c>
      <c r="Q1085" s="85">
        <v>2656.6</v>
      </c>
      <c r="R1085" s="13">
        <v>3771925.69</v>
      </c>
      <c r="S1085" s="85">
        <v>0</v>
      </c>
      <c r="T1085" s="13">
        <v>0</v>
      </c>
      <c r="U1085" s="46"/>
      <c r="V1085" s="116"/>
      <c r="W1085" s="116"/>
      <c r="X1085" s="116"/>
      <c r="Y1085" s="116"/>
      <c r="Z1085" s="116"/>
      <c r="AA1085" s="116"/>
      <c r="AB1085" s="116"/>
      <c r="AC1085" s="116"/>
      <c r="AD1085" s="116"/>
      <c r="AE1085" s="116"/>
      <c r="AF1085" s="116"/>
      <c r="AG1085" s="116"/>
      <c r="AH1085" s="116"/>
      <c r="AI1085" s="116"/>
      <c r="AJ1085" s="116"/>
      <c r="AK1085" s="116"/>
      <c r="AL1085" s="116"/>
      <c r="AM1085" s="116"/>
    </row>
    <row r="1086" spans="1:39" s="115" customFormat="1" ht="24.75" hidden="1" customHeight="1" x14ac:dyDescent="0.25">
      <c r="A1086" s="60">
        <v>50</v>
      </c>
      <c r="B1086" s="14" t="s">
        <v>1128</v>
      </c>
      <c r="C1086" s="26">
        <f t="shared" si="105"/>
        <v>5917802.6799999997</v>
      </c>
      <c r="D1086" s="13">
        <v>295890.13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5">
        <v>0</v>
      </c>
      <c r="L1086" s="13">
        <v>0</v>
      </c>
      <c r="M1086" s="184">
        <v>726</v>
      </c>
      <c r="N1086" s="13">
        <v>2906540.64</v>
      </c>
      <c r="O1086" s="184">
        <v>0</v>
      </c>
      <c r="P1086" s="13">
        <v>0</v>
      </c>
      <c r="Q1086" s="184">
        <v>1912.46</v>
      </c>
      <c r="R1086" s="13">
        <v>2715371.91</v>
      </c>
      <c r="S1086" s="184">
        <v>0</v>
      </c>
      <c r="T1086" s="13">
        <v>0</v>
      </c>
      <c r="U1086" s="46"/>
      <c r="V1086" s="116"/>
      <c r="W1086" s="116"/>
      <c r="X1086" s="116"/>
      <c r="Y1086" s="116"/>
      <c r="Z1086" s="116"/>
      <c r="AA1086" s="116"/>
      <c r="AB1086" s="116"/>
      <c r="AC1086" s="116"/>
      <c r="AD1086" s="116"/>
      <c r="AE1086" s="116"/>
      <c r="AF1086" s="116"/>
      <c r="AG1086" s="116"/>
      <c r="AH1086" s="116"/>
      <c r="AI1086" s="116"/>
      <c r="AJ1086" s="116"/>
      <c r="AK1086" s="116"/>
      <c r="AL1086" s="116"/>
      <c r="AM1086" s="116"/>
    </row>
    <row r="1087" spans="1:39" s="115" customFormat="1" ht="24.75" hidden="1" customHeight="1" x14ac:dyDescent="0.25">
      <c r="A1087" s="60">
        <v>51</v>
      </c>
      <c r="B1087" s="14" t="s">
        <v>750</v>
      </c>
      <c r="C1087" s="26">
        <f t="shared" si="105"/>
        <v>4000000</v>
      </c>
      <c r="D1087" s="13">
        <v>200000</v>
      </c>
      <c r="E1087" s="13">
        <v>0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  <c r="K1087" s="172">
        <v>2</v>
      </c>
      <c r="L1087" s="13">
        <v>3800000</v>
      </c>
      <c r="M1087" s="184">
        <v>0</v>
      </c>
      <c r="N1087" s="61">
        <v>0</v>
      </c>
      <c r="O1087" s="184">
        <v>0</v>
      </c>
      <c r="P1087" s="61">
        <v>0</v>
      </c>
      <c r="Q1087" s="184">
        <v>0</v>
      </c>
      <c r="R1087" s="61">
        <v>0</v>
      </c>
      <c r="S1087" s="184">
        <v>0</v>
      </c>
      <c r="T1087" s="61">
        <v>0</v>
      </c>
      <c r="U1087" s="46"/>
      <c r="V1087" s="116"/>
      <c r="W1087" s="116"/>
      <c r="X1087" s="116"/>
      <c r="Y1087" s="116"/>
      <c r="Z1087" s="116"/>
      <c r="AA1087" s="116"/>
      <c r="AB1087" s="116"/>
      <c r="AC1087" s="116"/>
      <c r="AD1087" s="116"/>
      <c r="AE1087" s="116"/>
      <c r="AF1087" s="116"/>
      <c r="AG1087" s="116"/>
      <c r="AH1087" s="116"/>
      <c r="AI1087" s="116"/>
      <c r="AJ1087" s="116"/>
      <c r="AK1087" s="116"/>
      <c r="AL1087" s="116"/>
      <c r="AM1087" s="116"/>
    </row>
    <row r="1088" spans="1:39" s="115" customFormat="1" ht="24.75" hidden="1" customHeight="1" x14ac:dyDescent="0.25">
      <c r="A1088" s="60">
        <v>52</v>
      </c>
      <c r="B1088" s="14" t="s">
        <v>1129</v>
      </c>
      <c r="C1088" s="26">
        <f t="shared" si="105"/>
        <v>6000000</v>
      </c>
      <c r="D1088" s="13">
        <v>300000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72">
        <v>3</v>
      </c>
      <c r="L1088" s="13">
        <v>5700000</v>
      </c>
      <c r="M1088" s="184">
        <v>0</v>
      </c>
      <c r="N1088" s="61">
        <v>0</v>
      </c>
      <c r="O1088" s="184">
        <v>0</v>
      </c>
      <c r="P1088" s="61">
        <v>0</v>
      </c>
      <c r="Q1088" s="184">
        <v>0</v>
      </c>
      <c r="R1088" s="61">
        <v>0</v>
      </c>
      <c r="S1088" s="184">
        <v>0</v>
      </c>
      <c r="T1088" s="61">
        <v>0</v>
      </c>
      <c r="U1088" s="46"/>
      <c r="V1088" s="116"/>
      <c r="W1088" s="116"/>
      <c r="X1088" s="116"/>
      <c r="Y1088" s="116"/>
      <c r="Z1088" s="116"/>
      <c r="AA1088" s="116"/>
      <c r="AB1088" s="116"/>
      <c r="AC1088" s="116"/>
      <c r="AD1088" s="116"/>
      <c r="AE1088" s="116"/>
      <c r="AF1088" s="116"/>
      <c r="AG1088" s="116"/>
      <c r="AH1088" s="116"/>
      <c r="AI1088" s="116"/>
      <c r="AJ1088" s="116"/>
      <c r="AK1088" s="116"/>
      <c r="AL1088" s="116"/>
      <c r="AM1088" s="116"/>
    </row>
    <row r="1089" spans="1:39" s="115" customFormat="1" ht="24.75" hidden="1" customHeight="1" x14ac:dyDescent="0.25">
      <c r="A1089" s="60">
        <v>53</v>
      </c>
      <c r="B1089" s="14" t="s">
        <v>1130</v>
      </c>
      <c r="C1089" s="26">
        <f t="shared" si="105"/>
        <v>8367661.7000000002</v>
      </c>
      <c r="D1089" s="13">
        <v>418383.08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5">
        <v>0</v>
      </c>
      <c r="L1089" s="13">
        <v>0</v>
      </c>
      <c r="M1089" s="184">
        <v>1045</v>
      </c>
      <c r="N1089" s="13">
        <v>4183656.98</v>
      </c>
      <c r="O1089" s="184">
        <v>0</v>
      </c>
      <c r="P1089" s="13">
        <v>0</v>
      </c>
      <c r="Q1089" s="184">
        <v>2652.16</v>
      </c>
      <c r="R1089" s="13">
        <v>3765621.64</v>
      </c>
      <c r="S1089" s="184">
        <v>0</v>
      </c>
      <c r="T1089" s="13">
        <v>0</v>
      </c>
      <c r="U1089" s="46"/>
      <c r="V1089" s="116"/>
      <c r="W1089" s="116"/>
      <c r="X1089" s="116"/>
      <c r="Y1089" s="116"/>
      <c r="Z1089" s="116"/>
      <c r="AA1089" s="116"/>
      <c r="AB1089" s="116"/>
      <c r="AC1089" s="116"/>
      <c r="AD1089" s="116"/>
      <c r="AE1089" s="116"/>
      <c r="AF1089" s="116"/>
      <c r="AG1089" s="116"/>
      <c r="AH1089" s="116"/>
      <c r="AI1089" s="116"/>
      <c r="AJ1089" s="116"/>
      <c r="AK1089" s="116"/>
      <c r="AL1089" s="116"/>
      <c r="AM1089" s="116"/>
    </row>
    <row r="1090" spans="1:39" s="115" customFormat="1" ht="24.75" hidden="1" customHeight="1" x14ac:dyDescent="0.25">
      <c r="A1090" s="60">
        <v>54</v>
      </c>
      <c r="B1090" s="14" t="s">
        <v>1131</v>
      </c>
      <c r="C1090" s="26">
        <f t="shared" si="105"/>
        <v>3876141.36</v>
      </c>
      <c r="D1090" s="13">
        <v>193807.07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72">
        <v>0</v>
      </c>
      <c r="L1090" s="13">
        <v>0</v>
      </c>
      <c r="M1090" s="184">
        <v>0</v>
      </c>
      <c r="N1090" s="61">
        <v>0</v>
      </c>
      <c r="O1090" s="184">
        <v>0</v>
      </c>
      <c r="P1090" s="61">
        <v>0</v>
      </c>
      <c r="Q1090" s="184">
        <v>2593.5</v>
      </c>
      <c r="R1090" s="61">
        <v>3682334.29</v>
      </c>
      <c r="S1090" s="184">
        <v>0</v>
      </c>
      <c r="T1090" s="61">
        <v>0</v>
      </c>
      <c r="U1090" s="46"/>
      <c r="V1090" s="116"/>
      <c r="W1090" s="116"/>
      <c r="X1090" s="116"/>
      <c r="Y1090" s="116"/>
      <c r="Z1090" s="116"/>
      <c r="AA1090" s="116"/>
      <c r="AB1090" s="116"/>
      <c r="AC1090" s="116"/>
      <c r="AD1090" s="116"/>
      <c r="AE1090" s="116"/>
      <c r="AF1090" s="116"/>
      <c r="AG1090" s="116"/>
      <c r="AH1090" s="116"/>
      <c r="AI1090" s="116"/>
      <c r="AJ1090" s="116"/>
      <c r="AK1090" s="116"/>
      <c r="AL1090" s="116"/>
      <c r="AM1090" s="116"/>
    </row>
    <row r="1091" spans="1:39" s="115" customFormat="1" ht="24.75" hidden="1" customHeight="1" x14ac:dyDescent="0.25">
      <c r="A1091" s="60">
        <v>55</v>
      </c>
      <c r="B1091" s="14" t="s">
        <v>1132</v>
      </c>
      <c r="C1091" s="26">
        <f t="shared" si="105"/>
        <v>11032219.57</v>
      </c>
      <c r="D1091" s="13">
        <v>551610.98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13">
        <v>0</v>
      </c>
      <c r="K1091" s="15">
        <v>0</v>
      </c>
      <c r="L1091" s="13">
        <v>0</v>
      </c>
      <c r="M1091" s="184">
        <v>1452</v>
      </c>
      <c r="N1091" s="13">
        <v>5813081.2699999996</v>
      </c>
      <c r="O1091" s="184">
        <v>0</v>
      </c>
      <c r="P1091" s="13">
        <v>0</v>
      </c>
      <c r="Q1091" s="184">
        <v>3287.38</v>
      </c>
      <c r="R1091" s="13">
        <v>4667527.32</v>
      </c>
      <c r="S1091" s="184">
        <v>0</v>
      </c>
      <c r="T1091" s="13">
        <v>0</v>
      </c>
      <c r="U1091" s="46"/>
      <c r="V1091" s="116"/>
    </row>
    <row r="1092" spans="1:39" s="115" customFormat="1" ht="24.75" hidden="1" customHeight="1" x14ac:dyDescent="0.25">
      <c r="A1092" s="60">
        <v>56</v>
      </c>
      <c r="B1092" s="14" t="s">
        <v>1133</v>
      </c>
      <c r="C1092" s="26">
        <f t="shared" si="105"/>
        <v>8673862.3399999999</v>
      </c>
      <c r="D1092" s="13">
        <v>433693.12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5">
        <v>0</v>
      </c>
      <c r="L1092" s="13">
        <v>0</v>
      </c>
      <c r="M1092" s="184">
        <v>1089</v>
      </c>
      <c r="N1092" s="13">
        <v>4359810.96</v>
      </c>
      <c r="O1092" s="184">
        <v>0</v>
      </c>
      <c r="P1092" s="13">
        <v>0</v>
      </c>
      <c r="Q1092" s="184">
        <v>2732.97</v>
      </c>
      <c r="R1092" s="13">
        <v>3880358.26</v>
      </c>
      <c r="S1092" s="184">
        <v>0</v>
      </c>
      <c r="T1092" s="13">
        <v>0</v>
      </c>
      <c r="U1092" s="46"/>
      <c r="V1092" s="116"/>
    </row>
    <row r="1093" spans="1:39" s="89" customFormat="1" ht="24.75" hidden="1" customHeight="1" x14ac:dyDescent="0.25">
      <c r="A1093" s="251" t="s">
        <v>103</v>
      </c>
      <c r="B1093" s="251"/>
      <c r="C1093" s="98">
        <f t="shared" si="105"/>
        <v>89609594.159999996</v>
      </c>
      <c r="D1093" s="69">
        <f>ROUND(SUM(D1080:D1092),2)</f>
        <v>4480479.71</v>
      </c>
      <c r="E1093" s="69">
        <f t="shared" ref="E1093:T1093" si="106">ROUND(SUM(E1080:E1092),2)</f>
        <v>0</v>
      </c>
      <c r="F1093" s="69">
        <f t="shared" si="106"/>
        <v>0</v>
      </c>
      <c r="G1093" s="69">
        <f t="shared" si="106"/>
        <v>0</v>
      </c>
      <c r="H1093" s="69">
        <f t="shared" si="106"/>
        <v>0</v>
      </c>
      <c r="I1093" s="69">
        <f t="shared" si="106"/>
        <v>0</v>
      </c>
      <c r="J1093" s="69">
        <f t="shared" si="106"/>
        <v>0</v>
      </c>
      <c r="K1093" s="69">
        <f t="shared" si="106"/>
        <v>16</v>
      </c>
      <c r="L1093" s="69">
        <f t="shared" si="106"/>
        <v>30400000</v>
      </c>
      <c r="M1093" s="69">
        <f t="shared" si="106"/>
        <v>6853</v>
      </c>
      <c r="N1093" s="69">
        <f t="shared" si="106"/>
        <v>27435982.079999998</v>
      </c>
      <c r="O1093" s="69">
        <f t="shared" si="106"/>
        <v>0</v>
      </c>
      <c r="P1093" s="69">
        <f t="shared" si="106"/>
        <v>0</v>
      </c>
      <c r="Q1093" s="69">
        <f t="shared" si="106"/>
        <v>19222.79</v>
      </c>
      <c r="R1093" s="69">
        <f t="shared" si="106"/>
        <v>27293132.370000001</v>
      </c>
      <c r="S1093" s="69">
        <f t="shared" si="106"/>
        <v>0</v>
      </c>
      <c r="T1093" s="69">
        <f t="shared" si="106"/>
        <v>0</v>
      </c>
      <c r="U1093" s="8"/>
      <c r="V1093" s="30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</row>
    <row r="1094" spans="1:39" s="104" customFormat="1" ht="24.75" hidden="1" customHeight="1" x14ac:dyDescent="0.25">
      <c r="A1094" s="286" t="s">
        <v>31</v>
      </c>
      <c r="B1094" s="287"/>
      <c r="C1094" s="288"/>
      <c r="D1094" s="13"/>
      <c r="E1094" s="13"/>
      <c r="F1094" s="13"/>
      <c r="G1094" s="13"/>
      <c r="H1094" s="13"/>
      <c r="I1094" s="13"/>
      <c r="J1094" s="13"/>
      <c r="K1094" s="82"/>
      <c r="L1094" s="13"/>
      <c r="M1094" s="82"/>
      <c r="N1094" s="13"/>
      <c r="O1094" s="82"/>
      <c r="P1094" s="13"/>
      <c r="Q1094" s="82"/>
      <c r="R1094" s="13"/>
      <c r="S1094" s="82"/>
      <c r="T1094" s="13"/>
      <c r="U1094" s="102"/>
      <c r="V1094" s="103"/>
      <c r="W1094" s="102"/>
      <c r="X1094" s="102"/>
      <c r="Y1094" s="102"/>
      <c r="Z1094" s="102"/>
      <c r="AA1094" s="102"/>
      <c r="AB1094" s="102"/>
      <c r="AC1094" s="102"/>
      <c r="AD1094" s="102"/>
      <c r="AE1094" s="102"/>
      <c r="AF1094" s="102"/>
      <c r="AG1094" s="102"/>
      <c r="AH1094" s="102"/>
      <c r="AI1094" s="102"/>
      <c r="AJ1094" s="102"/>
      <c r="AK1094" s="102"/>
      <c r="AL1094" s="102"/>
    </row>
    <row r="1095" spans="1:39" s="130" customFormat="1" ht="24.75" hidden="1" customHeight="1" x14ac:dyDescent="0.25">
      <c r="A1095" s="60">
        <v>57</v>
      </c>
      <c r="B1095" s="14" t="s">
        <v>688</v>
      </c>
      <c r="C1095" s="26">
        <f t="shared" ref="C1095:C1105" si="107">ROUND(SUM(D1095+E1095+F1095+G1095+H1095+I1095+J1095+L1095+N1095+P1095+R1095+T1095),2)</f>
        <v>229391.78</v>
      </c>
      <c r="D1095" s="13">
        <v>11469.59</v>
      </c>
      <c r="E1095" s="13">
        <v>217922.19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72">
        <v>0</v>
      </c>
      <c r="L1095" s="13">
        <v>0</v>
      </c>
      <c r="M1095" s="184">
        <v>0</v>
      </c>
      <c r="N1095" s="61">
        <v>0</v>
      </c>
      <c r="O1095" s="184">
        <v>0</v>
      </c>
      <c r="P1095" s="61">
        <v>0</v>
      </c>
      <c r="Q1095" s="184">
        <v>0</v>
      </c>
      <c r="R1095" s="61">
        <v>0</v>
      </c>
      <c r="S1095" s="184">
        <v>0</v>
      </c>
      <c r="T1095" s="61">
        <v>0</v>
      </c>
      <c r="U1095" s="46"/>
      <c r="V1095" s="37"/>
      <c r="W1095" s="128"/>
      <c r="X1095" s="128"/>
      <c r="Y1095" s="128"/>
      <c r="Z1095" s="128"/>
      <c r="AA1095" s="128"/>
      <c r="AB1095" s="128"/>
      <c r="AC1095" s="128"/>
      <c r="AD1095" s="128"/>
      <c r="AE1095" s="128"/>
      <c r="AF1095" s="128"/>
      <c r="AG1095" s="128"/>
      <c r="AH1095" s="128"/>
      <c r="AI1095" s="128"/>
      <c r="AJ1095" s="128"/>
      <c r="AK1095" s="128"/>
      <c r="AL1095" s="128"/>
    </row>
    <row r="1096" spans="1:39" s="130" customFormat="1" ht="24.75" hidden="1" customHeight="1" x14ac:dyDescent="0.25">
      <c r="A1096" s="60">
        <v>58</v>
      </c>
      <c r="B1096" s="14" t="s">
        <v>1271</v>
      </c>
      <c r="C1096" s="26">
        <f t="shared" si="107"/>
        <v>417763.53</v>
      </c>
      <c r="D1096" s="13">
        <v>20888.18</v>
      </c>
      <c r="E1096" s="13">
        <v>0</v>
      </c>
      <c r="F1096" s="13">
        <v>0</v>
      </c>
      <c r="G1096" s="13">
        <v>0</v>
      </c>
      <c r="H1096" s="13">
        <v>0</v>
      </c>
      <c r="I1096" s="13">
        <v>396875.35</v>
      </c>
      <c r="J1096" s="13">
        <v>0</v>
      </c>
      <c r="K1096" s="172">
        <v>0</v>
      </c>
      <c r="L1096" s="13">
        <v>0</v>
      </c>
      <c r="M1096" s="184">
        <v>0</v>
      </c>
      <c r="N1096" s="61">
        <v>0</v>
      </c>
      <c r="O1096" s="184">
        <v>0</v>
      </c>
      <c r="P1096" s="61">
        <v>0</v>
      </c>
      <c r="Q1096" s="184">
        <v>0</v>
      </c>
      <c r="R1096" s="61">
        <v>0</v>
      </c>
      <c r="S1096" s="184">
        <v>0</v>
      </c>
      <c r="T1096" s="61">
        <v>0</v>
      </c>
      <c r="U1096" s="46"/>
      <c r="V1096" s="37"/>
      <c r="W1096" s="128"/>
      <c r="X1096" s="128"/>
      <c r="Y1096" s="128"/>
      <c r="Z1096" s="128"/>
      <c r="AA1096" s="128"/>
      <c r="AB1096" s="128"/>
      <c r="AC1096" s="128"/>
      <c r="AD1096" s="128"/>
      <c r="AE1096" s="128"/>
      <c r="AF1096" s="128"/>
      <c r="AG1096" s="128"/>
      <c r="AH1096" s="128"/>
      <c r="AI1096" s="128"/>
      <c r="AJ1096" s="128"/>
      <c r="AK1096" s="128"/>
      <c r="AL1096" s="128"/>
    </row>
    <row r="1097" spans="1:39" s="130" customFormat="1" ht="24.75" hidden="1" customHeight="1" x14ac:dyDescent="0.25">
      <c r="A1097" s="60">
        <v>59</v>
      </c>
      <c r="B1097" s="14" t="s">
        <v>308</v>
      </c>
      <c r="C1097" s="26">
        <f t="shared" si="107"/>
        <v>40720201.859999999</v>
      </c>
      <c r="D1097" s="13">
        <v>2036010.09</v>
      </c>
      <c r="E1097" s="13">
        <v>0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5">
        <v>6</v>
      </c>
      <c r="L1097" s="13">
        <v>11400000</v>
      </c>
      <c r="M1097" s="184">
        <v>2200</v>
      </c>
      <c r="N1097" s="13">
        <v>11439426.9</v>
      </c>
      <c r="O1097" s="184">
        <v>0</v>
      </c>
      <c r="P1097" s="13">
        <v>0</v>
      </c>
      <c r="Q1097" s="184">
        <v>8026.98</v>
      </c>
      <c r="R1097" s="13">
        <v>15844764.869999999</v>
      </c>
      <c r="S1097" s="184">
        <v>0</v>
      </c>
      <c r="T1097" s="13">
        <v>0</v>
      </c>
      <c r="U1097" s="46"/>
      <c r="V1097" s="37"/>
      <c r="W1097" s="128"/>
      <c r="X1097" s="128"/>
      <c r="Y1097" s="128"/>
      <c r="Z1097" s="128"/>
      <c r="AA1097" s="128"/>
      <c r="AB1097" s="128"/>
      <c r="AC1097" s="128"/>
      <c r="AD1097" s="128"/>
      <c r="AE1097" s="128"/>
      <c r="AF1097" s="128"/>
      <c r="AG1097" s="128"/>
      <c r="AH1097" s="128"/>
      <c r="AI1097" s="128"/>
      <c r="AJ1097" s="128"/>
      <c r="AK1097" s="128"/>
      <c r="AL1097" s="128"/>
    </row>
    <row r="1098" spans="1:39" s="130" customFormat="1" ht="24.75" hidden="1" customHeight="1" x14ac:dyDescent="0.25">
      <c r="A1098" s="60">
        <v>60</v>
      </c>
      <c r="B1098" s="14" t="s">
        <v>687</v>
      </c>
      <c r="C1098" s="26">
        <f t="shared" si="107"/>
        <v>16501417.300000001</v>
      </c>
      <c r="D1098" s="13">
        <v>825070.87</v>
      </c>
      <c r="E1098" s="13">
        <v>1089610.96</v>
      </c>
      <c r="F1098" s="13">
        <v>5497937.8799999999</v>
      </c>
      <c r="G1098" s="13">
        <v>3347251.97</v>
      </c>
      <c r="H1098" s="13">
        <v>1865011.89</v>
      </c>
      <c r="I1098" s="13">
        <v>1380935.6799999999</v>
      </c>
      <c r="J1098" s="13">
        <v>0</v>
      </c>
      <c r="K1098" s="172">
        <v>0</v>
      </c>
      <c r="L1098" s="13">
        <v>0</v>
      </c>
      <c r="M1098" s="184">
        <v>0</v>
      </c>
      <c r="N1098" s="61">
        <v>0</v>
      </c>
      <c r="O1098" s="184">
        <v>887.5</v>
      </c>
      <c r="P1098" s="61">
        <v>2495598.0539999995</v>
      </c>
      <c r="Q1098" s="184">
        <v>0</v>
      </c>
      <c r="R1098" s="61">
        <v>0</v>
      </c>
      <c r="S1098" s="184">
        <v>0</v>
      </c>
      <c r="T1098" s="61">
        <v>0</v>
      </c>
      <c r="U1098" s="46"/>
      <c r="V1098" s="37"/>
      <c r="W1098" s="128"/>
      <c r="X1098" s="128"/>
      <c r="Y1098" s="128"/>
      <c r="Z1098" s="128"/>
      <c r="AA1098" s="128"/>
      <c r="AB1098" s="128"/>
      <c r="AC1098" s="128"/>
      <c r="AD1098" s="128"/>
      <c r="AE1098" s="128"/>
      <c r="AF1098" s="128"/>
      <c r="AG1098" s="128"/>
      <c r="AH1098" s="128"/>
      <c r="AI1098" s="128"/>
      <c r="AJ1098" s="128"/>
      <c r="AK1098" s="128"/>
      <c r="AL1098" s="128"/>
    </row>
    <row r="1099" spans="1:39" s="130" customFormat="1" ht="24.75" hidden="1" customHeight="1" x14ac:dyDescent="0.25">
      <c r="A1099" s="60">
        <v>61</v>
      </c>
      <c r="B1099" s="14" t="s">
        <v>689</v>
      </c>
      <c r="C1099" s="26">
        <f t="shared" si="107"/>
        <v>11716185.779999999</v>
      </c>
      <c r="D1099" s="13">
        <v>585809.29</v>
      </c>
      <c r="E1099" s="13">
        <v>894110.78</v>
      </c>
      <c r="F1099" s="13">
        <v>4511486.8600000003</v>
      </c>
      <c r="G1099" s="13">
        <v>0</v>
      </c>
      <c r="H1099" s="13">
        <v>0</v>
      </c>
      <c r="I1099" s="13">
        <v>0</v>
      </c>
      <c r="J1099" s="13">
        <v>0</v>
      </c>
      <c r="K1099" s="15">
        <v>0</v>
      </c>
      <c r="L1099" s="13">
        <v>0</v>
      </c>
      <c r="M1099" s="184">
        <v>1180</v>
      </c>
      <c r="N1099" s="13">
        <v>5724778.8499999996</v>
      </c>
      <c r="O1099" s="184">
        <v>0</v>
      </c>
      <c r="P1099" s="13">
        <v>0</v>
      </c>
      <c r="Q1099" s="184">
        <v>0</v>
      </c>
      <c r="R1099" s="13">
        <v>0</v>
      </c>
      <c r="S1099" s="184">
        <v>0</v>
      </c>
      <c r="T1099" s="13">
        <v>0</v>
      </c>
      <c r="U1099" s="46"/>
      <c r="V1099" s="37"/>
      <c r="W1099" s="128"/>
      <c r="X1099" s="128"/>
      <c r="Y1099" s="128"/>
      <c r="Z1099" s="128"/>
      <c r="AA1099" s="128"/>
      <c r="AB1099" s="128"/>
      <c r="AC1099" s="128"/>
      <c r="AD1099" s="128"/>
      <c r="AE1099" s="128"/>
      <c r="AF1099" s="128"/>
      <c r="AG1099" s="128"/>
      <c r="AH1099" s="128"/>
      <c r="AI1099" s="128"/>
      <c r="AJ1099" s="128"/>
      <c r="AK1099" s="128"/>
      <c r="AL1099" s="128"/>
    </row>
    <row r="1100" spans="1:39" s="130" customFormat="1" ht="24.75" hidden="1" customHeight="1" x14ac:dyDescent="0.25">
      <c r="A1100" s="60">
        <v>62</v>
      </c>
      <c r="B1100" s="14" t="s">
        <v>690</v>
      </c>
      <c r="C1100" s="26">
        <f t="shared" si="107"/>
        <v>34130445.469999999</v>
      </c>
      <c r="D1100" s="13">
        <v>1706522.27</v>
      </c>
      <c r="E1100" s="13">
        <v>0</v>
      </c>
      <c r="F1100" s="13">
        <v>7046744.1699999999</v>
      </c>
      <c r="G1100" s="13">
        <v>4290195.49</v>
      </c>
      <c r="H1100" s="13">
        <v>2390398.35</v>
      </c>
      <c r="I1100" s="13">
        <v>1769954.6</v>
      </c>
      <c r="J1100" s="13">
        <v>0</v>
      </c>
      <c r="K1100" s="15">
        <v>0</v>
      </c>
      <c r="L1100" s="13">
        <v>0</v>
      </c>
      <c r="M1100" s="184">
        <v>1800</v>
      </c>
      <c r="N1100" s="13">
        <v>8732713.5</v>
      </c>
      <c r="O1100" s="184">
        <v>0</v>
      </c>
      <c r="P1100" s="13">
        <v>0</v>
      </c>
      <c r="Q1100" s="184">
        <v>3159.11</v>
      </c>
      <c r="R1100" s="13">
        <v>8193917.0899999999</v>
      </c>
      <c r="S1100" s="184">
        <v>0</v>
      </c>
      <c r="T1100" s="13">
        <v>0</v>
      </c>
      <c r="U1100" s="46"/>
      <c r="V1100" s="37"/>
      <c r="W1100" s="128"/>
      <c r="X1100" s="128"/>
      <c r="Y1100" s="128"/>
      <c r="Z1100" s="128"/>
      <c r="AA1100" s="128"/>
      <c r="AB1100" s="128"/>
      <c r="AC1100" s="128"/>
      <c r="AD1100" s="128"/>
      <c r="AE1100" s="128"/>
      <c r="AF1100" s="128"/>
      <c r="AG1100" s="128"/>
      <c r="AH1100" s="128"/>
      <c r="AI1100" s="128"/>
      <c r="AJ1100" s="128"/>
      <c r="AK1100" s="128"/>
      <c r="AL1100" s="128"/>
    </row>
    <row r="1101" spans="1:39" s="130" customFormat="1" ht="24.75" hidden="1" customHeight="1" x14ac:dyDescent="0.25">
      <c r="A1101" s="60">
        <v>63</v>
      </c>
      <c r="B1101" s="14" t="s">
        <v>691</v>
      </c>
      <c r="C1101" s="26">
        <f t="shared" si="107"/>
        <v>13087663.869999999</v>
      </c>
      <c r="D1101" s="13">
        <v>654383.18999999994</v>
      </c>
      <c r="E1101" s="13">
        <v>937668.84</v>
      </c>
      <c r="F1101" s="13">
        <v>0</v>
      </c>
      <c r="G1101" s="13">
        <v>2880490.37</v>
      </c>
      <c r="H1101" s="13">
        <v>1604943.04</v>
      </c>
      <c r="I1101" s="13">
        <v>1188369.43</v>
      </c>
      <c r="J1101" s="13">
        <v>0</v>
      </c>
      <c r="K1101" s="15">
        <v>0</v>
      </c>
      <c r="L1101" s="13">
        <v>0</v>
      </c>
      <c r="M1101" s="184">
        <v>1200</v>
      </c>
      <c r="N1101" s="13">
        <v>5821809</v>
      </c>
      <c r="O1101" s="184">
        <v>0</v>
      </c>
      <c r="P1101" s="13">
        <v>0</v>
      </c>
      <c r="Q1101" s="184">
        <v>0</v>
      </c>
      <c r="R1101" s="13">
        <v>0</v>
      </c>
      <c r="S1101" s="184">
        <v>0</v>
      </c>
      <c r="T1101" s="13">
        <v>0</v>
      </c>
      <c r="U1101" s="46"/>
      <c r="V1101" s="37"/>
      <c r="W1101" s="128"/>
      <c r="X1101" s="128"/>
      <c r="Y1101" s="128"/>
      <c r="Z1101" s="128"/>
      <c r="AA1101" s="128"/>
      <c r="AB1101" s="128"/>
      <c r="AC1101" s="128"/>
      <c r="AD1101" s="128"/>
      <c r="AE1101" s="128"/>
      <c r="AF1101" s="128"/>
      <c r="AG1101" s="128"/>
      <c r="AH1101" s="128"/>
      <c r="AI1101" s="128"/>
      <c r="AJ1101" s="128"/>
      <c r="AK1101" s="128"/>
      <c r="AL1101" s="128"/>
    </row>
    <row r="1102" spans="1:39" s="130" customFormat="1" ht="24.75" hidden="1" customHeight="1" x14ac:dyDescent="0.25">
      <c r="A1102" s="60">
        <v>64</v>
      </c>
      <c r="B1102" s="14" t="s">
        <v>692</v>
      </c>
      <c r="C1102" s="26">
        <f t="shared" si="107"/>
        <v>3833247.51</v>
      </c>
      <c r="D1102" s="13">
        <v>191662.38</v>
      </c>
      <c r="E1102" s="13">
        <v>156070.82999999999</v>
      </c>
      <c r="F1102" s="13">
        <v>850383.81</v>
      </c>
      <c r="G1102" s="13">
        <v>0</v>
      </c>
      <c r="H1102" s="13">
        <v>143213.70000000001</v>
      </c>
      <c r="I1102" s="13">
        <v>193696.61</v>
      </c>
      <c r="J1102" s="13">
        <v>0</v>
      </c>
      <c r="K1102" s="172">
        <v>0</v>
      </c>
      <c r="L1102" s="13">
        <v>0</v>
      </c>
      <c r="M1102" s="184">
        <v>0</v>
      </c>
      <c r="N1102" s="61">
        <v>0</v>
      </c>
      <c r="O1102" s="184">
        <v>0</v>
      </c>
      <c r="P1102" s="61">
        <v>0</v>
      </c>
      <c r="Q1102" s="184">
        <v>562.79999999999995</v>
      </c>
      <c r="R1102" s="61">
        <v>2298220.1800000002</v>
      </c>
      <c r="S1102" s="184">
        <v>0</v>
      </c>
      <c r="T1102" s="61">
        <v>0</v>
      </c>
      <c r="U1102" s="46"/>
      <c r="V1102" s="37"/>
      <c r="W1102" s="128"/>
      <c r="X1102" s="128"/>
      <c r="Y1102" s="128"/>
      <c r="Z1102" s="128"/>
      <c r="AA1102" s="128"/>
      <c r="AB1102" s="128"/>
      <c r="AC1102" s="128"/>
      <c r="AD1102" s="128"/>
      <c r="AE1102" s="128"/>
      <c r="AF1102" s="128"/>
      <c r="AG1102" s="128"/>
      <c r="AH1102" s="128"/>
      <c r="AI1102" s="128"/>
      <c r="AJ1102" s="128"/>
      <c r="AK1102" s="128"/>
      <c r="AL1102" s="128"/>
    </row>
    <row r="1103" spans="1:39" s="130" customFormat="1" ht="24.75" hidden="1" customHeight="1" x14ac:dyDescent="0.25">
      <c r="A1103" s="60">
        <v>65</v>
      </c>
      <c r="B1103" s="14" t="s">
        <v>693</v>
      </c>
      <c r="C1103" s="26">
        <f t="shared" si="107"/>
        <v>1392175.81</v>
      </c>
      <c r="D1103" s="13">
        <v>69608.789999999994</v>
      </c>
      <c r="E1103" s="13">
        <v>153654.54</v>
      </c>
      <c r="F1103" s="13">
        <v>837218.2</v>
      </c>
      <c r="G1103" s="13">
        <v>0</v>
      </c>
      <c r="H1103" s="13">
        <v>140996.47</v>
      </c>
      <c r="I1103" s="13">
        <v>190697.81</v>
      </c>
      <c r="J1103" s="13">
        <v>0</v>
      </c>
      <c r="K1103" s="172">
        <v>0</v>
      </c>
      <c r="L1103" s="13">
        <v>0</v>
      </c>
      <c r="M1103" s="184">
        <v>0</v>
      </c>
      <c r="N1103" s="61">
        <v>0</v>
      </c>
      <c r="O1103" s="184">
        <v>0</v>
      </c>
      <c r="P1103" s="61">
        <v>0</v>
      </c>
      <c r="Q1103" s="184">
        <v>0</v>
      </c>
      <c r="R1103" s="61">
        <v>0</v>
      </c>
      <c r="S1103" s="184">
        <v>0</v>
      </c>
      <c r="T1103" s="61">
        <v>0</v>
      </c>
      <c r="U1103" s="46"/>
      <c r="V1103" s="37"/>
      <c r="W1103" s="128"/>
      <c r="X1103" s="128"/>
      <c r="Y1103" s="128"/>
      <c r="Z1103" s="128"/>
      <c r="AA1103" s="128"/>
      <c r="AB1103" s="128"/>
      <c r="AC1103" s="128"/>
      <c r="AD1103" s="128"/>
      <c r="AE1103" s="128"/>
      <c r="AF1103" s="128"/>
      <c r="AG1103" s="128"/>
      <c r="AH1103" s="128"/>
      <c r="AI1103" s="128"/>
      <c r="AJ1103" s="128"/>
      <c r="AK1103" s="128"/>
      <c r="AL1103" s="128"/>
    </row>
    <row r="1104" spans="1:39" s="130" customFormat="1" ht="24.75" hidden="1" customHeight="1" x14ac:dyDescent="0.25">
      <c r="A1104" s="60">
        <v>66</v>
      </c>
      <c r="B1104" s="14" t="s">
        <v>694</v>
      </c>
      <c r="C1104" s="26">
        <f t="shared" si="107"/>
        <v>3727440.83</v>
      </c>
      <c r="D1104" s="13">
        <v>186372.04</v>
      </c>
      <c r="E1104" s="13">
        <v>0</v>
      </c>
      <c r="F1104" s="13">
        <v>1765263.15</v>
      </c>
      <c r="G1104" s="13">
        <v>0</v>
      </c>
      <c r="H1104" s="13">
        <v>0</v>
      </c>
      <c r="I1104" s="13">
        <v>0</v>
      </c>
      <c r="J1104" s="13">
        <v>0</v>
      </c>
      <c r="K1104" s="172">
        <v>0</v>
      </c>
      <c r="L1104" s="13">
        <v>0</v>
      </c>
      <c r="M1104" s="184">
        <v>0</v>
      </c>
      <c r="N1104" s="61">
        <v>0</v>
      </c>
      <c r="O1104" s="184">
        <v>0</v>
      </c>
      <c r="P1104" s="61">
        <v>0</v>
      </c>
      <c r="Q1104" s="184">
        <v>684.65</v>
      </c>
      <c r="R1104" s="61">
        <v>1775805.64</v>
      </c>
      <c r="S1104" s="184">
        <v>0</v>
      </c>
      <c r="T1104" s="61">
        <v>0</v>
      </c>
      <c r="U1104" s="46"/>
      <c r="V1104" s="37"/>
      <c r="W1104" s="128"/>
      <c r="X1104" s="128"/>
      <c r="Y1104" s="128"/>
      <c r="Z1104" s="128"/>
      <c r="AA1104" s="128"/>
      <c r="AB1104" s="128"/>
      <c r="AC1104" s="128"/>
      <c r="AD1104" s="128"/>
      <c r="AE1104" s="128"/>
      <c r="AF1104" s="128"/>
      <c r="AG1104" s="128"/>
      <c r="AH1104" s="128"/>
      <c r="AI1104" s="128"/>
      <c r="AJ1104" s="128"/>
      <c r="AK1104" s="128"/>
      <c r="AL1104" s="128"/>
    </row>
    <row r="1105" spans="1:39" s="130" customFormat="1" ht="24.75" hidden="1" customHeight="1" x14ac:dyDescent="0.25">
      <c r="A1105" s="214" t="s">
        <v>32</v>
      </c>
      <c r="B1105" s="215"/>
      <c r="C1105" s="98">
        <f t="shared" si="107"/>
        <v>125755933.73999999</v>
      </c>
      <c r="D1105" s="48">
        <f t="shared" ref="D1105:T1105" si="108">ROUND(SUM(D1095:D1104),2)</f>
        <v>6287796.6900000004</v>
      </c>
      <c r="E1105" s="48">
        <f t="shared" si="108"/>
        <v>3449038.14</v>
      </c>
      <c r="F1105" s="48">
        <f t="shared" si="108"/>
        <v>20509034.07</v>
      </c>
      <c r="G1105" s="48">
        <f t="shared" si="108"/>
        <v>10517937.83</v>
      </c>
      <c r="H1105" s="48">
        <f t="shared" si="108"/>
        <v>6144563.4500000002</v>
      </c>
      <c r="I1105" s="48">
        <f t="shared" si="108"/>
        <v>5120529.4800000004</v>
      </c>
      <c r="J1105" s="48">
        <f t="shared" si="108"/>
        <v>0</v>
      </c>
      <c r="K1105" s="48">
        <f t="shared" si="108"/>
        <v>6</v>
      </c>
      <c r="L1105" s="48">
        <f t="shared" si="108"/>
        <v>11400000</v>
      </c>
      <c r="M1105" s="48">
        <f t="shared" si="108"/>
        <v>6380</v>
      </c>
      <c r="N1105" s="48">
        <f t="shared" si="108"/>
        <v>31718728.25</v>
      </c>
      <c r="O1105" s="48">
        <f t="shared" si="108"/>
        <v>887.5</v>
      </c>
      <c r="P1105" s="48">
        <f t="shared" si="108"/>
        <v>2495598.0499999998</v>
      </c>
      <c r="Q1105" s="48">
        <f t="shared" si="108"/>
        <v>12433.54</v>
      </c>
      <c r="R1105" s="48">
        <f t="shared" si="108"/>
        <v>28112707.780000001</v>
      </c>
      <c r="S1105" s="48">
        <f t="shared" si="108"/>
        <v>0</v>
      </c>
      <c r="T1105" s="48">
        <f t="shared" si="108"/>
        <v>0</v>
      </c>
      <c r="U1105" s="46"/>
      <c r="V1105" s="129"/>
      <c r="W1105" s="128"/>
      <c r="X1105" s="128"/>
      <c r="Y1105" s="128"/>
      <c r="Z1105" s="128"/>
      <c r="AA1105" s="128"/>
      <c r="AB1105" s="128"/>
      <c r="AC1105" s="128"/>
      <c r="AD1105" s="128"/>
      <c r="AE1105" s="128"/>
      <c r="AF1105" s="128"/>
      <c r="AG1105" s="128"/>
      <c r="AH1105" s="128"/>
      <c r="AI1105" s="128"/>
      <c r="AJ1105" s="128"/>
      <c r="AK1105" s="128"/>
      <c r="AL1105" s="128"/>
    </row>
    <row r="1106" spans="1:39" s="104" customFormat="1" ht="24.75" customHeight="1" x14ac:dyDescent="0.25">
      <c r="A1106" s="267" t="s">
        <v>36</v>
      </c>
      <c r="B1106" s="268"/>
      <c r="C1106" s="269"/>
      <c r="D1106" s="13"/>
      <c r="E1106" s="13"/>
      <c r="F1106" s="13"/>
      <c r="G1106" s="13"/>
      <c r="H1106" s="13"/>
      <c r="I1106" s="13"/>
      <c r="J1106" s="13"/>
      <c r="K1106" s="82"/>
      <c r="L1106" s="13"/>
      <c r="M1106" s="82"/>
      <c r="N1106" s="13"/>
      <c r="O1106" s="82"/>
      <c r="P1106" s="13"/>
      <c r="Q1106" s="82"/>
      <c r="R1106" s="13"/>
      <c r="S1106" s="82"/>
      <c r="T1106" s="13"/>
      <c r="U1106" s="102"/>
      <c r="V1106" s="103"/>
      <c r="W1106" s="102"/>
      <c r="X1106" s="102"/>
      <c r="Y1106" s="102"/>
      <c r="Z1106" s="102"/>
      <c r="AA1106" s="102"/>
      <c r="AB1106" s="102"/>
      <c r="AC1106" s="102"/>
      <c r="AD1106" s="102"/>
      <c r="AE1106" s="102"/>
      <c r="AF1106" s="102"/>
      <c r="AG1106" s="102"/>
      <c r="AH1106" s="102"/>
      <c r="AI1106" s="102"/>
      <c r="AJ1106" s="102"/>
      <c r="AK1106" s="102"/>
      <c r="AL1106" s="102"/>
    </row>
    <row r="1107" spans="1:39" s="115" customFormat="1" ht="24.75" customHeight="1" x14ac:dyDescent="0.25">
      <c r="A1107" s="60">
        <v>67</v>
      </c>
      <c r="B1107" s="14" t="s">
        <v>940</v>
      </c>
      <c r="C1107" s="26">
        <f t="shared" ref="C1107:C1126" si="109">ROUND(SUM(D1107+E1107+F1107+G1107+H1107+I1107+J1107+L1107+N1107+P1107+R1107+T1107),2)</f>
        <v>8000000</v>
      </c>
      <c r="D1107" s="13">
        <v>400000</v>
      </c>
      <c r="E1107" s="13">
        <v>0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72">
        <v>4</v>
      </c>
      <c r="L1107" s="13">
        <v>7600000</v>
      </c>
      <c r="M1107" s="184">
        <v>0</v>
      </c>
      <c r="N1107" s="61">
        <v>0</v>
      </c>
      <c r="O1107" s="184">
        <v>0</v>
      </c>
      <c r="P1107" s="61">
        <v>0</v>
      </c>
      <c r="Q1107" s="184">
        <v>0</v>
      </c>
      <c r="R1107" s="61">
        <v>0</v>
      </c>
      <c r="S1107" s="184">
        <v>0</v>
      </c>
      <c r="T1107" s="61">
        <v>0</v>
      </c>
      <c r="U1107" s="135"/>
      <c r="V1107" s="135"/>
      <c r="W1107" s="116"/>
      <c r="X1107" s="116"/>
      <c r="Y1107" s="116"/>
      <c r="Z1107" s="116"/>
      <c r="AA1107" s="116"/>
      <c r="AB1107" s="116"/>
      <c r="AC1107" s="116"/>
      <c r="AD1107" s="116"/>
      <c r="AE1107" s="116"/>
      <c r="AF1107" s="116"/>
      <c r="AG1107" s="116"/>
      <c r="AH1107" s="116"/>
      <c r="AI1107" s="116"/>
      <c r="AJ1107" s="116"/>
      <c r="AK1107" s="116"/>
      <c r="AL1107" s="116"/>
      <c r="AM1107" s="116"/>
    </row>
    <row r="1108" spans="1:39" s="115" customFormat="1" ht="24.75" customHeight="1" x14ac:dyDescent="0.25">
      <c r="A1108" s="60">
        <v>68</v>
      </c>
      <c r="B1108" s="14" t="s">
        <v>903</v>
      </c>
      <c r="C1108" s="26">
        <f t="shared" si="109"/>
        <v>1831079.1</v>
      </c>
      <c r="D1108" s="13">
        <v>91553.96</v>
      </c>
      <c r="E1108" s="13">
        <v>0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72">
        <v>0</v>
      </c>
      <c r="L1108" s="13">
        <v>0</v>
      </c>
      <c r="M1108" s="184">
        <v>0</v>
      </c>
      <c r="N1108" s="61">
        <v>0</v>
      </c>
      <c r="O1108" s="184">
        <v>0</v>
      </c>
      <c r="P1108" s="61">
        <v>0</v>
      </c>
      <c r="Q1108" s="184">
        <v>2110</v>
      </c>
      <c r="R1108" s="61">
        <v>1739525.14</v>
      </c>
      <c r="S1108" s="184">
        <v>0</v>
      </c>
      <c r="T1108" s="61">
        <v>0</v>
      </c>
      <c r="U1108" s="135"/>
      <c r="V1108" s="135"/>
      <c r="W1108" s="116"/>
      <c r="X1108" s="116"/>
      <c r="Y1108" s="116"/>
      <c r="Z1108" s="116"/>
      <c r="AA1108" s="116"/>
      <c r="AB1108" s="116"/>
      <c r="AC1108" s="116"/>
      <c r="AD1108" s="116"/>
      <c r="AE1108" s="116"/>
      <c r="AF1108" s="116"/>
      <c r="AG1108" s="116"/>
      <c r="AH1108" s="116"/>
      <c r="AI1108" s="116"/>
      <c r="AJ1108" s="116"/>
      <c r="AK1108" s="116"/>
      <c r="AL1108" s="116"/>
      <c r="AM1108" s="116"/>
    </row>
    <row r="1109" spans="1:39" s="115" customFormat="1" ht="24.75" customHeight="1" x14ac:dyDescent="0.25">
      <c r="A1109" s="60">
        <v>69</v>
      </c>
      <c r="B1109" s="14" t="s">
        <v>941</v>
      </c>
      <c r="C1109" s="26">
        <f t="shared" si="109"/>
        <v>14033770.77</v>
      </c>
      <c r="D1109" s="13">
        <v>701688.54</v>
      </c>
      <c r="E1109" s="13">
        <v>862038</v>
      </c>
      <c r="F1109" s="13">
        <v>4273043.97</v>
      </c>
      <c r="G1109" s="13">
        <v>0</v>
      </c>
      <c r="H1109" s="13">
        <v>0</v>
      </c>
      <c r="I1109" s="13">
        <v>1072085.73</v>
      </c>
      <c r="J1109" s="13">
        <v>0</v>
      </c>
      <c r="K1109" s="172">
        <v>0</v>
      </c>
      <c r="L1109" s="13">
        <v>0</v>
      </c>
      <c r="M1109" s="184">
        <v>0</v>
      </c>
      <c r="N1109" s="61">
        <v>0</v>
      </c>
      <c r="O1109" s="184">
        <v>0</v>
      </c>
      <c r="P1109" s="61">
        <v>0</v>
      </c>
      <c r="Q1109" s="184">
        <v>1632.2</v>
      </c>
      <c r="R1109" s="61">
        <v>7124914.5300000003</v>
      </c>
      <c r="S1109" s="184">
        <v>0</v>
      </c>
      <c r="T1109" s="61">
        <v>0</v>
      </c>
      <c r="U1109" s="24"/>
      <c r="V1109" s="116"/>
      <c r="W1109" s="116"/>
      <c r="X1109" s="116"/>
      <c r="Y1109" s="116"/>
      <c r="Z1109" s="116"/>
      <c r="AA1109" s="116"/>
      <c r="AB1109" s="116"/>
      <c r="AC1109" s="116"/>
      <c r="AD1109" s="116"/>
      <c r="AE1109" s="116"/>
      <c r="AF1109" s="116"/>
      <c r="AG1109" s="116"/>
      <c r="AH1109" s="116"/>
      <c r="AI1109" s="116"/>
      <c r="AJ1109" s="116"/>
      <c r="AK1109" s="116"/>
      <c r="AL1109" s="116"/>
      <c r="AM1109" s="116"/>
    </row>
    <row r="1110" spans="1:39" s="115" customFormat="1" ht="24.75" customHeight="1" x14ac:dyDescent="0.25">
      <c r="A1110" s="60">
        <v>70</v>
      </c>
      <c r="B1110" s="14" t="s">
        <v>942</v>
      </c>
      <c r="C1110" s="26">
        <f t="shared" si="109"/>
        <v>18217720.390000001</v>
      </c>
      <c r="D1110" s="13">
        <v>910886.02</v>
      </c>
      <c r="E1110" s="13">
        <v>1391735.61</v>
      </c>
      <c r="F1110" s="13">
        <v>6898706.8200000003</v>
      </c>
      <c r="G1110" s="13">
        <v>4240608.0999999996</v>
      </c>
      <c r="H1110" s="13">
        <v>2356032.21</v>
      </c>
      <c r="I1110" s="13">
        <v>1730851.63</v>
      </c>
      <c r="J1110" s="13">
        <v>688900</v>
      </c>
      <c r="K1110" s="172">
        <v>0</v>
      </c>
      <c r="L1110" s="13">
        <v>0</v>
      </c>
      <c r="M1110" s="184">
        <v>0</v>
      </c>
      <c r="N1110" s="61">
        <v>0</v>
      </c>
      <c r="O1110" s="184">
        <v>0</v>
      </c>
      <c r="P1110" s="61">
        <v>0</v>
      </c>
      <c r="Q1110" s="184">
        <v>0</v>
      </c>
      <c r="R1110" s="61">
        <v>0</v>
      </c>
      <c r="S1110" s="184">
        <v>0</v>
      </c>
      <c r="T1110" s="61">
        <v>0</v>
      </c>
      <c r="U1110" s="24"/>
      <c r="V1110" s="116"/>
      <c r="W1110" s="116"/>
      <c r="X1110" s="116"/>
      <c r="Y1110" s="116"/>
      <c r="Z1110" s="116"/>
      <c r="AA1110" s="116"/>
      <c r="AB1110" s="116"/>
      <c r="AC1110" s="116"/>
      <c r="AD1110" s="116"/>
      <c r="AE1110" s="116"/>
      <c r="AF1110" s="116"/>
      <c r="AG1110" s="116"/>
      <c r="AH1110" s="116"/>
      <c r="AI1110" s="116"/>
      <c r="AJ1110" s="116"/>
      <c r="AK1110" s="116"/>
      <c r="AL1110" s="116"/>
      <c r="AM1110" s="116"/>
    </row>
    <row r="1111" spans="1:39" s="115" customFormat="1" ht="24.75" customHeight="1" x14ac:dyDescent="0.25">
      <c r="A1111" s="60">
        <v>71</v>
      </c>
      <c r="B1111" s="14" t="s">
        <v>943</v>
      </c>
      <c r="C1111" s="26">
        <f t="shared" si="109"/>
        <v>11060329.09</v>
      </c>
      <c r="D1111" s="13">
        <v>553016.44999999995</v>
      </c>
      <c r="E1111" s="13">
        <v>879977.07</v>
      </c>
      <c r="F1111" s="13">
        <v>4361966.28</v>
      </c>
      <c r="G1111" s="13">
        <v>2681283.61</v>
      </c>
      <c r="H1111" s="13">
        <v>1489689.78</v>
      </c>
      <c r="I1111" s="13">
        <v>1094395.8999999999</v>
      </c>
      <c r="J1111" s="13">
        <v>0</v>
      </c>
      <c r="K1111" s="172">
        <v>0</v>
      </c>
      <c r="L1111" s="13">
        <v>0</v>
      </c>
      <c r="M1111" s="184">
        <v>0</v>
      </c>
      <c r="N1111" s="61">
        <v>0</v>
      </c>
      <c r="O1111" s="184">
        <v>0</v>
      </c>
      <c r="P1111" s="61">
        <v>0</v>
      </c>
      <c r="Q1111" s="184">
        <v>0</v>
      </c>
      <c r="R1111" s="61">
        <v>0</v>
      </c>
      <c r="S1111" s="184">
        <v>0</v>
      </c>
      <c r="T1111" s="61">
        <v>0</v>
      </c>
      <c r="U1111" s="24"/>
      <c r="V1111" s="116"/>
      <c r="W1111" s="116"/>
      <c r="X1111" s="116"/>
      <c r="Y1111" s="116"/>
      <c r="Z1111" s="116"/>
      <c r="AA1111" s="116"/>
      <c r="AB1111" s="116"/>
      <c r="AC1111" s="116"/>
      <c r="AD1111" s="116"/>
      <c r="AE1111" s="116"/>
      <c r="AF1111" s="116"/>
      <c r="AG1111" s="116"/>
      <c r="AH1111" s="116"/>
      <c r="AI1111" s="116"/>
      <c r="AJ1111" s="116"/>
      <c r="AK1111" s="116"/>
      <c r="AL1111" s="116"/>
      <c r="AM1111" s="116"/>
    </row>
    <row r="1112" spans="1:39" s="115" customFormat="1" ht="24.75" customHeight="1" x14ac:dyDescent="0.25">
      <c r="A1112" s="60">
        <v>72</v>
      </c>
      <c r="B1112" s="14" t="s">
        <v>944</v>
      </c>
      <c r="C1112" s="26">
        <f t="shared" si="109"/>
        <v>12732199.560000001</v>
      </c>
      <c r="D1112" s="13">
        <v>636609.98</v>
      </c>
      <c r="E1112" s="13">
        <v>972671.39</v>
      </c>
      <c r="F1112" s="13">
        <v>4821443.63</v>
      </c>
      <c r="G1112" s="13">
        <v>2963722.54</v>
      </c>
      <c r="H1112" s="13">
        <v>1646609.55</v>
      </c>
      <c r="I1112" s="13">
        <v>1209676.51</v>
      </c>
      <c r="J1112" s="13">
        <v>481465.96</v>
      </c>
      <c r="K1112" s="172">
        <v>0</v>
      </c>
      <c r="L1112" s="13">
        <v>0</v>
      </c>
      <c r="M1112" s="184">
        <v>0</v>
      </c>
      <c r="N1112" s="61">
        <v>0</v>
      </c>
      <c r="O1112" s="184">
        <v>0</v>
      </c>
      <c r="P1112" s="61">
        <v>0</v>
      </c>
      <c r="Q1112" s="184">
        <v>0</v>
      </c>
      <c r="R1112" s="61">
        <v>0</v>
      </c>
      <c r="S1112" s="184">
        <v>0</v>
      </c>
      <c r="T1112" s="61">
        <v>0</v>
      </c>
      <c r="U1112" s="24"/>
      <c r="V1112" s="116"/>
      <c r="W1112" s="116"/>
      <c r="X1112" s="116"/>
      <c r="Y1112" s="116"/>
      <c r="Z1112" s="116"/>
      <c r="AA1112" s="116"/>
      <c r="AB1112" s="116"/>
      <c r="AC1112" s="116"/>
      <c r="AD1112" s="116"/>
      <c r="AE1112" s="116"/>
      <c r="AF1112" s="116"/>
      <c r="AG1112" s="116"/>
      <c r="AH1112" s="116"/>
      <c r="AI1112" s="116"/>
      <c r="AJ1112" s="116"/>
      <c r="AK1112" s="116"/>
      <c r="AL1112" s="116"/>
      <c r="AM1112" s="116"/>
    </row>
    <row r="1113" spans="1:39" s="115" customFormat="1" ht="24.75" customHeight="1" x14ac:dyDescent="0.25">
      <c r="A1113" s="60">
        <v>73</v>
      </c>
      <c r="B1113" s="14" t="s">
        <v>945</v>
      </c>
      <c r="C1113" s="26">
        <f t="shared" si="109"/>
        <v>17761860</v>
      </c>
      <c r="D1113" s="13">
        <v>888093</v>
      </c>
      <c r="E1113" s="13">
        <v>0</v>
      </c>
      <c r="F1113" s="13">
        <v>4742204.59</v>
      </c>
      <c r="G1113" s="13">
        <v>2915014.62</v>
      </c>
      <c r="H1113" s="13">
        <v>1619547.99</v>
      </c>
      <c r="I1113" s="13">
        <v>1189795.82</v>
      </c>
      <c r="J1113" s="13">
        <v>0</v>
      </c>
      <c r="K1113" s="15">
        <v>0</v>
      </c>
      <c r="L1113" s="13">
        <v>0</v>
      </c>
      <c r="M1113" s="184">
        <v>1104.2</v>
      </c>
      <c r="N1113" s="13">
        <v>4300460.38</v>
      </c>
      <c r="O1113" s="184">
        <v>849.4</v>
      </c>
      <c r="P1113" s="13">
        <v>2106743.6</v>
      </c>
      <c r="Q1113" s="184">
        <v>0</v>
      </c>
      <c r="R1113" s="13">
        <v>0</v>
      </c>
      <c r="S1113" s="184">
        <v>0</v>
      </c>
      <c r="T1113" s="13">
        <v>0</v>
      </c>
      <c r="U1113" s="24"/>
      <c r="V1113" s="116"/>
      <c r="W1113" s="116"/>
      <c r="X1113" s="116"/>
      <c r="Y1113" s="116"/>
      <c r="Z1113" s="116"/>
      <c r="AA1113" s="116"/>
      <c r="AB1113" s="116"/>
      <c r="AC1113" s="116"/>
      <c r="AD1113" s="116"/>
      <c r="AE1113" s="116"/>
      <c r="AF1113" s="116"/>
      <c r="AG1113" s="116"/>
      <c r="AH1113" s="116"/>
      <c r="AI1113" s="116"/>
      <c r="AJ1113" s="116"/>
      <c r="AK1113" s="116"/>
      <c r="AL1113" s="116"/>
      <c r="AM1113" s="116"/>
    </row>
    <row r="1114" spans="1:39" s="115" customFormat="1" ht="24.75" customHeight="1" x14ac:dyDescent="0.25">
      <c r="A1114" s="60">
        <v>74</v>
      </c>
      <c r="B1114" s="14" t="s">
        <v>946</v>
      </c>
      <c r="C1114" s="26">
        <f t="shared" si="109"/>
        <v>15756445.439999999</v>
      </c>
      <c r="D1114" s="13">
        <v>787822.54</v>
      </c>
      <c r="E1114" s="13">
        <v>1061376.2</v>
      </c>
      <c r="F1114" s="13">
        <v>5261145.32</v>
      </c>
      <c r="G1114" s="13">
        <v>3234005.46</v>
      </c>
      <c r="H1114" s="13">
        <v>1796775.57</v>
      </c>
      <c r="I1114" s="13">
        <v>1319995.49</v>
      </c>
      <c r="J1114" s="13">
        <v>0</v>
      </c>
      <c r="K1114" s="172">
        <v>0</v>
      </c>
      <c r="L1114" s="13">
        <v>0</v>
      </c>
      <c r="M1114" s="184">
        <v>0</v>
      </c>
      <c r="N1114" s="61">
        <v>0</v>
      </c>
      <c r="O1114" s="184">
        <v>1027</v>
      </c>
      <c r="P1114" s="61">
        <v>2295324.86</v>
      </c>
      <c r="Q1114" s="184">
        <v>0</v>
      </c>
      <c r="R1114" s="61">
        <v>0</v>
      </c>
      <c r="S1114" s="184">
        <v>0</v>
      </c>
      <c r="T1114" s="61">
        <v>0</v>
      </c>
      <c r="U1114" s="24"/>
      <c r="V1114" s="116"/>
      <c r="W1114" s="116"/>
      <c r="X1114" s="116"/>
      <c r="Y1114" s="116"/>
      <c r="Z1114" s="116"/>
      <c r="AA1114" s="116"/>
      <c r="AB1114" s="116"/>
      <c r="AC1114" s="116"/>
      <c r="AD1114" s="116"/>
      <c r="AE1114" s="116"/>
      <c r="AF1114" s="116"/>
      <c r="AG1114" s="116"/>
      <c r="AH1114" s="116"/>
      <c r="AI1114" s="116"/>
      <c r="AJ1114" s="116"/>
      <c r="AK1114" s="116"/>
      <c r="AL1114" s="116"/>
      <c r="AM1114" s="116"/>
    </row>
    <row r="1115" spans="1:39" s="115" customFormat="1" ht="24.75" customHeight="1" x14ac:dyDescent="0.25">
      <c r="A1115" s="60">
        <v>75</v>
      </c>
      <c r="B1115" s="14" t="s">
        <v>947</v>
      </c>
      <c r="C1115" s="26">
        <f t="shared" si="109"/>
        <v>2478092.5099999998</v>
      </c>
      <c r="D1115" s="13">
        <v>123904.63</v>
      </c>
      <c r="E1115" s="13">
        <v>0</v>
      </c>
      <c r="F1115" s="13">
        <v>0</v>
      </c>
      <c r="G1115" s="13">
        <v>0</v>
      </c>
      <c r="H1115" s="13">
        <v>0</v>
      </c>
      <c r="I1115" s="13">
        <v>0</v>
      </c>
      <c r="J1115" s="13">
        <v>0</v>
      </c>
      <c r="K1115" s="172">
        <v>0</v>
      </c>
      <c r="L1115" s="13">
        <v>0</v>
      </c>
      <c r="M1115" s="184">
        <v>0</v>
      </c>
      <c r="N1115" s="61">
        <v>0</v>
      </c>
      <c r="O1115" s="184">
        <v>0</v>
      </c>
      <c r="P1115" s="61">
        <v>0</v>
      </c>
      <c r="Q1115" s="184">
        <v>1691.6</v>
      </c>
      <c r="R1115" s="61">
        <v>2354187.88</v>
      </c>
      <c r="S1115" s="184">
        <v>0</v>
      </c>
      <c r="T1115" s="61">
        <v>0</v>
      </c>
      <c r="U1115" s="24"/>
      <c r="V1115" s="116"/>
      <c r="W1115" s="116"/>
      <c r="X1115" s="116"/>
      <c r="Y1115" s="116"/>
      <c r="Z1115" s="116"/>
      <c r="AA1115" s="116"/>
      <c r="AB1115" s="116"/>
      <c r="AC1115" s="116"/>
      <c r="AD1115" s="116"/>
      <c r="AE1115" s="116"/>
      <c r="AF1115" s="116"/>
      <c r="AG1115" s="116"/>
      <c r="AH1115" s="116"/>
      <c r="AI1115" s="116"/>
      <c r="AJ1115" s="116"/>
      <c r="AK1115" s="116"/>
      <c r="AL1115" s="116"/>
      <c r="AM1115" s="116"/>
    </row>
    <row r="1116" spans="1:39" s="115" customFormat="1" ht="24.75" customHeight="1" x14ac:dyDescent="0.25">
      <c r="A1116" s="60">
        <v>76</v>
      </c>
      <c r="B1116" s="14" t="s">
        <v>948</v>
      </c>
      <c r="C1116" s="26">
        <f t="shared" si="109"/>
        <v>18028639.010000002</v>
      </c>
      <c r="D1116" s="13">
        <v>901431.95</v>
      </c>
      <c r="E1116" s="13">
        <v>1377290.81</v>
      </c>
      <c r="F1116" s="13">
        <v>6827105.2699999996</v>
      </c>
      <c r="G1116" s="13">
        <v>4196594.91</v>
      </c>
      <c r="H1116" s="13">
        <v>2331579</v>
      </c>
      <c r="I1116" s="13">
        <v>1712887.15</v>
      </c>
      <c r="J1116" s="13">
        <v>681749.92</v>
      </c>
      <c r="K1116" s="172">
        <v>0</v>
      </c>
      <c r="L1116" s="13">
        <v>0</v>
      </c>
      <c r="M1116" s="184">
        <v>0</v>
      </c>
      <c r="N1116" s="61">
        <v>0</v>
      </c>
      <c r="O1116" s="184">
        <v>0</v>
      </c>
      <c r="P1116" s="61">
        <v>0</v>
      </c>
      <c r="Q1116" s="184">
        <v>0</v>
      </c>
      <c r="R1116" s="61">
        <v>0</v>
      </c>
      <c r="S1116" s="184">
        <v>0</v>
      </c>
      <c r="T1116" s="61">
        <v>0</v>
      </c>
      <c r="U1116" s="24"/>
      <c r="V1116" s="116"/>
      <c r="W1116" s="116"/>
      <c r="X1116" s="116"/>
      <c r="Y1116" s="116"/>
      <c r="Z1116" s="116"/>
      <c r="AA1116" s="116"/>
      <c r="AB1116" s="116"/>
      <c r="AC1116" s="116"/>
      <c r="AD1116" s="116"/>
      <c r="AE1116" s="116"/>
      <c r="AF1116" s="116"/>
      <c r="AG1116" s="116"/>
      <c r="AH1116" s="116"/>
      <c r="AI1116" s="116"/>
      <c r="AJ1116" s="116"/>
      <c r="AK1116" s="116"/>
      <c r="AL1116" s="116"/>
      <c r="AM1116" s="116"/>
    </row>
    <row r="1117" spans="1:39" s="115" customFormat="1" ht="24.75" customHeight="1" x14ac:dyDescent="0.25">
      <c r="A1117" s="60">
        <v>77</v>
      </c>
      <c r="B1117" s="14" t="s">
        <v>949</v>
      </c>
      <c r="C1117" s="26">
        <f t="shared" si="109"/>
        <v>14263805.960000001</v>
      </c>
      <c r="D1117" s="13">
        <v>713190.3</v>
      </c>
      <c r="E1117" s="13">
        <v>958144.06</v>
      </c>
      <c r="F1117" s="13">
        <v>4749432.9400000004</v>
      </c>
      <c r="G1117" s="13">
        <v>2919457.85</v>
      </c>
      <c r="H1117" s="13">
        <v>1622016.61</v>
      </c>
      <c r="I1117" s="13">
        <v>1191609.3799999999</v>
      </c>
      <c r="J1117" s="13">
        <v>0</v>
      </c>
      <c r="K1117" s="172">
        <v>0</v>
      </c>
      <c r="L1117" s="13">
        <v>0</v>
      </c>
      <c r="M1117" s="184">
        <v>0</v>
      </c>
      <c r="N1117" s="61">
        <v>0</v>
      </c>
      <c r="O1117" s="184">
        <v>923.9</v>
      </c>
      <c r="P1117" s="61">
        <v>2109954.8199999998</v>
      </c>
      <c r="Q1117" s="184">
        <v>0</v>
      </c>
      <c r="R1117" s="61">
        <v>0</v>
      </c>
      <c r="S1117" s="184">
        <v>0</v>
      </c>
      <c r="T1117" s="61">
        <v>0</v>
      </c>
      <c r="U1117" s="24"/>
      <c r="V1117" s="116"/>
      <c r="W1117" s="116"/>
      <c r="X1117" s="116"/>
      <c r="Y1117" s="116"/>
      <c r="Z1117" s="116"/>
      <c r="AA1117" s="116"/>
      <c r="AB1117" s="116"/>
      <c r="AC1117" s="116"/>
      <c r="AD1117" s="116"/>
      <c r="AE1117" s="116"/>
      <c r="AF1117" s="116"/>
      <c r="AG1117" s="116"/>
      <c r="AH1117" s="116"/>
      <c r="AI1117" s="116"/>
      <c r="AJ1117" s="116"/>
      <c r="AK1117" s="116"/>
      <c r="AL1117" s="116"/>
      <c r="AM1117" s="116"/>
    </row>
    <row r="1118" spans="1:39" s="115" customFormat="1" ht="24.75" customHeight="1" x14ac:dyDescent="0.25">
      <c r="A1118" s="60">
        <v>78</v>
      </c>
      <c r="B1118" s="14" t="s">
        <v>950</v>
      </c>
      <c r="C1118" s="26">
        <f t="shared" si="109"/>
        <v>8838105.0099999998</v>
      </c>
      <c r="D1118" s="13">
        <v>441905.25</v>
      </c>
      <c r="E1118" s="13">
        <v>0</v>
      </c>
      <c r="F1118" s="13">
        <v>4247949.33</v>
      </c>
      <c r="G1118" s="13">
        <v>0</v>
      </c>
      <c r="H1118" s="13">
        <v>0</v>
      </c>
      <c r="I1118" s="13">
        <v>1065789.6000000001</v>
      </c>
      <c r="J1118" s="13">
        <v>0</v>
      </c>
      <c r="K1118" s="172">
        <v>0</v>
      </c>
      <c r="L1118" s="13">
        <v>0</v>
      </c>
      <c r="M1118" s="184">
        <v>0</v>
      </c>
      <c r="N1118" s="61">
        <v>0</v>
      </c>
      <c r="O1118" s="184">
        <v>0</v>
      </c>
      <c r="P1118" s="61">
        <v>0</v>
      </c>
      <c r="Q1118" s="184">
        <v>2214.9</v>
      </c>
      <c r="R1118" s="61">
        <v>3082460.83</v>
      </c>
      <c r="S1118" s="184">
        <v>0</v>
      </c>
      <c r="T1118" s="61">
        <v>0</v>
      </c>
      <c r="U1118" s="24"/>
      <c r="V1118" s="116"/>
      <c r="W1118" s="116"/>
      <c r="X1118" s="116"/>
      <c r="Y1118" s="116"/>
      <c r="Z1118" s="116"/>
      <c r="AA1118" s="116"/>
      <c r="AB1118" s="116"/>
      <c r="AC1118" s="116"/>
      <c r="AD1118" s="116"/>
      <c r="AE1118" s="116"/>
      <c r="AF1118" s="116"/>
      <c r="AG1118" s="116"/>
      <c r="AH1118" s="116"/>
      <c r="AI1118" s="116"/>
      <c r="AJ1118" s="116"/>
      <c r="AK1118" s="116"/>
      <c r="AL1118" s="116"/>
      <c r="AM1118" s="116"/>
    </row>
    <row r="1119" spans="1:39" s="115" customFormat="1" ht="24.75" customHeight="1" x14ac:dyDescent="0.25">
      <c r="A1119" s="60">
        <v>79</v>
      </c>
      <c r="B1119" s="14" t="s">
        <v>951</v>
      </c>
      <c r="C1119" s="26">
        <f t="shared" si="109"/>
        <v>13140870.939999999</v>
      </c>
      <c r="D1119" s="13">
        <v>657043.55000000005</v>
      </c>
      <c r="E1119" s="13">
        <v>844979.38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72">
        <v>0</v>
      </c>
      <c r="L1119" s="13">
        <v>0</v>
      </c>
      <c r="M1119" s="184">
        <v>0</v>
      </c>
      <c r="N1119" s="61">
        <v>0</v>
      </c>
      <c r="O1119" s="184">
        <v>838.2</v>
      </c>
      <c r="P1119" s="61">
        <v>1860751.85</v>
      </c>
      <c r="Q1119" s="184">
        <v>2240</v>
      </c>
      <c r="R1119" s="61">
        <v>9778096.1600000001</v>
      </c>
      <c r="S1119" s="184">
        <v>0</v>
      </c>
      <c r="T1119" s="61">
        <v>0</v>
      </c>
      <c r="U1119" s="24"/>
      <c r="V1119" s="116"/>
      <c r="W1119" s="116"/>
      <c r="X1119" s="116"/>
      <c r="Y1119" s="116"/>
      <c r="Z1119" s="116"/>
      <c r="AA1119" s="116"/>
      <c r="AB1119" s="116"/>
      <c r="AC1119" s="116"/>
      <c r="AD1119" s="116"/>
      <c r="AE1119" s="116"/>
      <c r="AF1119" s="116"/>
      <c r="AG1119" s="116"/>
      <c r="AH1119" s="116"/>
      <c r="AI1119" s="116"/>
      <c r="AJ1119" s="116"/>
      <c r="AK1119" s="116"/>
      <c r="AL1119" s="116"/>
      <c r="AM1119" s="116"/>
    </row>
    <row r="1120" spans="1:39" s="115" customFormat="1" ht="24.75" customHeight="1" x14ac:dyDescent="0.25">
      <c r="A1120" s="60">
        <v>80</v>
      </c>
      <c r="B1120" s="14" t="s">
        <v>952</v>
      </c>
      <c r="C1120" s="26">
        <f t="shared" si="109"/>
        <v>3522776.94</v>
      </c>
      <c r="D1120" s="13">
        <v>176138.85</v>
      </c>
      <c r="E1120" s="13">
        <v>0</v>
      </c>
      <c r="F1120" s="13">
        <v>1262232.99</v>
      </c>
      <c r="G1120" s="13">
        <v>775889.69</v>
      </c>
      <c r="H1120" s="13">
        <v>431075.23</v>
      </c>
      <c r="I1120" s="13">
        <v>316688.06</v>
      </c>
      <c r="J1120" s="13">
        <v>0</v>
      </c>
      <c r="K1120" s="172">
        <v>0</v>
      </c>
      <c r="L1120" s="13">
        <v>0</v>
      </c>
      <c r="M1120" s="184">
        <v>0</v>
      </c>
      <c r="N1120" s="61">
        <v>0</v>
      </c>
      <c r="O1120" s="184">
        <v>638.1</v>
      </c>
      <c r="P1120" s="61">
        <v>560752.12</v>
      </c>
      <c r="Q1120" s="184">
        <v>0</v>
      </c>
      <c r="R1120" s="61">
        <v>0</v>
      </c>
      <c r="S1120" s="184">
        <v>0</v>
      </c>
      <c r="T1120" s="61">
        <v>0</v>
      </c>
      <c r="U1120" s="24"/>
      <c r="V1120" s="116"/>
      <c r="W1120" s="116"/>
      <c r="X1120" s="116"/>
      <c r="Y1120" s="116"/>
      <c r="Z1120" s="116"/>
      <c r="AA1120" s="116"/>
      <c r="AB1120" s="116"/>
      <c r="AC1120" s="116"/>
      <c r="AD1120" s="116"/>
      <c r="AE1120" s="116"/>
      <c r="AF1120" s="116"/>
      <c r="AG1120" s="116"/>
      <c r="AH1120" s="116"/>
      <c r="AI1120" s="116"/>
      <c r="AJ1120" s="116"/>
      <c r="AK1120" s="116"/>
      <c r="AL1120" s="116"/>
      <c r="AM1120" s="116"/>
    </row>
    <row r="1121" spans="1:39" s="115" customFormat="1" ht="24.75" customHeight="1" x14ac:dyDescent="0.25">
      <c r="A1121" s="60">
        <v>81</v>
      </c>
      <c r="B1121" s="14" t="s">
        <v>953</v>
      </c>
      <c r="C1121" s="26">
        <f t="shared" si="109"/>
        <v>2643653.2400000002</v>
      </c>
      <c r="D1121" s="13">
        <v>132182.66</v>
      </c>
      <c r="E1121" s="13">
        <v>0</v>
      </c>
      <c r="F1121" s="13">
        <v>0</v>
      </c>
      <c r="G1121" s="13">
        <v>0</v>
      </c>
      <c r="H1121" s="13">
        <v>0</v>
      </c>
      <c r="I1121" s="13">
        <v>0</v>
      </c>
      <c r="J1121" s="13">
        <v>0</v>
      </c>
      <c r="K1121" s="15">
        <v>0</v>
      </c>
      <c r="L1121" s="13">
        <v>0</v>
      </c>
      <c r="M1121" s="184">
        <v>516</v>
      </c>
      <c r="N1121" s="13">
        <v>2511470.58</v>
      </c>
      <c r="O1121" s="184">
        <v>0</v>
      </c>
      <c r="P1121" s="13">
        <v>0</v>
      </c>
      <c r="Q1121" s="184">
        <v>0</v>
      </c>
      <c r="R1121" s="13">
        <v>0</v>
      </c>
      <c r="S1121" s="184">
        <v>0</v>
      </c>
      <c r="T1121" s="13">
        <v>0</v>
      </c>
      <c r="U1121" s="24"/>
      <c r="V1121" s="116"/>
      <c r="W1121" s="116"/>
      <c r="X1121" s="116"/>
      <c r="Y1121" s="116"/>
      <c r="Z1121" s="116"/>
      <c r="AA1121" s="116"/>
      <c r="AB1121" s="116"/>
      <c r="AC1121" s="116"/>
      <c r="AD1121" s="116"/>
      <c r="AE1121" s="116"/>
      <c r="AF1121" s="116"/>
      <c r="AG1121" s="116"/>
      <c r="AH1121" s="116"/>
      <c r="AI1121" s="116"/>
      <c r="AJ1121" s="116"/>
      <c r="AK1121" s="116"/>
      <c r="AL1121" s="116"/>
      <c r="AM1121" s="116"/>
    </row>
    <row r="1122" spans="1:39" s="115" customFormat="1" ht="24.75" customHeight="1" x14ac:dyDescent="0.25">
      <c r="A1122" s="60">
        <v>82</v>
      </c>
      <c r="B1122" s="14" t="s">
        <v>954</v>
      </c>
      <c r="C1122" s="26">
        <f t="shared" si="109"/>
        <v>16542264.710000001</v>
      </c>
      <c r="D1122" s="13">
        <v>827113.24</v>
      </c>
      <c r="E1122" s="13">
        <v>1124768.23</v>
      </c>
      <c r="F1122" s="13">
        <v>0</v>
      </c>
      <c r="G1122" s="13">
        <v>3427160.49</v>
      </c>
      <c r="H1122" s="13">
        <v>1904090.24</v>
      </c>
      <c r="I1122" s="13">
        <v>1398833.88</v>
      </c>
      <c r="J1122" s="13">
        <v>0</v>
      </c>
      <c r="K1122" s="15">
        <v>0</v>
      </c>
      <c r="L1122" s="13">
        <v>0</v>
      </c>
      <c r="M1122" s="184">
        <v>1329.9</v>
      </c>
      <c r="N1122" s="13">
        <v>5179480.41</v>
      </c>
      <c r="O1122" s="184">
        <v>0</v>
      </c>
      <c r="P1122" s="13">
        <v>0</v>
      </c>
      <c r="Q1122" s="184">
        <v>1926.3</v>
      </c>
      <c r="R1122" s="13">
        <v>2680818.2200000002</v>
      </c>
      <c r="S1122" s="184">
        <v>0</v>
      </c>
      <c r="T1122" s="13">
        <v>0</v>
      </c>
      <c r="U1122" s="24"/>
      <c r="V1122" s="116"/>
      <c r="W1122" s="116"/>
      <c r="X1122" s="116"/>
      <c r="Y1122" s="116"/>
      <c r="Z1122" s="116"/>
      <c r="AA1122" s="116"/>
      <c r="AB1122" s="116"/>
      <c r="AC1122" s="116"/>
      <c r="AD1122" s="116"/>
      <c r="AE1122" s="116"/>
      <c r="AF1122" s="116"/>
      <c r="AG1122" s="116"/>
      <c r="AH1122" s="116"/>
      <c r="AI1122" s="116"/>
      <c r="AJ1122" s="116"/>
      <c r="AK1122" s="116"/>
      <c r="AL1122" s="116"/>
      <c r="AM1122" s="116"/>
    </row>
    <row r="1123" spans="1:39" s="115" customFormat="1" ht="24.75" customHeight="1" x14ac:dyDescent="0.25">
      <c r="A1123" s="60">
        <v>83</v>
      </c>
      <c r="B1123" s="14" t="s">
        <v>955</v>
      </c>
      <c r="C1123" s="26">
        <f t="shared" si="109"/>
        <v>11613786.68</v>
      </c>
      <c r="D1123" s="13">
        <v>580689.32999999996</v>
      </c>
      <c r="E1123" s="13">
        <v>0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72">
        <v>0</v>
      </c>
      <c r="L1123" s="13">
        <v>0</v>
      </c>
      <c r="M1123" s="184">
        <v>0</v>
      </c>
      <c r="N1123" s="61">
        <v>0</v>
      </c>
      <c r="O1123" s="184">
        <v>0</v>
      </c>
      <c r="P1123" s="61">
        <v>0</v>
      </c>
      <c r="Q1123" s="184">
        <v>2527.5</v>
      </c>
      <c r="R1123" s="61">
        <v>11033097.35</v>
      </c>
      <c r="S1123" s="184">
        <v>0</v>
      </c>
      <c r="T1123" s="61">
        <v>0</v>
      </c>
      <c r="U1123" s="24"/>
      <c r="V1123" s="116"/>
      <c r="W1123" s="116"/>
      <c r="X1123" s="116"/>
      <c r="Y1123" s="116"/>
      <c r="Z1123" s="116"/>
      <c r="AA1123" s="116"/>
      <c r="AB1123" s="116"/>
      <c r="AC1123" s="116"/>
      <c r="AD1123" s="116"/>
      <c r="AE1123" s="116"/>
      <c r="AF1123" s="116"/>
      <c r="AG1123" s="116"/>
      <c r="AH1123" s="116"/>
      <c r="AI1123" s="116"/>
      <c r="AJ1123" s="116"/>
      <c r="AK1123" s="116"/>
      <c r="AL1123" s="116"/>
      <c r="AM1123" s="116"/>
    </row>
    <row r="1124" spans="1:39" s="115" customFormat="1" ht="24.75" customHeight="1" x14ac:dyDescent="0.25">
      <c r="A1124" s="60">
        <v>84</v>
      </c>
      <c r="B1124" s="14" t="s">
        <v>956</v>
      </c>
      <c r="C1124" s="26">
        <f t="shared" si="109"/>
        <v>21604091.530000001</v>
      </c>
      <c r="D1124" s="13">
        <v>1080204.58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5">
        <v>0</v>
      </c>
      <c r="L1124" s="13">
        <v>0</v>
      </c>
      <c r="M1124" s="184">
        <v>1494</v>
      </c>
      <c r="N1124" s="13">
        <v>5818590.6699999999</v>
      </c>
      <c r="O1124" s="184">
        <v>0</v>
      </c>
      <c r="P1124" s="13">
        <v>0</v>
      </c>
      <c r="Q1124" s="184">
        <v>3368.74</v>
      </c>
      <c r="R1124" s="13">
        <v>14705296.279999999</v>
      </c>
      <c r="S1124" s="184">
        <v>0</v>
      </c>
      <c r="T1124" s="13">
        <v>0</v>
      </c>
      <c r="U1124" s="24"/>
      <c r="V1124" s="116"/>
      <c r="W1124" s="116"/>
      <c r="X1124" s="116"/>
      <c r="Y1124" s="116"/>
      <c r="Z1124" s="116"/>
      <c r="AA1124" s="116"/>
      <c r="AB1124" s="116"/>
      <c r="AC1124" s="116"/>
      <c r="AD1124" s="116"/>
      <c r="AE1124" s="116"/>
      <c r="AF1124" s="116"/>
      <c r="AG1124" s="116"/>
      <c r="AH1124" s="116"/>
      <c r="AI1124" s="116"/>
      <c r="AJ1124" s="116"/>
      <c r="AK1124" s="116"/>
      <c r="AL1124" s="116"/>
      <c r="AM1124" s="116"/>
    </row>
    <row r="1125" spans="1:39" s="115" customFormat="1" ht="24.75" customHeight="1" x14ac:dyDescent="0.25">
      <c r="A1125" s="60">
        <v>85</v>
      </c>
      <c r="B1125" s="14" t="s">
        <v>957</v>
      </c>
      <c r="C1125" s="26">
        <f t="shared" si="109"/>
        <v>17329469.859999999</v>
      </c>
      <c r="D1125" s="13">
        <v>866473.49</v>
      </c>
      <c r="E1125" s="13">
        <v>0</v>
      </c>
      <c r="F1125" s="13">
        <v>0</v>
      </c>
      <c r="G1125" s="13">
        <v>0</v>
      </c>
      <c r="H1125" s="13">
        <v>0</v>
      </c>
      <c r="I1125" s="13">
        <v>0</v>
      </c>
      <c r="J1125" s="13">
        <v>0</v>
      </c>
      <c r="K1125" s="172">
        <v>0</v>
      </c>
      <c r="L1125" s="13">
        <v>0</v>
      </c>
      <c r="M1125" s="184">
        <v>0</v>
      </c>
      <c r="N1125" s="61">
        <v>0</v>
      </c>
      <c r="O1125" s="184">
        <v>0</v>
      </c>
      <c r="P1125" s="61">
        <v>0</v>
      </c>
      <c r="Q1125" s="184">
        <v>3771.4</v>
      </c>
      <c r="R1125" s="61">
        <v>16462996.369999999</v>
      </c>
      <c r="S1125" s="184">
        <v>0</v>
      </c>
      <c r="T1125" s="61">
        <v>0</v>
      </c>
      <c r="U1125" s="24"/>
      <c r="V1125" s="116"/>
      <c r="W1125" s="116"/>
      <c r="X1125" s="116"/>
      <c r="Y1125" s="116"/>
      <c r="Z1125" s="116"/>
      <c r="AA1125" s="116"/>
      <c r="AB1125" s="116"/>
      <c r="AC1125" s="116"/>
      <c r="AD1125" s="116"/>
      <c r="AE1125" s="116"/>
      <c r="AF1125" s="116"/>
      <c r="AG1125" s="116"/>
      <c r="AH1125" s="116"/>
      <c r="AI1125" s="116"/>
      <c r="AJ1125" s="116"/>
      <c r="AK1125" s="116"/>
      <c r="AL1125" s="116"/>
      <c r="AM1125" s="116"/>
    </row>
    <row r="1126" spans="1:39" s="73" customFormat="1" ht="24.75" customHeight="1" x14ac:dyDescent="0.25">
      <c r="A1126" s="214" t="s">
        <v>114</v>
      </c>
      <c r="B1126" s="215"/>
      <c r="C1126" s="98">
        <f t="shared" si="109"/>
        <v>229398960.74000001</v>
      </c>
      <c r="D1126" s="48">
        <f>ROUND(SUM(D1107:D1125),2)</f>
        <v>11469948.32</v>
      </c>
      <c r="E1126" s="48">
        <f t="shared" ref="E1126:T1126" si="110">ROUND(SUM(E1107:E1125),2)</f>
        <v>9472980.75</v>
      </c>
      <c r="F1126" s="48">
        <f t="shared" si="110"/>
        <v>47445231.140000001</v>
      </c>
      <c r="G1126" s="48">
        <f t="shared" si="110"/>
        <v>27353737.27</v>
      </c>
      <c r="H1126" s="48">
        <f t="shared" si="110"/>
        <v>15197416.18</v>
      </c>
      <c r="I1126" s="48">
        <f t="shared" si="110"/>
        <v>13302609.15</v>
      </c>
      <c r="J1126" s="48">
        <f t="shared" si="110"/>
        <v>1852115.88</v>
      </c>
      <c r="K1126" s="48">
        <f t="shared" si="110"/>
        <v>4</v>
      </c>
      <c r="L1126" s="48">
        <f t="shared" si="110"/>
        <v>7600000</v>
      </c>
      <c r="M1126" s="48">
        <f t="shared" si="110"/>
        <v>4444.1000000000004</v>
      </c>
      <c r="N1126" s="48">
        <f t="shared" si="110"/>
        <v>17810002.039999999</v>
      </c>
      <c r="O1126" s="48">
        <f t="shared" si="110"/>
        <v>4276.6000000000004</v>
      </c>
      <c r="P1126" s="48">
        <f t="shared" si="110"/>
        <v>8933527.25</v>
      </c>
      <c r="Q1126" s="48">
        <f t="shared" si="110"/>
        <v>21482.639999999999</v>
      </c>
      <c r="R1126" s="48">
        <f t="shared" si="110"/>
        <v>68961392.760000005</v>
      </c>
      <c r="S1126" s="48">
        <f t="shared" si="110"/>
        <v>0</v>
      </c>
      <c r="T1126" s="48">
        <f t="shared" si="110"/>
        <v>0</v>
      </c>
      <c r="U1126" s="12"/>
      <c r="V1126" s="29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</row>
    <row r="1127" spans="1:39" s="104" customFormat="1" ht="24.75" hidden="1" customHeight="1" x14ac:dyDescent="0.25">
      <c r="A1127" s="267" t="s">
        <v>118</v>
      </c>
      <c r="B1127" s="268"/>
      <c r="C1127" s="269"/>
      <c r="D1127" s="13"/>
      <c r="E1127" s="13"/>
      <c r="F1127" s="13"/>
      <c r="G1127" s="13"/>
      <c r="H1127" s="13"/>
      <c r="I1127" s="13"/>
      <c r="J1127" s="13"/>
      <c r="K1127" s="82"/>
      <c r="L1127" s="13"/>
      <c r="M1127" s="82"/>
      <c r="N1127" s="13"/>
      <c r="O1127" s="82"/>
      <c r="P1127" s="13"/>
      <c r="Q1127" s="82"/>
      <c r="R1127" s="13"/>
      <c r="S1127" s="82"/>
      <c r="T1127" s="13"/>
      <c r="U1127" s="102"/>
      <c r="V1127" s="103"/>
      <c r="W1127" s="102"/>
      <c r="X1127" s="102"/>
      <c r="Y1127" s="102"/>
      <c r="Z1127" s="102"/>
      <c r="AA1127" s="102"/>
      <c r="AB1127" s="102"/>
      <c r="AC1127" s="102"/>
      <c r="AD1127" s="102"/>
      <c r="AE1127" s="102"/>
      <c r="AF1127" s="102"/>
      <c r="AG1127" s="102"/>
      <c r="AH1127" s="102"/>
      <c r="AI1127" s="102"/>
      <c r="AJ1127" s="102"/>
      <c r="AK1127" s="102"/>
      <c r="AL1127" s="102"/>
    </row>
    <row r="1128" spans="1:39" s="115" customFormat="1" ht="24.75" hidden="1" customHeight="1" x14ac:dyDescent="0.25">
      <c r="A1128" s="60">
        <v>86</v>
      </c>
      <c r="B1128" s="14" t="s">
        <v>1015</v>
      </c>
      <c r="C1128" s="26">
        <f t="shared" ref="C1128:C1136" si="111">ROUND(SUM(D1128+E1128+F1128+G1128+H1128+I1128+J1128+L1128+N1128+P1128+R1128+T1128),2)</f>
        <v>8354399.29</v>
      </c>
      <c r="D1128" s="13">
        <v>417719.96</v>
      </c>
      <c r="E1128" s="13">
        <v>0</v>
      </c>
      <c r="F1128" s="13">
        <v>2255429.12</v>
      </c>
      <c r="G1128" s="13">
        <v>1383638.35</v>
      </c>
      <c r="H1128" s="13">
        <v>770338.57</v>
      </c>
      <c r="I1128" s="13">
        <v>562975.01</v>
      </c>
      <c r="J1128" s="13">
        <v>0</v>
      </c>
      <c r="K1128" s="172">
        <v>0</v>
      </c>
      <c r="L1128" s="13">
        <v>0</v>
      </c>
      <c r="M1128" s="184">
        <v>0</v>
      </c>
      <c r="N1128" s="61">
        <v>0</v>
      </c>
      <c r="O1128" s="184">
        <v>0</v>
      </c>
      <c r="P1128" s="61">
        <v>0</v>
      </c>
      <c r="Q1128" s="184">
        <v>1133.8</v>
      </c>
      <c r="R1128" s="61">
        <v>2964298.28</v>
      </c>
      <c r="S1128" s="184">
        <v>0</v>
      </c>
      <c r="T1128" s="61">
        <v>0</v>
      </c>
      <c r="U1128" s="24"/>
      <c r="V1128" s="116"/>
      <c r="W1128" s="116"/>
      <c r="X1128" s="116"/>
      <c r="Y1128" s="116"/>
      <c r="Z1128" s="116"/>
      <c r="AA1128" s="116"/>
      <c r="AB1128" s="116"/>
      <c r="AC1128" s="116"/>
      <c r="AD1128" s="116"/>
      <c r="AE1128" s="116"/>
      <c r="AF1128" s="116"/>
      <c r="AG1128" s="116"/>
      <c r="AH1128" s="116"/>
      <c r="AI1128" s="116"/>
      <c r="AJ1128" s="116"/>
      <c r="AK1128" s="116"/>
      <c r="AL1128" s="116"/>
      <c r="AM1128" s="116"/>
    </row>
    <row r="1129" spans="1:39" s="115" customFormat="1" ht="24.75" hidden="1" customHeight="1" x14ac:dyDescent="0.25">
      <c r="A1129" s="60">
        <v>87</v>
      </c>
      <c r="B1129" s="14" t="s">
        <v>116</v>
      </c>
      <c r="C1129" s="26">
        <f t="shared" si="111"/>
        <v>274879.62</v>
      </c>
      <c r="D1129" s="13">
        <v>13743.98</v>
      </c>
      <c r="E1129" s="13">
        <v>261135.64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72">
        <v>0</v>
      </c>
      <c r="L1129" s="13">
        <v>0</v>
      </c>
      <c r="M1129" s="184">
        <v>0</v>
      </c>
      <c r="N1129" s="61">
        <v>0</v>
      </c>
      <c r="O1129" s="184">
        <v>0</v>
      </c>
      <c r="P1129" s="61">
        <v>0</v>
      </c>
      <c r="Q1129" s="184">
        <v>0</v>
      </c>
      <c r="R1129" s="61">
        <v>0</v>
      </c>
      <c r="S1129" s="184">
        <v>0</v>
      </c>
      <c r="T1129" s="61">
        <v>0</v>
      </c>
      <c r="U1129" s="24"/>
      <c r="V1129" s="116"/>
      <c r="W1129" s="116"/>
      <c r="X1129" s="116"/>
      <c r="Y1129" s="116"/>
      <c r="Z1129" s="116"/>
      <c r="AA1129" s="116"/>
      <c r="AB1129" s="116"/>
      <c r="AC1129" s="116"/>
      <c r="AD1129" s="116"/>
      <c r="AE1129" s="116"/>
      <c r="AF1129" s="116"/>
      <c r="AG1129" s="116"/>
      <c r="AH1129" s="116"/>
      <c r="AI1129" s="116"/>
      <c r="AJ1129" s="116"/>
      <c r="AK1129" s="116"/>
      <c r="AL1129" s="116"/>
      <c r="AM1129" s="116"/>
    </row>
    <row r="1130" spans="1:39" s="115" customFormat="1" ht="24.75" hidden="1" customHeight="1" x14ac:dyDescent="0.25">
      <c r="A1130" s="60">
        <v>88</v>
      </c>
      <c r="B1130" s="14" t="s">
        <v>1016</v>
      </c>
      <c r="C1130" s="26">
        <f t="shared" si="111"/>
        <v>8206280.2800000003</v>
      </c>
      <c r="D1130" s="13">
        <v>410314.01</v>
      </c>
      <c r="E1130" s="13">
        <v>0</v>
      </c>
      <c r="F1130" s="13">
        <v>2212712.02</v>
      </c>
      <c r="G1130" s="13">
        <v>1357432.68</v>
      </c>
      <c r="H1130" s="13">
        <v>755748.61</v>
      </c>
      <c r="I1130" s="13">
        <v>552312.43999999994</v>
      </c>
      <c r="J1130" s="13">
        <v>0</v>
      </c>
      <c r="K1130" s="172">
        <v>0</v>
      </c>
      <c r="L1130" s="13">
        <v>0</v>
      </c>
      <c r="M1130" s="184">
        <v>0</v>
      </c>
      <c r="N1130" s="61">
        <v>0</v>
      </c>
      <c r="O1130" s="184">
        <v>0</v>
      </c>
      <c r="P1130" s="61">
        <v>0</v>
      </c>
      <c r="Q1130" s="184">
        <v>1116</v>
      </c>
      <c r="R1130" s="61">
        <v>2917760.52</v>
      </c>
      <c r="S1130" s="184">
        <v>0</v>
      </c>
      <c r="T1130" s="61">
        <v>0</v>
      </c>
      <c r="U1130" s="24"/>
      <c r="V1130" s="116"/>
      <c r="W1130" s="116"/>
      <c r="X1130" s="116"/>
      <c r="Y1130" s="116"/>
      <c r="Z1130" s="116"/>
      <c r="AA1130" s="116"/>
      <c r="AB1130" s="116"/>
      <c r="AC1130" s="116"/>
      <c r="AD1130" s="116"/>
      <c r="AE1130" s="116"/>
      <c r="AF1130" s="116"/>
      <c r="AG1130" s="116"/>
      <c r="AH1130" s="116"/>
      <c r="AI1130" s="116"/>
      <c r="AJ1130" s="116"/>
      <c r="AK1130" s="116"/>
      <c r="AL1130" s="116"/>
      <c r="AM1130" s="116"/>
    </row>
    <row r="1131" spans="1:39" s="115" customFormat="1" ht="24.75" hidden="1" customHeight="1" x14ac:dyDescent="0.25">
      <c r="A1131" s="60">
        <v>89</v>
      </c>
      <c r="B1131" s="14" t="s">
        <v>1017</v>
      </c>
      <c r="C1131" s="26">
        <f t="shared" si="111"/>
        <v>2544882.02</v>
      </c>
      <c r="D1131" s="13">
        <v>127244.1</v>
      </c>
      <c r="E1131" s="13">
        <v>202474.79</v>
      </c>
      <c r="F1131" s="13">
        <v>1003649.12</v>
      </c>
      <c r="G1131" s="13">
        <v>616939.18999999994</v>
      </c>
      <c r="H1131" s="13">
        <v>342764.19</v>
      </c>
      <c r="I1131" s="13">
        <v>251810.63</v>
      </c>
      <c r="J1131" s="13">
        <v>0</v>
      </c>
      <c r="K1131" s="172">
        <v>0</v>
      </c>
      <c r="L1131" s="13">
        <v>0</v>
      </c>
      <c r="M1131" s="184">
        <v>0</v>
      </c>
      <c r="N1131" s="61">
        <v>0</v>
      </c>
      <c r="O1131" s="184">
        <v>0</v>
      </c>
      <c r="P1131" s="61">
        <v>0</v>
      </c>
      <c r="Q1131" s="184">
        <v>0</v>
      </c>
      <c r="R1131" s="61">
        <v>0</v>
      </c>
      <c r="S1131" s="184">
        <v>0</v>
      </c>
      <c r="T1131" s="61">
        <v>0</v>
      </c>
      <c r="U1131" s="16"/>
      <c r="V1131" s="116"/>
      <c r="W1131" s="116"/>
      <c r="X1131" s="116"/>
      <c r="Y1131" s="116"/>
      <c r="Z1131" s="116"/>
      <c r="AA1131" s="116"/>
      <c r="AB1131" s="116"/>
      <c r="AC1131" s="116"/>
      <c r="AD1131" s="116"/>
      <c r="AE1131" s="116"/>
      <c r="AF1131" s="116"/>
      <c r="AG1131" s="116"/>
      <c r="AH1131" s="116"/>
      <c r="AI1131" s="116"/>
      <c r="AJ1131" s="116"/>
      <c r="AK1131" s="116"/>
      <c r="AL1131" s="116"/>
      <c r="AM1131" s="116"/>
    </row>
    <row r="1132" spans="1:39" s="115" customFormat="1" ht="24.75" hidden="1" customHeight="1" x14ac:dyDescent="0.25">
      <c r="A1132" s="60">
        <v>90</v>
      </c>
      <c r="B1132" s="14" t="s">
        <v>1018</v>
      </c>
      <c r="C1132" s="26">
        <f t="shared" si="111"/>
        <v>4188435.17</v>
      </c>
      <c r="D1132" s="13">
        <v>209421.76</v>
      </c>
      <c r="E1132" s="13">
        <v>244139.42</v>
      </c>
      <c r="F1132" s="13">
        <v>0</v>
      </c>
      <c r="G1132" s="13">
        <v>764710.12</v>
      </c>
      <c r="H1132" s="13">
        <v>425751.21</v>
      </c>
      <c r="I1132" s="13">
        <v>0</v>
      </c>
      <c r="J1132" s="13">
        <v>0</v>
      </c>
      <c r="K1132" s="172">
        <v>0</v>
      </c>
      <c r="L1132" s="13">
        <v>0</v>
      </c>
      <c r="M1132" s="184">
        <v>0</v>
      </c>
      <c r="N1132" s="61">
        <v>0</v>
      </c>
      <c r="O1132" s="184">
        <v>0</v>
      </c>
      <c r="P1132" s="61">
        <v>0</v>
      </c>
      <c r="Q1132" s="184">
        <v>486.6</v>
      </c>
      <c r="R1132" s="61">
        <v>2544412.66</v>
      </c>
      <c r="S1132" s="184">
        <v>0</v>
      </c>
      <c r="T1132" s="61">
        <v>0</v>
      </c>
      <c r="U1132" s="135"/>
      <c r="V1132" s="135"/>
      <c r="W1132" s="116"/>
      <c r="X1132" s="116"/>
      <c r="Y1132" s="116"/>
      <c r="Z1132" s="116"/>
      <c r="AA1132" s="116"/>
      <c r="AB1132" s="116"/>
      <c r="AC1132" s="116"/>
      <c r="AD1132" s="116"/>
      <c r="AE1132" s="116"/>
      <c r="AF1132" s="116"/>
      <c r="AG1132" s="116"/>
      <c r="AH1132" s="116"/>
      <c r="AI1132" s="116"/>
      <c r="AJ1132" s="116"/>
      <c r="AK1132" s="116"/>
      <c r="AL1132" s="116"/>
      <c r="AM1132" s="116"/>
    </row>
    <row r="1133" spans="1:39" s="115" customFormat="1" ht="24.75" hidden="1" customHeight="1" x14ac:dyDescent="0.25">
      <c r="A1133" s="60">
        <v>91</v>
      </c>
      <c r="B1133" s="14" t="s">
        <v>1019</v>
      </c>
      <c r="C1133" s="26">
        <f t="shared" si="111"/>
        <v>3091547.63</v>
      </c>
      <c r="D1133" s="13">
        <v>154577.38</v>
      </c>
      <c r="E1133" s="13">
        <v>239626.86</v>
      </c>
      <c r="F1133" s="13">
        <v>1223491.68</v>
      </c>
      <c r="G1133" s="13">
        <v>750575.57</v>
      </c>
      <c r="H1133" s="13">
        <v>417881.82</v>
      </c>
      <c r="I1133" s="13">
        <v>305394.32</v>
      </c>
      <c r="J1133" s="13">
        <v>0</v>
      </c>
      <c r="K1133" s="172">
        <v>0</v>
      </c>
      <c r="L1133" s="13">
        <v>0</v>
      </c>
      <c r="M1133" s="184">
        <v>0</v>
      </c>
      <c r="N1133" s="61">
        <v>0</v>
      </c>
      <c r="O1133" s="184">
        <v>0</v>
      </c>
      <c r="P1133" s="61">
        <v>0</v>
      </c>
      <c r="Q1133" s="184">
        <v>0</v>
      </c>
      <c r="R1133" s="61">
        <v>0</v>
      </c>
      <c r="S1133" s="184">
        <v>0</v>
      </c>
      <c r="T1133" s="61">
        <v>0</v>
      </c>
      <c r="U1133" s="16"/>
      <c r="V1133" s="116"/>
      <c r="W1133" s="116"/>
      <c r="X1133" s="116"/>
      <c r="Y1133" s="116"/>
      <c r="Z1133" s="116"/>
      <c r="AA1133" s="116"/>
      <c r="AB1133" s="116"/>
      <c r="AC1133" s="116"/>
      <c r="AD1133" s="116"/>
      <c r="AE1133" s="116"/>
      <c r="AF1133" s="116"/>
      <c r="AG1133" s="116"/>
      <c r="AH1133" s="116"/>
      <c r="AI1133" s="116"/>
      <c r="AJ1133" s="116"/>
      <c r="AK1133" s="116"/>
      <c r="AL1133" s="116"/>
      <c r="AM1133" s="116"/>
    </row>
    <row r="1134" spans="1:39" s="115" customFormat="1" ht="24.75" hidden="1" customHeight="1" x14ac:dyDescent="0.25">
      <c r="A1134" s="60">
        <v>92</v>
      </c>
      <c r="B1134" s="14" t="s">
        <v>1020</v>
      </c>
      <c r="C1134" s="26">
        <f t="shared" si="111"/>
        <v>7690424.3399999999</v>
      </c>
      <c r="D1134" s="13">
        <v>384521.22</v>
      </c>
      <c r="E1134" s="13">
        <v>287420.48</v>
      </c>
      <c r="F1134" s="13">
        <v>1467517.3</v>
      </c>
      <c r="G1134" s="13">
        <v>900278</v>
      </c>
      <c r="H1134" s="13">
        <v>501228.42</v>
      </c>
      <c r="I1134" s="13">
        <v>366305.27</v>
      </c>
      <c r="J1134" s="13">
        <v>0</v>
      </c>
      <c r="K1134" s="172">
        <v>0</v>
      </c>
      <c r="L1134" s="13">
        <v>0</v>
      </c>
      <c r="M1134" s="184">
        <v>0</v>
      </c>
      <c r="N1134" s="61">
        <v>0</v>
      </c>
      <c r="O1134" s="184">
        <v>0</v>
      </c>
      <c r="P1134" s="61">
        <v>0</v>
      </c>
      <c r="Q1134" s="184">
        <v>1447</v>
      </c>
      <c r="R1134" s="61">
        <v>3783153.65</v>
      </c>
      <c r="S1134" s="184">
        <v>0</v>
      </c>
      <c r="T1134" s="61">
        <v>0</v>
      </c>
      <c r="U1134" s="24"/>
      <c r="V1134" s="116"/>
      <c r="W1134" s="116"/>
      <c r="X1134" s="116"/>
      <c r="Y1134" s="116"/>
      <c r="Z1134" s="116"/>
      <c r="AA1134" s="116"/>
      <c r="AB1134" s="116"/>
      <c r="AC1134" s="116"/>
      <c r="AD1134" s="116"/>
      <c r="AE1134" s="116"/>
      <c r="AF1134" s="116"/>
      <c r="AG1134" s="116"/>
      <c r="AH1134" s="116"/>
      <c r="AI1134" s="116"/>
      <c r="AJ1134" s="116"/>
      <c r="AK1134" s="116"/>
      <c r="AL1134" s="116"/>
      <c r="AM1134" s="116"/>
    </row>
    <row r="1135" spans="1:39" s="115" customFormat="1" ht="24.75" hidden="1" customHeight="1" x14ac:dyDescent="0.25">
      <c r="A1135" s="60">
        <v>93</v>
      </c>
      <c r="B1135" s="14" t="s">
        <v>1021</v>
      </c>
      <c r="C1135" s="26">
        <f t="shared" si="111"/>
        <v>1283682</v>
      </c>
      <c r="D1135" s="13">
        <v>93632.05</v>
      </c>
      <c r="E1135" s="13">
        <v>184540.93</v>
      </c>
      <c r="F1135" s="13">
        <v>1005509.02</v>
      </c>
      <c r="G1135" s="13">
        <v>0</v>
      </c>
      <c r="H1135" s="13">
        <v>0</v>
      </c>
      <c r="I1135" s="13">
        <v>0</v>
      </c>
      <c r="J1135" s="13">
        <v>0</v>
      </c>
      <c r="K1135" s="172">
        <v>0</v>
      </c>
      <c r="L1135" s="13">
        <v>0</v>
      </c>
      <c r="M1135" s="184">
        <v>0</v>
      </c>
      <c r="N1135" s="61">
        <v>0</v>
      </c>
      <c r="O1135" s="184">
        <v>0</v>
      </c>
      <c r="P1135" s="61">
        <v>0</v>
      </c>
      <c r="Q1135" s="184">
        <v>0</v>
      </c>
      <c r="R1135" s="61">
        <v>0</v>
      </c>
      <c r="S1135" s="184">
        <v>0</v>
      </c>
      <c r="T1135" s="61">
        <v>0</v>
      </c>
      <c r="U1135" s="16"/>
      <c r="V1135" s="116"/>
      <c r="W1135" s="116"/>
      <c r="X1135" s="116"/>
      <c r="Y1135" s="116"/>
      <c r="Z1135" s="116"/>
      <c r="AA1135" s="116"/>
      <c r="AB1135" s="116"/>
      <c r="AC1135" s="116"/>
      <c r="AD1135" s="116"/>
      <c r="AE1135" s="116"/>
      <c r="AF1135" s="116"/>
      <c r="AG1135" s="116"/>
      <c r="AH1135" s="116"/>
      <c r="AI1135" s="116"/>
      <c r="AJ1135" s="116"/>
      <c r="AK1135" s="116"/>
      <c r="AL1135" s="116"/>
      <c r="AM1135" s="116"/>
    </row>
    <row r="1136" spans="1:39" s="109" customFormat="1" ht="24.75" hidden="1" customHeight="1" x14ac:dyDescent="0.25">
      <c r="A1136" s="228" t="s">
        <v>38</v>
      </c>
      <c r="B1136" s="228"/>
      <c r="C1136" s="98">
        <f t="shared" si="111"/>
        <v>35634530.350000001</v>
      </c>
      <c r="D1136" s="48">
        <f>ROUND(SUM(D1128:D1135),2)</f>
        <v>1811174.46</v>
      </c>
      <c r="E1136" s="48">
        <f t="shared" ref="E1136:T1136" si="112">ROUND(SUM(E1128:E1135),2)</f>
        <v>1419338.12</v>
      </c>
      <c r="F1136" s="48">
        <f t="shared" si="112"/>
        <v>9168308.2599999998</v>
      </c>
      <c r="G1136" s="48">
        <f t="shared" si="112"/>
        <v>5773573.9100000001</v>
      </c>
      <c r="H1136" s="48">
        <f t="shared" si="112"/>
        <v>3213712.82</v>
      </c>
      <c r="I1136" s="48">
        <f t="shared" si="112"/>
        <v>2038797.67</v>
      </c>
      <c r="J1136" s="48">
        <f t="shared" si="112"/>
        <v>0</v>
      </c>
      <c r="K1136" s="67">
        <f t="shared" si="112"/>
        <v>0</v>
      </c>
      <c r="L1136" s="48">
        <f t="shared" si="112"/>
        <v>0</v>
      </c>
      <c r="M1136" s="48">
        <f t="shared" si="112"/>
        <v>0</v>
      </c>
      <c r="N1136" s="69">
        <f t="shared" si="112"/>
        <v>0</v>
      </c>
      <c r="O1136" s="48">
        <f t="shared" si="112"/>
        <v>0</v>
      </c>
      <c r="P1136" s="69">
        <f t="shared" si="112"/>
        <v>0</v>
      </c>
      <c r="Q1136" s="48">
        <f t="shared" si="112"/>
        <v>4183.3999999999996</v>
      </c>
      <c r="R1136" s="69">
        <f t="shared" si="112"/>
        <v>12209625.109999999</v>
      </c>
      <c r="S1136" s="48">
        <f t="shared" si="112"/>
        <v>0</v>
      </c>
      <c r="T1136" s="69">
        <f t="shared" si="112"/>
        <v>0</v>
      </c>
      <c r="U1136" s="108"/>
      <c r="V1136" s="107"/>
      <c r="W1136" s="108"/>
      <c r="X1136" s="108"/>
      <c r="Y1136" s="108"/>
      <c r="Z1136" s="108"/>
      <c r="AA1136" s="108"/>
      <c r="AB1136" s="108"/>
      <c r="AC1136" s="108"/>
      <c r="AD1136" s="108"/>
      <c r="AE1136" s="108"/>
      <c r="AF1136" s="108"/>
      <c r="AG1136" s="108"/>
      <c r="AH1136" s="108"/>
      <c r="AI1136" s="108"/>
      <c r="AJ1136" s="108"/>
      <c r="AK1136" s="108"/>
      <c r="AL1136" s="108"/>
    </row>
    <row r="1137" spans="1:38" s="104" customFormat="1" ht="24.75" hidden="1" customHeight="1" x14ac:dyDescent="0.25">
      <c r="A1137" s="286" t="s">
        <v>47</v>
      </c>
      <c r="B1137" s="287"/>
      <c r="C1137" s="288"/>
      <c r="D1137" s="13"/>
      <c r="E1137" s="13"/>
      <c r="F1137" s="13"/>
      <c r="G1137" s="13"/>
      <c r="H1137" s="13"/>
      <c r="I1137" s="13"/>
      <c r="J1137" s="13"/>
      <c r="K1137" s="82"/>
      <c r="L1137" s="13"/>
      <c r="M1137" s="82"/>
      <c r="N1137" s="13"/>
      <c r="O1137" s="82"/>
      <c r="P1137" s="13"/>
      <c r="Q1137" s="82"/>
      <c r="R1137" s="13"/>
      <c r="S1137" s="82"/>
      <c r="T1137" s="13"/>
      <c r="U1137" s="102"/>
      <c r="V1137" s="103"/>
      <c r="W1137" s="102"/>
      <c r="X1137" s="102"/>
      <c r="Y1137" s="102"/>
      <c r="Z1137" s="102"/>
      <c r="AA1137" s="102"/>
      <c r="AB1137" s="102"/>
      <c r="AC1137" s="102"/>
      <c r="AD1137" s="102"/>
      <c r="AE1137" s="102"/>
      <c r="AF1137" s="102"/>
      <c r="AG1137" s="102"/>
      <c r="AH1137" s="102"/>
      <c r="AI1137" s="102"/>
      <c r="AJ1137" s="102"/>
      <c r="AK1137" s="102"/>
      <c r="AL1137" s="102"/>
    </row>
    <row r="1138" spans="1:38" s="144" customFormat="1" ht="24.75" hidden="1" customHeight="1" x14ac:dyDescent="0.25">
      <c r="A1138" s="79">
        <v>94</v>
      </c>
      <c r="B1138" s="14" t="s">
        <v>816</v>
      </c>
      <c r="C1138" s="26">
        <f t="shared" ref="C1138:C1169" si="113">ROUND(SUM(D1138+E1138+F1138+G1138+H1138+I1138+J1138+L1138+N1138+P1138+R1138+T1138),2)</f>
        <v>11632177.42</v>
      </c>
      <c r="D1138" s="13">
        <v>581608.87</v>
      </c>
      <c r="E1138" s="13">
        <v>932606.62</v>
      </c>
      <c r="F1138" s="13">
        <v>0</v>
      </c>
      <c r="G1138" s="13">
        <v>2798729.5</v>
      </c>
      <c r="H1138" s="13">
        <v>1556560.97</v>
      </c>
      <c r="I1138" s="13">
        <v>1157445.99</v>
      </c>
      <c r="J1138" s="13">
        <v>0</v>
      </c>
      <c r="K1138" s="15">
        <v>0</v>
      </c>
      <c r="L1138" s="13">
        <v>0</v>
      </c>
      <c r="M1138" s="184">
        <v>1150.3</v>
      </c>
      <c r="N1138" s="13">
        <v>4605225.47</v>
      </c>
      <c r="O1138" s="184">
        <v>0</v>
      </c>
      <c r="P1138" s="13">
        <v>0</v>
      </c>
      <c r="Q1138" s="184">
        <v>0</v>
      </c>
      <c r="R1138" s="13">
        <v>0</v>
      </c>
      <c r="S1138" s="184">
        <v>0</v>
      </c>
      <c r="T1138" s="13">
        <v>0</v>
      </c>
      <c r="U1138" s="37"/>
      <c r="V1138" s="129"/>
      <c r="W1138" s="143"/>
      <c r="X1138" s="143"/>
      <c r="Y1138" s="143"/>
      <c r="Z1138" s="143"/>
      <c r="AA1138" s="143"/>
      <c r="AB1138" s="143"/>
      <c r="AC1138" s="143"/>
      <c r="AD1138" s="143"/>
      <c r="AE1138" s="143"/>
      <c r="AF1138" s="143"/>
      <c r="AG1138" s="143"/>
      <c r="AH1138" s="143"/>
      <c r="AI1138" s="143"/>
      <c r="AJ1138" s="143"/>
      <c r="AK1138" s="143"/>
      <c r="AL1138" s="143"/>
    </row>
    <row r="1139" spans="1:38" s="144" customFormat="1" ht="24.75" hidden="1" customHeight="1" x14ac:dyDescent="0.25">
      <c r="A1139" s="79">
        <v>95</v>
      </c>
      <c r="B1139" s="14" t="s">
        <v>817</v>
      </c>
      <c r="C1139" s="26">
        <f t="shared" si="113"/>
        <v>9428437.2799999993</v>
      </c>
      <c r="D1139" s="13">
        <v>471421.86</v>
      </c>
      <c r="E1139" s="13">
        <v>0</v>
      </c>
      <c r="F1139" s="13">
        <v>4455371.79</v>
      </c>
      <c r="G1139" s="13">
        <v>0</v>
      </c>
      <c r="H1139" s="13">
        <v>0</v>
      </c>
      <c r="I1139" s="13">
        <v>1123863.3</v>
      </c>
      <c r="J1139" s="13">
        <v>0</v>
      </c>
      <c r="K1139" s="172">
        <v>0</v>
      </c>
      <c r="L1139" s="13">
        <v>0</v>
      </c>
      <c r="M1139" s="184">
        <v>0</v>
      </c>
      <c r="N1139" s="61">
        <v>0</v>
      </c>
      <c r="O1139" s="184">
        <v>0</v>
      </c>
      <c r="P1139" s="61">
        <v>0</v>
      </c>
      <c r="Q1139" s="184">
        <v>2379</v>
      </c>
      <c r="R1139" s="61">
        <v>3377780.33</v>
      </c>
      <c r="S1139" s="184">
        <v>0</v>
      </c>
      <c r="T1139" s="61">
        <v>0</v>
      </c>
      <c r="U1139" s="37"/>
      <c r="V1139" s="129"/>
      <c r="W1139" s="143"/>
      <c r="X1139" s="143"/>
      <c r="Y1139" s="143"/>
      <c r="Z1139" s="143"/>
      <c r="AA1139" s="143"/>
      <c r="AB1139" s="143"/>
      <c r="AC1139" s="143"/>
      <c r="AD1139" s="143"/>
      <c r="AE1139" s="143"/>
      <c r="AF1139" s="143"/>
      <c r="AG1139" s="143"/>
      <c r="AH1139" s="143"/>
      <c r="AI1139" s="143"/>
      <c r="AJ1139" s="143"/>
      <c r="AK1139" s="143"/>
      <c r="AL1139" s="143"/>
    </row>
    <row r="1140" spans="1:38" s="144" customFormat="1" ht="24.75" hidden="1" customHeight="1" x14ac:dyDescent="0.25">
      <c r="A1140" s="79">
        <v>96</v>
      </c>
      <c r="B1140" s="14" t="s">
        <v>159</v>
      </c>
      <c r="C1140" s="26">
        <f t="shared" si="113"/>
        <v>5479156.8399999999</v>
      </c>
      <c r="D1140" s="13">
        <v>273957.84000000003</v>
      </c>
      <c r="E1140" s="13">
        <v>652198.41</v>
      </c>
      <c r="F1140" s="13">
        <v>3800913.97</v>
      </c>
      <c r="G1140" s="13">
        <v>0</v>
      </c>
      <c r="H1140" s="13">
        <v>0</v>
      </c>
      <c r="I1140" s="13">
        <v>752086.62</v>
      </c>
      <c r="J1140" s="13">
        <v>0</v>
      </c>
      <c r="K1140" s="172">
        <v>0</v>
      </c>
      <c r="L1140" s="13">
        <v>0</v>
      </c>
      <c r="M1140" s="184">
        <v>0</v>
      </c>
      <c r="N1140" s="61">
        <v>0</v>
      </c>
      <c r="O1140" s="184">
        <v>0</v>
      </c>
      <c r="P1140" s="61">
        <v>0</v>
      </c>
      <c r="Q1140" s="184">
        <v>0</v>
      </c>
      <c r="R1140" s="61">
        <v>0</v>
      </c>
      <c r="S1140" s="184">
        <v>0</v>
      </c>
      <c r="T1140" s="61">
        <v>0</v>
      </c>
      <c r="U1140" s="37"/>
      <c r="V1140" s="129"/>
      <c r="W1140" s="143"/>
      <c r="X1140" s="143"/>
      <c r="Y1140" s="143"/>
      <c r="Z1140" s="143"/>
      <c r="AA1140" s="143"/>
      <c r="AB1140" s="143"/>
      <c r="AC1140" s="143"/>
      <c r="AD1140" s="143"/>
      <c r="AE1140" s="143"/>
      <c r="AF1140" s="143"/>
      <c r="AG1140" s="143"/>
      <c r="AH1140" s="143"/>
      <c r="AI1140" s="143"/>
      <c r="AJ1140" s="143"/>
      <c r="AK1140" s="143"/>
      <c r="AL1140" s="143"/>
    </row>
    <row r="1141" spans="1:38" s="144" customFormat="1" ht="24.75" hidden="1" customHeight="1" x14ac:dyDescent="0.25">
      <c r="A1141" s="79">
        <v>97</v>
      </c>
      <c r="B1141" s="14" t="s">
        <v>849</v>
      </c>
      <c r="C1141" s="26">
        <f t="shared" si="113"/>
        <v>3742678.82</v>
      </c>
      <c r="D1141" s="13">
        <v>187133.94</v>
      </c>
      <c r="E1141" s="13">
        <v>0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5">
        <v>0</v>
      </c>
      <c r="L1141" s="13">
        <v>0</v>
      </c>
      <c r="M1141" s="184">
        <v>327.2</v>
      </c>
      <c r="N1141" s="13">
        <v>1587413.25</v>
      </c>
      <c r="O1141" s="184">
        <v>0</v>
      </c>
      <c r="P1141" s="13">
        <v>0</v>
      </c>
      <c r="Q1141" s="184">
        <v>758.8</v>
      </c>
      <c r="R1141" s="13">
        <v>1968131.63</v>
      </c>
      <c r="S1141" s="184">
        <v>0</v>
      </c>
      <c r="T1141" s="13">
        <v>0</v>
      </c>
      <c r="U1141" s="37"/>
      <c r="V1141" s="129"/>
      <c r="W1141" s="143"/>
      <c r="X1141" s="143"/>
      <c r="Y1141" s="143"/>
      <c r="Z1141" s="143"/>
      <c r="AA1141" s="143"/>
      <c r="AB1141" s="143"/>
      <c r="AC1141" s="143"/>
      <c r="AD1141" s="143"/>
      <c r="AE1141" s="143"/>
      <c r="AF1141" s="143"/>
      <c r="AG1141" s="143"/>
      <c r="AH1141" s="143"/>
      <c r="AI1141" s="143"/>
      <c r="AJ1141" s="143"/>
      <c r="AK1141" s="143"/>
      <c r="AL1141" s="143"/>
    </row>
    <row r="1142" spans="1:38" s="144" customFormat="1" ht="24.75" hidden="1" customHeight="1" x14ac:dyDescent="0.25">
      <c r="A1142" s="79">
        <v>98</v>
      </c>
      <c r="B1142" s="14" t="s">
        <v>850</v>
      </c>
      <c r="C1142" s="26">
        <f t="shared" si="113"/>
        <v>4602045.3099999996</v>
      </c>
      <c r="D1142" s="13">
        <v>230102.27</v>
      </c>
      <c r="E1142" s="13">
        <v>350970.47</v>
      </c>
      <c r="F1142" s="13">
        <v>1770919.99</v>
      </c>
      <c r="G1142" s="13">
        <v>0</v>
      </c>
      <c r="H1142" s="13">
        <v>0</v>
      </c>
      <c r="I1142" s="13">
        <v>444807.97</v>
      </c>
      <c r="J1142" s="13">
        <v>0</v>
      </c>
      <c r="K1142" s="172">
        <v>0</v>
      </c>
      <c r="L1142" s="13">
        <v>0</v>
      </c>
      <c r="M1142" s="184">
        <v>0</v>
      </c>
      <c r="N1142" s="61">
        <v>0</v>
      </c>
      <c r="O1142" s="184">
        <v>0</v>
      </c>
      <c r="P1142" s="61">
        <v>0</v>
      </c>
      <c r="Q1142" s="184">
        <v>696</v>
      </c>
      <c r="R1142" s="61">
        <v>1805244.61</v>
      </c>
      <c r="S1142" s="184">
        <v>0</v>
      </c>
      <c r="T1142" s="61">
        <v>0</v>
      </c>
      <c r="U1142" s="37"/>
      <c r="V1142" s="129"/>
      <c r="W1142" s="143"/>
      <c r="X1142" s="143"/>
      <c r="Y1142" s="143"/>
      <c r="Z1142" s="143"/>
      <c r="AA1142" s="143"/>
      <c r="AB1142" s="143"/>
      <c r="AC1142" s="143"/>
      <c r="AD1142" s="143"/>
      <c r="AE1142" s="143"/>
      <c r="AF1142" s="143"/>
      <c r="AG1142" s="143"/>
      <c r="AH1142" s="143"/>
      <c r="AI1142" s="143"/>
      <c r="AJ1142" s="143"/>
      <c r="AK1142" s="143"/>
      <c r="AL1142" s="143"/>
    </row>
    <row r="1143" spans="1:38" s="144" customFormat="1" ht="24.75" hidden="1" customHeight="1" x14ac:dyDescent="0.25">
      <c r="A1143" s="79">
        <v>99</v>
      </c>
      <c r="B1143" s="14" t="s">
        <v>851</v>
      </c>
      <c r="C1143" s="26">
        <f t="shared" si="113"/>
        <v>8710415.0199999996</v>
      </c>
      <c r="D1143" s="13">
        <v>435520.75</v>
      </c>
      <c r="E1143" s="13">
        <v>1092331.28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5">
        <v>0</v>
      </c>
      <c r="L1143" s="13">
        <v>0</v>
      </c>
      <c r="M1143" s="184">
        <v>964.8</v>
      </c>
      <c r="N1143" s="13">
        <v>4680734.4400000004</v>
      </c>
      <c r="O1143" s="184">
        <v>778.3</v>
      </c>
      <c r="P1143" s="13">
        <v>2501828.5499999998</v>
      </c>
      <c r="Q1143" s="184">
        <v>0</v>
      </c>
      <c r="R1143" s="13">
        <v>0</v>
      </c>
      <c r="S1143" s="184">
        <v>0</v>
      </c>
      <c r="T1143" s="13">
        <v>0</v>
      </c>
      <c r="U1143" s="37"/>
      <c r="V1143" s="129"/>
      <c r="W1143" s="143"/>
      <c r="X1143" s="143"/>
      <c r="Y1143" s="143"/>
      <c r="Z1143" s="143"/>
      <c r="AA1143" s="143"/>
      <c r="AB1143" s="143"/>
      <c r="AC1143" s="143"/>
      <c r="AD1143" s="143"/>
      <c r="AE1143" s="143"/>
      <c r="AF1143" s="143"/>
      <c r="AG1143" s="143"/>
      <c r="AH1143" s="143"/>
      <c r="AI1143" s="143"/>
      <c r="AJ1143" s="143"/>
      <c r="AK1143" s="143"/>
      <c r="AL1143" s="143"/>
    </row>
    <row r="1144" spans="1:38" s="144" customFormat="1" ht="24.75" hidden="1" customHeight="1" x14ac:dyDescent="0.25">
      <c r="A1144" s="79">
        <v>100</v>
      </c>
      <c r="B1144" s="14" t="s">
        <v>852</v>
      </c>
      <c r="C1144" s="26">
        <f t="shared" si="113"/>
        <v>14616740.26</v>
      </c>
      <c r="D1144" s="13">
        <v>730837.01</v>
      </c>
      <c r="E1144" s="13">
        <v>1128401.04</v>
      </c>
      <c r="F1144" s="13">
        <v>5693664.1399999997</v>
      </c>
      <c r="G1144" s="13">
        <v>0</v>
      </c>
      <c r="H1144" s="13">
        <v>0</v>
      </c>
      <c r="I1144" s="13">
        <v>0</v>
      </c>
      <c r="J1144" s="13">
        <v>0</v>
      </c>
      <c r="K1144" s="15">
        <v>0</v>
      </c>
      <c r="L1144" s="13">
        <v>0</v>
      </c>
      <c r="M1144" s="184">
        <v>923.3</v>
      </c>
      <c r="N1144" s="13">
        <v>4479396.88</v>
      </c>
      <c r="O1144" s="184">
        <v>752.6</v>
      </c>
      <c r="P1144" s="13">
        <v>2584441.19</v>
      </c>
      <c r="Q1144" s="184">
        <v>0</v>
      </c>
      <c r="R1144" s="13">
        <v>0</v>
      </c>
      <c r="S1144" s="184">
        <v>0</v>
      </c>
      <c r="T1144" s="13">
        <v>0</v>
      </c>
      <c r="U1144" s="39"/>
      <c r="V1144" s="129"/>
      <c r="W1144" s="143"/>
      <c r="X1144" s="143"/>
      <c r="Y1144" s="143"/>
      <c r="Z1144" s="143"/>
      <c r="AA1144" s="143"/>
      <c r="AB1144" s="143"/>
      <c r="AC1144" s="143"/>
      <c r="AD1144" s="143"/>
      <c r="AE1144" s="143"/>
      <c r="AF1144" s="143"/>
      <c r="AG1144" s="143"/>
      <c r="AH1144" s="143"/>
      <c r="AI1144" s="143"/>
      <c r="AJ1144" s="143"/>
      <c r="AK1144" s="143"/>
      <c r="AL1144" s="143"/>
    </row>
    <row r="1145" spans="1:38" s="144" customFormat="1" ht="24.75" hidden="1" customHeight="1" x14ac:dyDescent="0.25">
      <c r="A1145" s="79">
        <v>101</v>
      </c>
      <c r="B1145" s="14" t="s">
        <v>853</v>
      </c>
      <c r="C1145" s="26">
        <f t="shared" si="113"/>
        <v>2583044.73</v>
      </c>
      <c r="D1145" s="13">
        <v>129152.24</v>
      </c>
      <c r="E1145" s="13">
        <v>0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5">
        <v>0</v>
      </c>
      <c r="L1145" s="13">
        <v>0</v>
      </c>
      <c r="M1145" s="184">
        <v>505.8</v>
      </c>
      <c r="N1145" s="13">
        <v>2453892.4900000002</v>
      </c>
      <c r="O1145" s="184">
        <v>0</v>
      </c>
      <c r="P1145" s="13">
        <v>0</v>
      </c>
      <c r="Q1145" s="184">
        <v>0</v>
      </c>
      <c r="R1145" s="13">
        <v>0</v>
      </c>
      <c r="S1145" s="184">
        <v>0</v>
      </c>
      <c r="T1145" s="13">
        <v>0</v>
      </c>
      <c r="U1145" s="37"/>
      <c r="V1145" s="129"/>
      <c r="W1145" s="143"/>
      <c r="X1145" s="143"/>
      <c r="Y1145" s="143"/>
      <c r="Z1145" s="143"/>
      <c r="AA1145" s="143"/>
      <c r="AB1145" s="143"/>
      <c r="AC1145" s="143"/>
      <c r="AD1145" s="143"/>
      <c r="AE1145" s="143"/>
      <c r="AF1145" s="143"/>
      <c r="AG1145" s="143"/>
      <c r="AH1145" s="143"/>
      <c r="AI1145" s="143"/>
      <c r="AJ1145" s="143"/>
      <c r="AK1145" s="143"/>
      <c r="AL1145" s="143"/>
    </row>
    <row r="1146" spans="1:38" s="144" customFormat="1" ht="24.75" hidden="1" customHeight="1" x14ac:dyDescent="0.25">
      <c r="A1146" s="79">
        <v>102</v>
      </c>
      <c r="B1146" s="14" t="s">
        <v>854</v>
      </c>
      <c r="C1146" s="26">
        <f t="shared" si="113"/>
        <v>2583044.73</v>
      </c>
      <c r="D1146" s="13">
        <v>129152.24</v>
      </c>
      <c r="E1146" s="13">
        <v>0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5">
        <v>0</v>
      </c>
      <c r="L1146" s="13">
        <v>0</v>
      </c>
      <c r="M1146" s="184">
        <v>505.8</v>
      </c>
      <c r="N1146" s="13">
        <v>2453892.4900000002</v>
      </c>
      <c r="O1146" s="184">
        <v>0</v>
      </c>
      <c r="P1146" s="13">
        <v>0</v>
      </c>
      <c r="Q1146" s="184">
        <v>0</v>
      </c>
      <c r="R1146" s="13">
        <v>0</v>
      </c>
      <c r="S1146" s="184">
        <v>0</v>
      </c>
      <c r="T1146" s="13">
        <v>0</v>
      </c>
      <c r="U1146" s="37"/>
      <c r="V1146" s="129"/>
      <c r="W1146" s="143"/>
      <c r="X1146" s="143"/>
      <c r="Y1146" s="143"/>
      <c r="Z1146" s="143"/>
      <c r="AA1146" s="143"/>
      <c r="AB1146" s="143"/>
      <c r="AC1146" s="143"/>
      <c r="AD1146" s="143"/>
      <c r="AE1146" s="143"/>
      <c r="AF1146" s="143"/>
      <c r="AG1146" s="143"/>
      <c r="AH1146" s="143"/>
      <c r="AI1146" s="143"/>
      <c r="AJ1146" s="143"/>
      <c r="AK1146" s="143"/>
      <c r="AL1146" s="143"/>
    </row>
    <row r="1147" spans="1:38" s="144" customFormat="1" ht="24.75" hidden="1" customHeight="1" x14ac:dyDescent="0.25">
      <c r="A1147" s="79">
        <v>103</v>
      </c>
      <c r="B1147" s="14" t="s">
        <v>855</v>
      </c>
      <c r="C1147" s="26">
        <f t="shared" si="113"/>
        <v>6032220.1900000004</v>
      </c>
      <c r="D1147" s="13">
        <v>301611.01</v>
      </c>
      <c r="E1147" s="13">
        <v>0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5">
        <v>0</v>
      </c>
      <c r="L1147" s="13">
        <v>0</v>
      </c>
      <c r="M1147" s="184">
        <v>1431.4</v>
      </c>
      <c r="N1147" s="13">
        <v>5730609.1799999997</v>
      </c>
      <c r="O1147" s="184">
        <v>0</v>
      </c>
      <c r="P1147" s="13">
        <v>0</v>
      </c>
      <c r="Q1147" s="184">
        <v>0</v>
      </c>
      <c r="R1147" s="13">
        <v>0</v>
      </c>
      <c r="S1147" s="184">
        <v>0</v>
      </c>
      <c r="T1147" s="13">
        <v>0</v>
      </c>
      <c r="U1147" s="37"/>
      <c r="V1147" s="129"/>
      <c r="W1147" s="143"/>
      <c r="X1147" s="143"/>
      <c r="Y1147" s="143"/>
      <c r="Z1147" s="143"/>
      <c r="AA1147" s="143"/>
      <c r="AB1147" s="143"/>
      <c r="AC1147" s="143"/>
      <c r="AD1147" s="143"/>
      <c r="AE1147" s="143"/>
      <c r="AF1147" s="143"/>
      <c r="AG1147" s="143"/>
      <c r="AH1147" s="143"/>
      <c r="AI1147" s="143"/>
      <c r="AJ1147" s="143"/>
      <c r="AK1147" s="143"/>
      <c r="AL1147" s="143"/>
    </row>
    <row r="1148" spans="1:38" s="144" customFormat="1" ht="24.75" hidden="1" customHeight="1" x14ac:dyDescent="0.25">
      <c r="A1148" s="79">
        <v>104</v>
      </c>
      <c r="B1148" s="14" t="s">
        <v>856</v>
      </c>
      <c r="C1148" s="26">
        <f t="shared" si="113"/>
        <v>12077160.16</v>
      </c>
      <c r="D1148" s="13">
        <v>603858.01</v>
      </c>
      <c r="E1148" s="13">
        <v>0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72">
        <v>0</v>
      </c>
      <c r="L1148" s="13">
        <v>0</v>
      </c>
      <c r="M1148" s="184">
        <v>0</v>
      </c>
      <c r="N1148" s="61">
        <v>0</v>
      </c>
      <c r="O1148" s="184">
        <v>0</v>
      </c>
      <c r="P1148" s="61">
        <v>0</v>
      </c>
      <c r="Q1148" s="184">
        <v>2580.27</v>
      </c>
      <c r="R1148" s="61">
        <v>11473302.15</v>
      </c>
      <c r="S1148" s="184">
        <v>0</v>
      </c>
      <c r="T1148" s="61">
        <v>0</v>
      </c>
      <c r="U1148" s="37"/>
      <c r="V1148" s="129"/>
      <c r="W1148" s="143"/>
      <c r="X1148" s="143"/>
      <c r="Y1148" s="143"/>
      <c r="Z1148" s="143"/>
      <c r="AA1148" s="143"/>
      <c r="AB1148" s="143"/>
      <c r="AC1148" s="143"/>
      <c r="AD1148" s="143"/>
      <c r="AE1148" s="143"/>
      <c r="AF1148" s="143"/>
      <c r="AG1148" s="143"/>
      <c r="AH1148" s="143"/>
      <c r="AI1148" s="143"/>
      <c r="AJ1148" s="143"/>
      <c r="AK1148" s="143"/>
      <c r="AL1148" s="143"/>
    </row>
    <row r="1149" spans="1:38" s="144" customFormat="1" ht="24.75" hidden="1" customHeight="1" x14ac:dyDescent="0.25">
      <c r="A1149" s="79">
        <v>105</v>
      </c>
      <c r="B1149" s="14" t="s">
        <v>857</v>
      </c>
      <c r="C1149" s="26">
        <f t="shared" si="113"/>
        <v>7219890.1200000001</v>
      </c>
      <c r="D1149" s="13">
        <v>360994.51</v>
      </c>
      <c r="E1149" s="13">
        <v>237706.32</v>
      </c>
      <c r="F1149" s="13">
        <v>1199413.96</v>
      </c>
      <c r="G1149" s="13">
        <v>730226.65</v>
      </c>
      <c r="H1149" s="13">
        <v>406865.51</v>
      </c>
      <c r="I1149" s="13">
        <v>301260.87</v>
      </c>
      <c r="J1149" s="13">
        <v>0</v>
      </c>
      <c r="K1149" s="15">
        <v>0</v>
      </c>
      <c r="L1149" s="13">
        <v>0</v>
      </c>
      <c r="M1149" s="184">
        <v>505.8</v>
      </c>
      <c r="N1149" s="13">
        <v>2453892.4900000002</v>
      </c>
      <c r="O1149" s="184">
        <v>0</v>
      </c>
      <c r="P1149" s="13">
        <v>0</v>
      </c>
      <c r="Q1149" s="184">
        <v>589.70000000000005</v>
      </c>
      <c r="R1149" s="13">
        <v>1529529.81</v>
      </c>
      <c r="S1149" s="184">
        <v>0</v>
      </c>
      <c r="T1149" s="13">
        <v>0</v>
      </c>
      <c r="U1149" s="37"/>
      <c r="V1149" s="129"/>
      <c r="W1149" s="143"/>
      <c r="X1149" s="143"/>
      <c r="Y1149" s="143"/>
      <c r="Z1149" s="143"/>
      <c r="AA1149" s="143"/>
      <c r="AB1149" s="143"/>
      <c r="AC1149" s="143"/>
      <c r="AD1149" s="143"/>
      <c r="AE1149" s="143"/>
      <c r="AF1149" s="143"/>
      <c r="AG1149" s="143"/>
      <c r="AH1149" s="143"/>
      <c r="AI1149" s="143"/>
      <c r="AJ1149" s="143"/>
      <c r="AK1149" s="143"/>
      <c r="AL1149" s="143"/>
    </row>
    <row r="1150" spans="1:38" s="144" customFormat="1" ht="24.75" hidden="1" customHeight="1" x14ac:dyDescent="0.25">
      <c r="A1150" s="79">
        <v>106</v>
      </c>
      <c r="B1150" s="14" t="s">
        <v>858</v>
      </c>
      <c r="C1150" s="26">
        <f t="shared" si="113"/>
        <v>4545156.78</v>
      </c>
      <c r="D1150" s="13">
        <v>227257.84</v>
      </c>
      <c r="E1150" s="13">
        <v>0</v>
      </c>
      <c r="F1150" s="13">
        <v>0</v>
      </c>
      <c r="G1150" s="13">
        <v>0</v>
      </c>
      <c r="H1150" s="13">
        <v>0</v>
      </c>
      <c r="I1150" s="13">
        <v>302054.87</v>
      </c>
      <c r="J1150" s="13">
        <v>0</v>
      </c>
      <c r="K1150" s="15">
        <v>0</v>
      </c>
      <c r="L1150" s="13">
        <v>0</v>
      </c>
      <c r="M1150" s="184">
        <v>505.8</v>
      </c>
      <c r="N1150" s="13">
        <v>2453892.4900000002</v>
      </c>
      <c r="O1150" s="184">
        <v>0</v>
      </c>
      <c r="P1150" s="13">
        <v>0</v>
      </c>
      <c r="Q1150" s="184">
        <v>602.20000000000005</v>
      </c>
      <c r="R1150" s="13">
        <v>1561951.58</v>
      </c>
      <c r="S1150" s="184">
        <v>0</v>
      </c>
      <c r="T1150" s="13">
        <v>0</v>
      </c>
      <c r="U1150" s="37"/>
      <c r="V1150" s="129"/>
      <c r="W1150" s="143"/>
      <c r="X1150" s="143"/>
      <c r="Y1150" s="143"/>
      <c r="Z1150" s="143"/>
      <c r="AA1150" s="143"/>
      <c r="AB1150" s="143"/>
      <c r="AC1150" s="143"/>
      <c r="AD1150" s="143"/>
      <c r="AE1150" s="143"/>
      <c r="AF1150" s="143"/>
      <c r="AG1150" s="143"/>
      <c r="AH1150" s="143"/>
      <c r="AI1150" s="143"/>
      <c r="AJ1150" s="143"/>
      <c r="AK1150" s="143"/>
      <c r="AL1150" s="143"/>
    </row>
    <row r="1151" spans="1:38" s="144" customFormat="1" ht="24.75" hidden="1" customHeight="1" x14ac:dyDescent="0.25">
      <c r="A1151" s="79">
        <v>107</v>
      </c>
      <c r="B1151" s="14" t="s">
        <v>859</v>
      </c>
      <c r="C1151" s="26">
        <f t="shared" si="113"/>
        <v>3467177.13</v>
      </c>
      <c r="D1151" s="13">
        <v>173358.86</v>
      </c>
      <c r="E1151" s="13">
        <v>240575.02</v>
      </c>
      <c r="F1151" s="13">
        <v>1213888.78</v>
      </c>
      <c r="G1151" s="13">
        <v>0</v>
      </c>
      <c r="H1151" s="13">
        <v>0</v>
      </c>
      <c r="I1151" s="13">
        <v>304896.55</v>
      </c>
      <c r="J1151" s="13">
        <v>0</v>
      </c>
      <c r="K1151" s="172">
        <v>0</v>
      </c>
      <c r="L1151" s="13">
        <v>0</v>
      </c>
      <c r="M1151" s="184">
        <v>0</v>
      </c>
      <c r="N1151" s="61">
        <v>0</v>
      </c>
      <c r="O1151" s="184">
        <v>0</v>
      </c>
      <c r="P1151" s="61">
        <v>0</v>
      </c>
      <c r="Q1151" s="184">
        <v>591.6</v>
      </c>
      <c r="R1151" s="61">
        <v>1534457.92</v>
      </c>
      <c r="S1151" s="184">
        <v>0</v>
      </c>
      <c r="T1151" s="61">
        <v>0</v>
      </c>
      <c r="U1151" s="37"/>
      <c r="V1151" s="129"/>
      <c r="W1151" s="143"/>
      <c r="X1151" s="143"/>
      <c r="Y1151" s="143"/>
      <c r="Z1151" s="143"/>
      <c r="AA1151" s="143"/>
      <c r="AB1151" s="143"/>
      <c r="AC1151" s="143"/>
      <c r="AD1151" s="143"/>
      <c r="AE1151" s="143"/>
      <c r="AF1151" s="143"/>
      <c r="AG1151" s="143"/>
      <c r="AH1151" s="143"/>
      <c r="AI1151" s="143"/>
      <c r="AJ1151" s="143"/>
      <c r="AK1151" s="143"/>
      <c r="AL1151" s="143"/>
    </row>
    <row r="1152" spans="1:38" s="144" customFormat="1" ht="24.75" hidden="1" customHeight="1" x14ac:dyDescent="0.25">
      <c r="A1152" s="79">
        <v>108</v>
      </c>
      <c r="B1152" s="14" t="s">
        <v>812</v>
      </c>
      <c r="C1152" s="26">
        <f t="shared" si="113"/>
        <v>22337058.260000002</v>
      </c>
      <c r="D1152" s="13">
        <v>1116852.9099999999</v>
      </c>
      <c r="E1152" s="13">
        <v>0</v>
      </c>
      <c r="F1152" s="13">
        <v>7730889.9699999997</v>
      </c>
      <c r="G1152" s="13">
        <v>4715407.41</v>
      </c>
      <c r="H1152" s="13">
        <v>2622553.96</v>
      </c>
      <c r="I1152" s="13">
        <v>1950109.65</v>
      </c>
      <c r="J1152" s="13">
        <v>0</v>
      </c>
      <c r="K1152" s="172">
        <v>0</v>
      </c>
      <c r="L1152" s="13">
        <v>0</v>
      </c>
      <c r="M1152" s="184">
        <v>0</v>
      </c>
      <c r="N1152" s="61">
        <v>0</v>
      </c>
      <c r="O1152" s="184">
        <v>1270.8</v>
      </c>
      <c r="P1152" s="61">
        <v>4201244.3600000003</v>
      </c>
      <c r="Q1152" s="184">
        <v>0</v>
      </c>
      <c r="R1152" s="61">
        <v>0</v>
      </c>
      <c r="S1152" s="184">
        <v>0</v>
      </c>
      <c r="T1152" s="61">
        <v>0</v>
      </c>
      <c r="U1152" s="37"/>
      <c r="V1152" s="129"/>
      <c r="W1152" s="143"/>
      <c r="X1152" s="143"/>
      <c r="Y1152" s="143"/>
      <c r="Z1152" s="143"/>
      <c r="AA1152" s="143"/>
      <c r="AB1152" s="143"/>
      <c r="AC1152" s="143"/>
      <c r="AD1152" s="143"/>
      <c r="AE1152" s="143"/>
      <c r="AF1152" s="143"/>
      <c r="AG1152" s="143"/>
      <c r="AH1152" s="143"/>
      <c r="AI1152" s="143"/>
      <c r="AJ1152" s="143"/>
      <c r="AK1152" s="143"/>
      <c r="AL1152" s="143"/>
    </row>
    <row r="1153" spans="1:38" s="144" customFormat="1" ht="24.75" hidden="1" customHeight="1" x14ac:dyDescent="0.25">
      <c r="A1153" s="79">
        <v>109</v>
      </c>
      <c r="B1153" s="14" t="s">
        <v>818</v>
      </c>
      <c r="C1153" s="26">
        <f t="shared" si="113"/>
        <v>20626143.219999999</v>
      </c>
      <c r="D1153" s="13">
        <v>1031307.16</v>
      </c>
      <c r="E1153" s="13">
        <v>0</v>
      </c>
      <c r="F1153" s="13">
        <v>7138739.6600000001</v>
      </c>
      <c r="G1153" s="13">
        <v>4354229.08</v>
      </c>
      <c r="H1153" s="13">
        <v>2421678.5</v>
      </c>
      <c r="I1153" s="13">
        <v>1800740.3</v>
      </c>
      <c r="J1153" s="13">
        <v>0</v>
      </c>
      <c r="K1153" s="172">
        <v>0</v>
      </c>
      <c r="L1153" s="13">
        <v>0</v>
      </c>
      <c r="M1153" s="184">
        <v>0</v>
      </c>
      <c r="N1153" s="61">
        <v>0</v>
      </c>
      <c r="O1153" s="184">
        <v>1108.4000000000001</v>
      </c>
      <c r="P1153" s="61">
        <v>3879448.52</v>
      </c>
      <c r="Q1153" s="184">
        <v>0</v>
      </c>
      <c r="R1153" s="61">
        <v>0</v>
      </c>
      <c r="S1153" s="184">
        <v>0</v>
      </c>
      <c r="T1153" s="61">
        <v>0</v>
      </c>
      <c r="U1153" s="37"/>
      <c r="V1153" s="129"/>
      <c r="W1153" s="143"/>
      <c r="X1153" s="143"/>
      <c r="Y1153" s="143"/>
      <c r="Z1153" s="143"/>
      <c r="AA1153" s="143"/>
      <c r="AB1153" s="143"/>
      <c r="AC1153" s="143"/>
      <c r="AD1153" s="143"/>
      <c r="AE1153" s="143"/>
      <c r="AF1153" s="143"/>
      <c r="AG1153" s="143"/>
      <c r="AH1153" s="143"/>
      <c r="AI1153" s="143"/>
      <c r="AJ1153" s="143"/>
      <c r="AK1153" s="143"/>
      <c r="AL1153" s="143"/>
    </row>
    <row r="1154" spans="1:38" s="144" customFormat="1" ht="24.75" hidden="1" customHeight="1" x14ac:dyDescent="0.25">
      <c r="A1154" s="79">
        <v>110</v>
      </c>
      <c r="B1154" s="14" t="s">
        <v>819</v>
      </c>
      <c r="C1154" s="26">
        <f t="shared" si="113"/>
        <v>13858773.449999999</v>
      </c>
      <c r="D1154" s="13">
        <v>692938.67</v>
      </c>
      <c r="E1154" s="13">
        <v>0</v>
      </c>
      <c r="F1154" s="13">
        <v>4796542.6500000004</v>
      </c>
      <c r="G1154" s="13">
        <v>2925620.84</v>
      </c>
      <c r="H1154" s="13">
        <v>1627133.74</v>
      </c>
      <c r="I1154" s="13">
        <v>1209923.33</v>
      </c>
      <c r="J1154" s="13">
        <v>0</v>
      </c>
      <c r="K1154" s="172">
        <v>0</v>
      </c>
      <c r="L1154" s="13">
        <v>0</v>
      </c>
      <c r="M1154" s="184">
        <v>0</v>
      </c>
      <c r="N1154" s="61">
        <v>0</v>
      </c>
      <c r="O1154" s="184">
        <v>745.3</v>
      </c>
      <c r="P1154" s="61">
        <v>2606614.2200000002</v>
      </c>
      <c r="Q1154" s="184">
        <v>0</v>
      </c>
      <c r="R1154" s="61">
        <v>0</v>
      </c>
      <c r="S1154" s="184">
        <v>0</v>
      </c>
      <c r="T1154" s="61">
        <v>0</v>
      </c>
      <c r="U1154" s="37"/>
      <c r="V1154" s="129"/>
      <c r="W1154" s="143"/>
      <c r="X1154" s="143"/>
      <c r="Y1154" s="143"/>
      <c r="Z1154" s="143"/>
      <c r="AA1154" s="143"/>
      <c r="AB1154" s="143"/>
      <c r="AC1154" s="143"/>
      <c r="AD1154" s="143"/>
      <c r="AE1154" s="143"/>
      <c r="AF1154" s="143"/>
      <c r="AG1154" s="143"/>
      <c r="AH1154" s="143"/>
      <c r="AI1154" s="143"/>
      <c r="AJ1154" s="143"/>
      <c r="AK1154" s="143"/>
      <c r="AL1154" s="143"/>
    </row>
    <row r="1155" spans="1:38" s="144" customFormat="1" ht="24.75" hidden="1" customHeight="1" x14ac:dyDescent="0.25">
      <c r="A1155" s="79">
        <v>111</v>
      </c>
      <c r="B1155" s="14" t="s">
        <v>169</v>
      </c>
      <c r="C1155" s="26">
        <f t="shared" si="113"/>
        <v>3800467.77</v>
      </c>
      <c r="D1155" s="13">
        <v>190023.39</v>
      </c>
      <c r="E1155" s="13">
        <v>0</v>
      </c>
      <c r="F1155" s="13">
        <v>2637208.69</v>
      </c>
      <c r="G1155" s="13">
        <v>0</v>
      </c>
      <c r="H1155" s="13">
        <v>0</v>
      </c>
      <c r="I1155" s="13">
        <v>0</v>
      </c>
      <c r="J1155" s="13">
        <v>0</v>
      </c>
      <c r="K1155" s="172">
        <v>0</v>
      </c>
      <c r="L1155" s="13">
        <v>0</v>
      </c>
      <c r="M1155" s="184">
        <v>0</v>
      </c>
      <c r="N1155" s="61">
        <v>0</v>
      </c>
      <c r="O1155" s="184">
        <v>293.89999999999998</v>
      </c>
      <c r="P1155" s="61">
        <v>973235.69</v>
      </c>
      <c r="Q1155" s="184">
        <v>0</v>
      </c>
      <c r="R1155" s="61">
        <v>0</v>
      </c>
      <c r="S1155" s="184">
        <v>0</v>
      </c>
      <c r="T1155" s="61">
        <v>0</v>
      </c>
      <c r="U1155" s="37"/>
      <c r="V1155" s="129"/>
      <c r="W1155" s="143"/>
      <c r="X1155" s="143"/>
      <c r="Y1155" s="143"/>
      <c r="Z1155" s="143"/>
      <c r="AA1155" s="143"/>
      <c r="AB1155" s="143"/>
      <c r="AC1155" s="143"/>
      <c r="AD1155" s="143"/>
      <c r="AE1155" s="143"/>
      <c r="AF1155" s="143"/>
      <c r="AG1155" s="143"/>
      <c r="AH1155" s="143"/>
      <c r="AI1155" s="143"/>
      <c r="AJ1155" s="143"/>
      <c r="AK1155" s="143"/>
      <c r="AL1155" s="143"/>
    </row>
    <row r="1156" spans="1:38" s="144" customFormat="1" ht="24.75" hidden="1" customHeight="1" x14ac:dyDescent="0.25">
      <c r="A1156" s="79">
        <v>112</v>
      </c>
      <c r="B1156" s="14" t="s">
        <v>170</v>
      </c>
      <c r="C1156" s="26">
        <f t="shared" si="113"/>
        <v>5008509.04</v>
      </c>
      <c r="D1156" s="13">
        <v>250425.45</v>
      </c>
      <c r="E1156" s="13">
        <v>529938.43999999994</v>
      </c>
      <c r="F1156" s="13">
        <v>3088401.3</v>
      </c>
      <c r="G1156" s="13">
        <v>0</v>
      </c>
      <c r="H1156" s="13">
        <v>0</v>
      </c>
      <c r="I1156" s="13">
        <v>0</v>
      </c>
      <c r="J1156" s="13">
        <v>0</v>
      </c>
      <c r="K1156" s="172">
        <v>0</v>
      </c>
      <c r="L1156" s="13">
        <v>0</v>
      </c>
      <c r="M1156" s="184">
        <v>0</v>
      </c>
      <c r="N1156" s="61">
        <v>0</v>
      </c>
      <c r="O1156" s="184">
        <v>310.7</v>
      </c>
      <c r="P1156" s="61">
        <v>1139743.8500000001</v>
      </c>
      <c r="Q1156" s="184">
        <v>0</v>
      </c>
      <c r="R1156" s="61">
        <v>0</v>
      </c>
      <c r="S1156" s="184">
        <v>0</v>
      </c>
      <c r="T1156" s="61">
        <v>0</v>
      </c>
      <c r="U1156" s="37"/>
      <c r="V1156" s="129"/>
      <c r="W1156" s="143"/>
      <c r="X1156" s="143"/>
      <c r="Y1156" s="143"/>
      <c r="Z1156" s="143"/>
      <c r="AA1156" s="143"/>
      <c r="AB1156" s="143"/>
      <c r="AC1156" s="143"/>
      <c r="AD1156" s="143"/>
      <c r="AE1156" s="143"/>
      <c r="AF1156" s="143"/>
      <c r="AG1156" s="143"/>
      <c r="AH1156" s="143"/>
      <c r="AI1156" s="143"/>
      <c r="AJ1156" s="143"/>
      <c r="AK1156" s="143"/>
      <c r="AL1156" s="143"/>
    </row>
    <row r="1157" spans="1:38" s="144" customFormat="1" ht="24.75" hidden="1" customHeight="1" x14ac:dyDescent="0.25">
      <c r="A1157" s="79">
        <v>113</v>
      </c>
      <c r="B1157" s="14" t="s">
        <v>860</v>
      </c>
      <c r="C1157" s="26">
        <f t="shared" si="113"/>
        <v>12128589.310000001</v>
      </c>
      <c r="D1157" s="13">
        <v>606429.47</v>
      </c>
      <c r="E1157" s="13">
        <v>0</v>
      </c>
      <c r="F1157" s="13">
        <v>0</v>
      </c>
      <c r="G1157" s="13">
        <v>0</v>
      </c>
      <c r="H1157" s="13">
        <v>0</v>
      </c>
      <c r="I1157" s="13">
        <v>1398779.82</v>
      </c>
      <c r="J1157" s="13">
        <v>0</v>
      </c>
      <c r="K1157" s="15">
        <v>0</v>
      </c>
      <c r="L1157" s="13">
        <v>0</v>
      </c>
      <c r="M1157" s="184">
        <v>923.3</v>
      </c>
      <c r="N1157" s="13">
        <v>4479396.88</v>
      </c>
      <c r="O1157" s="184">
        <v>0</v>
      </c>
      <c r="P1157" s="13">
        <v>0</v>
      </c>
      <c r="Q1157" s="184">
        <v>2176</v>
      </c>
      <c r="R1157" s="13">
        <v>5643983.1399999997</v>
      </c>
      <c r="S1157" s="184">
        <v>0</v>
      </c>
      <c r="T1157" s="13">
        <v>0</v>
      </c>
      <c r="U1157" s="37"/>
      <c r="V1157" s="129"/>
      <c r="W1157" s="143"/>
      <c r="X1157" s="143"/>
      <c r="Y1157" s="143"/>
      <c r="Z1157" s="143"/>
      <c r="AA1157" s="143"/>
      <c r="AB1157" s="143"/>
      <c r="AC1157" s="143"/>
      <c r="AD1157" s="143"/>
      <c r="AE1157" s="143"/>
      <c r="AF1157" s="143"/>
      <c r="AG1157" s="143"/>
      <c r="AH1157" s="143"/>
      <c r="AI1157" s="143"/>
      <c r="AJ1157" s="143"/>
      <c r="AK1157" s="143"/>
      <c r="AL1157" s="143"/>
    </row>
    <row r="1158" spans="1:38" s="144" customFormat="1" ht="24.75" hidden="1" customHeight="1" x14ac:dyDescent="0.25">
      <c r="A1158" s="79">
        <v>114</v>
      </c>
      <c r="B1158" s="14" t="s">
        <v>820</v>
      </c>
      <c r="C1158" s="26">
        <f t="shared" si="113"/>
        <v>18412483.260000002</v>
      </c>
      <c r="D1158" s="13">
        <v>920624.16</v>
      </c>
      <c r="E1158" s="13">
        <v>0</v>
      </c>
      <c r="F1158" s="13">
        <v>0</v>
      </c>
      <c r="G1158" s="13">
        <v>3668490.34</v>
      </c>
      <c r="H1158" s="13">
        <v>2040293.25</v>
      </c>
      <c r="I1158" s="13">
        <v>1517145.35</v>
      </c>
      <c r="J1158" s="13">
        <v>0</v>
      </c>
      <c r="K1158" s="172">
        <v>0</v>
      </c>
      <c r="L1158" s="13">
        <v>0</v>
      </c>
      <c r="M1158" s="184">
        <v>0</v>
      </c>
      <c r="N1158" s="61">
        <v>0</v>
      </c>
      <c r="O1158" s="184">
        <v>0</v>
      </c>
      <c r="P1158" s="61">
        <v>0</v>
      </c>
      <c r="Q1158" s="184">
        <v>2308.7399999999998</v>
      </c>
      <c r="R1158" s="61">
        <v>10265930.16</v>
      </c>
      <c r="S1158" s="184">
        <v>0</v>
      </c>
      <c r="T1158" s="61">
        <v>0</v>
      </c>
      <c r="U1158" s="37"/>
      <c r="V1158" s="129"/>
      <c r="W1158" s="143"/>
      <c r="X1158" s="143"/>
      <c r="Y1158" s="143"/>
      <c r="Z1158" s="143"/>
      <c r="AA1158" s="143"/>
      <c r="AB1158" s="143"/>
      <c r="AC1158" s="143"/>
      <c r="AD1158" s="143"/>
      <c r="AE1158" s="143"/>
      <c r="AF1158" s="143"/>
      <c r="AG1158" s="143"/>
      <c r="AH1158" s="143"/>
      <c r="AI1158" s="143"/>
      <c r="AJ1158" s="143"/>
      <c r="AK1158" s="143"/>
      <c r="AL1158" s="143"/>
    </row>
    <row r="1159" spans="1:38" s="144" customFormat="1" ht="24.75" hidden="1" customHeight="1" x14ac:dyDescent="0.25">
      <c r="A1159" s="79">
        <v>115</v>
      </c>
      <c r="B1159" s="14" t="s">
        <v>813</v>
      </c>
      <c r="C1159" s="26">
        <f t="shared" si="113"/>
        <v>23169237.609999999</v>
      </c>
      <c r="D1159" s="13">
        <v>1158461.8799999999</v>
      </c>
      <c r="E1159" s="13">
        <v>0</v>
      </c>
      <c r="F1159" s="13">
        <v>9548337.0199999996</v>
      </c>
      <c r="G1159" s="13">
        <v>0</v>
      </c>
      <c r="H1159" s="13">
        <v>0</v>
      </c>
      <c r="I1159" s="13">
        <v>2408558.94</v>
      </c>
      <c r="J1159" s="13">
        <v>0</v>
      </c>
      <c r="K1159" s="172">
        <v>0</v>
      </c>
      <c r="L1159" s="13">
        <v>0</v>
      </c>
      <c r="M1159" s="184">
        <v>0</v>
      </c>
      <c r="N1159" s="61">
        <v>0</v>
      </c>
      <c r="O1159" s="184">
        <v>1584.4</v>
      </c>
      <c r="P1159" s="61">
        <v>5188910.6100000003</v>
      </c>
      <c r="Q1159" s="184">
        <v>3426.44</v>
      </c>
      <c r="R1159" s="61">
        <v>4864969.16</v>
      </c>
      <c r="S1159" s="184">
        <v>0</v>
      </c>
      <c r="T1159" s="61">
        <v>0</v>
      </c>
      <c r="U1159" s="37"/>
      <c r="V1159" s="129"/>
      <c r="W1159" s="143"/>
      <c r="X1159" s="143"/>
      <c r="Y1159" s="143"/>
      <c r="Z1159" s="143"/>
      <c r="AA1159" s="143"/>
      <c r="AB1159" s="143"/>
      <c r="AC1159" s="143"/>
      <c r="AD1159" s="143"/>
      <c r="AE1159" s="143"/>
      <c r="AF1159" s="143"/>
      <c r="AG1159" s="143"/>
      <c r="AH1159" s="143"/>
      <c r="AI1159" s="143"/>
      <c r="AJ1159" s="143"/>
      <c r="AK1159" s="143"/>
      <c r="AL1159" s="143"/>
    </row>
    <row r="1160" spans="1:38" s="144" customFormat="1" ht="24.75" hidden="1" customHeight="1" x14ac:dyDescent="0.25">
      <c r="A1160" s="79">
        <v>116</v>
      </c>
      <c r="B1160" s="14" t="s">
        <v>814</v>
      </c>
      <c r="C1160" s="26">
        <f t="shared" si="113"/>
        <v>13447185.52</v>
      </c>
      <c r="D1160" s="13">
        <v>672359.28</v>
      </c>
      <c r="E1160" s="13">
        <v>0</v>
      </c>
      <c r="F1160" s="13">
        <v>4620745.8499999996</v>
      </c>
      <c r="G1160" s="13">
        <v>2818394.69</v>
      </c>
      <c r="H1160" s="13">
        <v>1567498.1</v>
      </c>
      <c r="I1160" s="13">
        <v>1165578.75</v>
      </c>
      <c r="J1160" s="13">
        <v>0</v>
      </c>
      <c r="K1160" s="172">
        <v>0</v>
      </c>
      <c r="L1160" s="13">
        <v>0</v>
      </c>
      <c r="M1160" s="184">
        <v>0</v>
      </c>
      <c r="N1160" s="61">
        <v>0</v>
      </c>
      <c r="O1160" s="184">
        <v>0</v>
      </c>
      <c r="P1160" s="61">
        <v>0</v>
      </c>
      <c r="Q1160" s="184">
        <v>1833.04</v>
      </c>
      <c r="R1160" s="61">
        <v>2602608.85</v>
      </c>
      <c r="S1160" s="184">
        <v>0</v>
      </c>
      <c r="T1160" s="61">
        <v>0</v>
      </c>
      <c r="U1160" s="37"/>
      <c r="V1160" s="129"/>
      <c r="W1160" s="143"/>
      <c r="X1160" s="143"/>
      <c r="Y1160" s="143"/>
      <c r="Z1160" s="143"/>
      <c r="AA1160" s="143"/>
      <c r="AB1160" s="143"/>
      <c r="AC1160" s="143"/>
      <c r="AD1160" s="143"/>
      <c r="AE1160" s="143"/>
      <c r="AF1160" s="143"/>
      <c r="AG1160" s="143"/>
      <c r="AH1160" s="143"/>
      <c r="AI1160" s="143"/>
      <c r="AJ1160" s="143"/>
      <c r="AK1160" s="143"/>
      <c r="AL1160" s="143"/>
    </row>
    <row r="1161" spans="1:38" s="144" customFormat="1" ht="24.75" hidden="1" customHeight="1" x14ac:dyDescent="0.25">
      <c r="A1161" s="79">
        <v>117</v>
      </c>
      <c r="B1161" s="14" t="s">
        <v>821</v>
      </c>
      <c r="C1161" s="26">
        <f t="shared" si="113"/>
        <v>42889842.259999998</v>
      </c>
      <c r="D1161" s="13">
        <v>2144492.11</v>
      </c>
      <c r="E1161" s="13">
        <v>0</v>
      </c>
      <c r="F1161" s="13">
        <v>8976388.0899999999</v>
      </c>
      <c r="G1161" s="13">
        <v>5465000.4000000004</v>
      </c>
      <c r="H1161" s="13">
        <v>3044972.65</v>
      </c>
      <c r="I1161" s="13">
        <v>2254629.7999999998</v>
      </c>
      <c r="J1161" s="13">
        <v>0</v>
      </c>
      <c r="K1161" s="15">
        <v>0</v>
      </c>
      <c r="L1161" s="13">
        <v>0</v>
      </c>
      <c r="M1161" s="184">
        <v>1751</v>
      </c>
      <c r="N1161" s="13">
        <v>8494989.6300000008</v>
      </c>
      <c r="O1161" s="184">
        <v>1387.9</v>
      </c>
      <c r="P1161" s="13">
        <v>4074519.78</v>
      </c>
      <c r="Q1161" s="184">
        <v>3252</v>
      </c>
      <c r="R1161" s="13">
        <v>8434849.8000000007</v>
      </c>
      <c r="S1161" s="184">
        <v>0</v>
      </c>
      <c r="T1161" s="13">
        <v>0</v>
      </c>
      <c r="U1161" s="37"/>
      <c r="V1161" s="129"/>
      <c r="W1161" s="143"/>
      <c r="X1161" s="143"/>
      <c r="Y1161" s="143"/>
      <c r="Z1161" s="143"/>
      <c r="AA1161" s="143"/>
      <c r="AB1161" s="143"/>
      <c r="AC1161" s="143"/>
      <c r="AD1161" s="143"/>
      <c r="AE1161" s="143"/>
      <c r="AF1161" s="143"/>
      <c r="AG1161" s="143"/>
      <c r="AH1161" s="143"/>
      <c r="AI1161" s="143"/>
      <c r="AJ1161" s="143"/>
      <c r="AK1161" s="143"/>
      <c r="AL1161" s="143"/>
    </row>
    <row r="1162" spans="1:38" s="144" customFormat="1" ht="24.75" hidden="1" customHeight="1" x14ac:dyDescent="0.25">
      <c r="A1162" s="79">
        <v>118</v>
      </c>
      <c r="B1162" s="14" t="s">
        <v>815</v>
      </c>
      <c r="C1162" s="26">
        <f t="shared" si="113"/>
        <v>11784511.48</v>
      </c>
      <c r="D1162" s="13">
        <v>589225.56999999995</v>
      </c>
      <c r="E1162" s="13">
        <v>0</v>
      </c>
      <c r="F1162" s="13">
        <v>4528747.84</v>
      </c>
      <c r="G1162" s="13">
        <v>2762281.09</v>
      </c>
      <c r="H1162" s="13">
        <v>1536289.56</v>
      </c>
      <c r="I1162" s="13">
        <v>0</v>
      </c>
      <c r="J1162" s="13">
        <v>0</v>
      </c>
      <c r="K1162" s="172">
        <v>0</v>
      </c>
      <c r="L1162" s="13">
        <v>0</v>
      </c>
      <c r="M1162" s="184">
        <v>0</v>
      </c>
      <c r="N1162" s="61">
        <v>0</v>
      </c>
      <c r="O1162" s="184">
        <v>0</v>
      </c>
      <c r="P1162" s="61">
        <v>0</v>
      </c>
      <c r="Q1162" s="184">
        <v>1667.78</v>
      </c>
      <c r="R1162" s="61">
        <v>2367967.42</v>
      </c>
      <c r="S1162" s="184">
        <v>0</v>
      </c>
      <c r="T1162" s="61">
        <v>0</v>
      </c>
      <c r="U1162" s="37"/>
      <c r="V1162" s="129"/>
      <c r="W1162" s="143"/>
      <c r="X1162" s="143"/>
      <c r="Y1162" s="143"/>
      <c r="Z1162" s="143"/>
      <c r="AA1162" s="143"/>
      <c r="AB1162" s="143"/>
      <c r="AC1162" s="143"/>
      <c r="AD1162" s="143"/>
      <c r="AE1162" s="143"/>
      <c r="AF1162" s="143"/>
      <c r="AG1162" s="143"/>
      <c r="AH1162" s="143"/>
      <c r="AI1162" s="143"/>
      <c r="AJ1162" s="143"/>
      <c r="AK1162" s="143"/>
      <c r="AL1162" s="143"/>
    </row>
    <row r="1163" spans="1:38" s="144" customFormat="1" ht="24.75" hidden="1" customHeight="1" x14ac:dyDescent="0.25">
      <c r="A1163" s="79">
        <v>119</v>
      </c>
      <c r="B1163" s="14" t="s">
        <v>861</v>
      </c>
      <c r="C1163" s="26">
        <f t="shared" si="113"/>
        <v>6102157.5099999998</v>
      </c>
      <c r="D1163" s="13">
        <v>305107.88</v>
      </c>
      <c r="E1163" s="13">
        <v>0</v>
      </c>
      <c r="F1163" s="13">
        <v>0</v>
      </c>
      <c r="G1163" s="13">
        <v>0</v>
      </c>
      <c r="H1163" s="13">
        <v>0</v>
      </c>
      <c r="I1163" s="13">
        <v>0</v>
      </c>
      <c r="J1163" s="13">
        <v>0</v>
      </c>
      <c r="K1163" s="15">
        <v>2</v>
      </c>
      <c r="L1163" s="13">
        <v>3800000</v>
      </c>
      <c r="M1163" s="184">
        <v>594.1</v>
      </c>
      <c r="N1163" s="13">
        <v>1997049.63</v>
      </c>
      <c r="O1163" s="184">
        <v>0</v>
      </c>
      <c r="P1163" s="13">
        <v>0</v>
      </c>
      <c r="Q1163" s="184">
        <v>0</v>
      </c>
      <c r="R1163" s="13">
        <v>0</v>
      </c>
      <c r="S1163" s="184">
        <v>0</v>
      </c>
      <c r="T1163" s="13">
        <v>0</v>
      </c>
      <c r="U1163" s="37"/>
      <c r="V1163" s="129"/>
      <c r="W1163" s="143"/>
      <c r="X1163" s="143"/>
      <c r="Y1163" s="143"/>
      <c r="Z1163" s="143"/>
      <c r="AA1163" s="143"/>
      <c r="AB1163" s="143"/>
      <c r="AC1163" s="143"/>
      <c r="AD1163" s="143"/>
      <c r="AE1163" s="143"/>
      <c r="AF1163" s="143"/>
      <c r="AG1163" s="143"/>
      <c r="AH1163" s="143"/>
      <c r="AI1163" s="143"/>
      <c r="AJ1163" s="143"/>
      <c r="AK1163" s="143"/>
      <c r="AL1163" s="143"/>
    </row>
    <row r="1164" spans="1:38" s="144" customFormat="1" ht="24.75" hidden="1" customHeight="1" x14ac:dyDescent="0.25">
      <c r="A1164" s="79">
        <v>120</v>
      </c>
      <c r="B1164" s="14" t="s">
        <v>862</v>
      </c>
      <c r="C1164" s="26">
        <f t="shared" si="113"/>
        <v>13203845.23</v>
      </c>
      <c r="D1164" s="13">
        <v>660192.26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5">
        <v>0</v>
      </c>
      <c r="L1164" s="13">
        <v>0</v>
      </c>
      <c r="M1164" s="184">
        <v>1150.3</v>
      </c>
      <c r="N1164" s="13">
        <v>4605225.47</v>
      </c>
      <c r="O1164" s="184">
        <v>0</v>
      </c>
      <c r="P1164" s="13">
        <v>0</v>
      </c>
      <c r="Q1164" s="184">
        <v>1785.3</v>
      </c>
      <c r="R1164" s="13">
        <v>7938427.5</v>
      </c>
      <c r="S1164" s="184">
        <v>0</v>
      </c>
      <c r="T1164" s="13">
        <v>0</v>
      </c>
      <c r="U1164" s="37"/>
      <c r="V1164" s="129"/>
      <c r="W1164" s="143"/>
      <c r="X1164" s="143"/>
      <c r="Y1164" s="143"/>
      <c r="Z1164" s="143"/>
      <c r="AA1164" s="143"/>
      <c r="AB1164" s="143"/>
      <c r="AC1164" s="143"/>
      <c r="AD1164" s="143"/>
      <c r="AE1164" s="143"/>
      <c r="AF1164" s="143"/>
      <c r="AG1164" s="143"/>
      <c r="AH1164" s="143"/>
      <c r="AI1164" s="143"/>
      <c r="AJ1164" s="143"/>
      <c r="AK1164" s="143"/>
      <c r="AL1164" s="143"/>
    </row>
    <row r="1165" spans="1:38" s="144" customFormat="1" ht="24.75" hidden="1" customHeight="1" x14ac:dyDescent="0.25">
      <c r="A1165" s="79">
        <v>121</v>
      </c>
      <c r="B1165" s="14" t="s">
        <v>863</v>
      </c>
      <c r="C1165" s="26">
        <f t="shared" si="113"/>
        <v>20555322.59</v>
      </c>
      <c r="D1165" s="13">
        <v>1027766.13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5">
        <v>0</v>
      </c>
      <c r="L1165" s="13">
        <v>0</v>
      </c>
      <c r="M1165" s="184">
        <v>1687.8</v>
      </c>
      <c r="N1165" s="13">
        <v>6757106.46</v>
      </c>
      <c r="O1165" s="184">
        <v>0</v>
      </c>
      <c r="P1165" s="13">
        <v>0</v>
      </c>
      <c r="Q1165" s="184">
        <v>2871.99</v>
      </c>
      <c r="R1165" s="13">
        <v>12770450</v>
      </c>
      <c r="S1165" s="184">
        <v>0</v>
      </c>
      <c r="T1165" s="13">
        <v>0</v>
      </c>
      <c r="U1165" s="37"/>
      <c r="V1165" s="129"/>
      <c r="W1165" s="143"/>
      <c r="X1165" s="143"/>
      <c r="Y1165" s="143"/>
      <c r="Z1165" s="143"/>
      <c r="AA1165" s="143"/>
      <c r="AB1165" s="143"/>
      <c r="AC1165" s="143"/>
      <c r="AD1165" s="143"/>
      <c r="AE1165" s="143"/>
      <c r="AF1165" s="143"/>
      <c r="AG1165" s="143"/>
      <c r="AH1165" s="143"/>
      <c r="AI1165" s="143"/>
      <c r="AJ1165" s="143"/>
      <c r="AK1165" s="143"/>
      <c r="AL1165" s="143"/>
    </row>
    <row r="1166" spans="1:38" s="144" customFormat="1" ht="24.75" hidden="1" customHeight="1" x14ac:dyDescent="0.25">
      <c r="A1166" s="79">
        <v>122</v>
      </c>
      <c r="B1166" s="14" t="s">
        <v>864</v>
      </c>
      <c r="C1166" s="26">
        <f t="shared" si="113"/>
        <v>6102157.5099999998</v>
      </c>
      <c r="D1166" s="13">
        <v>305107.88</v>
      </c>
      <c r="E1166" s="13">
        <v>0</v>
      </c>
      <c r="F1166" s="13">
        <v>0</v>
      </c>
      <c r="G1166" s="13">
        <v>0</v>
      </c>
      <c r="H1166" s="13">
        <v>0</v>
      </c>
      <c r="I1166" s="13">
        <v>0</v>
      </c>
      <c r="J1166" s="13">
        <v>0</v>
      </c>
      <c r="K1166" s="15">
        <v>2</v>
      </c>
      <c r="L1166" s="13">
        <v>3800000</v>
      </c>
      <c r="M1166" s="184">
        <v>594.1</v>
      </c>
      <c r="N1166" s="13">
        <v>1997049.63</v>
      </c>
      <c r="O1166" s="184">
        <v>0</v>
      </c>
      <c r="P1166" s="13">
        <v>0</v>
      </c>
      <c r="Q1166" s="184">
        <v>0</v>
      </c>
      <c r="R1166" s="13">
        <v>0</v>
      </c>
      <c r="S1166" s="184">
        <v>0</v>
      </c>
      <c r="T1166" s="13">
        <v>0</v>
      </c>
      <c r="U1166" s="37"/>
      <c r="V1166" s="129"/>
      <c r="W1166" s="143"/>
      <c r="X1166" s="143"/>
      <c r="Y1166" s="143"/>
      <c r="Z1166" s="143"/>
      <c r="AA1166" s="143"/>
      <c r="AB1166" s="143"/>
      <c r="AC1166" s="143"/>
      <c r="AD1166" s="143"/>
      <c r="AE1166" s="143"/>
      <c r="AF1166" s="143"/>
      <c r="AG1166" s="143"/>
      <c r="AH1166" s="143"/>
      <c r="AI1166" s="143"/>
      <c r="AJ1166" s="143"/>
      <c r="AK1166" s="143"/>
      <c r="AL1166" s="143"/>
    </row>
    <row r="1167" spans="1:38" s="144" customFormat="1" ht="24.75" hidden="1" customHeight="1" x14ac:dyDescent="0.25">
      <c r="A1167" s="79">
        <v>123</v>
      </c>
      <c r="B1167" s="14" t="s">
        <v>865</v>
      </c>
      <c r="C1167" s="26">
        <f t="shared" si="113"/>
        <v>6102157.5099999998</v>
      </c>
      <c r="D1167" s="13">
        <v>305107.88</v>
      </c>
      <c r="E1167" s="13">
        <v>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5">
        <v>2</v>
      </c>
      <c r="L1167" s="13">
        <v>3800000</v>
      </c>
      <c r="M1167" s="184">
        <v>594.1</v>
      </c>
      <c r="N1167" s="13">
        <v>1997049.63</v>
      </c>
      <c r="O1167" s="184">
        <v>0</v>
      </c>
      <c r="P1167" s="13">
        <v>0</v>
      </c>
      <c r="Q1167" s="184">
        <v>0</v>
      </c>
      <c r="R1167" s="13">
        <v>0</v>
      </c>
      <c r="S1167" s="184">
        <v>0</v>
      </c>
      <c r="T1167" s="13">
        <v>0</v>
      </c>
      <c r="U1167" s="37"/>
      <c r="V1167" s="129"/>
      <c r="W1167" s="143"/>
      <c r="X1167" s="143"/>
      <c r="Y1167" s="143"/>
      <c r="Z1167" s="143"/>
      <c r="AA1167" s="143"/>
      <c r="AB1167" s="143"/>
      <c r="AC1167" s="143"/>
      <c r="AD1167" s="143"/>
      <c r="AE1167" s="143"/>
      <c r="AF1167" s="143"/>
      <c r="AG1167" s="143"/>
      <c r="AH1167" s="143"/>
      <c r="AI1167" s="143"/>
      <c r="AJ1167" s="143"/>
      <c r="AK1167" s="143"/>
      <c r="AL1167" s="143"/>
    </row>
    <row r="1168" spans="1:38" s="144" customFormat="1" ht="24.75" hidden="1" customHeight="1" x14ac:dyDescent="0.25">
      <c r="A1168" s="79">
        <v>124</v>
      </c>
      <c r="B1168" s="14" t="s">
        <v>866</v>
      </c>
      <c r="C1168" s="26">
        <f t="shared" si="113"/>
        <v>6032220.1900000004</v>
      </c>
      <c r="D1168" s="13">
        <v>301611.01</v>
      </c>
      <c r="E1168" s="13">
        <v>0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5">
        <v>0</v>
      </c>
      <c r="L1168" s="13">
        <v>0</v>
      </c>
      <c r="M1168" s="184">
        <v>1431.4</v>
      </c>
      <c r="N1168" s="13">
        <v>5730609.1799999997</v>
      </c>
      <c r="O1168" s="184">
        <v>0</v>
      </c>
      <c r="P1168" s="13">
        <v>0</v>
      </c>
      <c r="Q1168" s="184">
        <v>0</v>
      </c>
      <c r="R1168" s="13">
        <v>0</v>
      </c>
      <c r="S1168" s="184">
        <v>0</v>
      </c>
      <c r="T1168" s="13">
        <v>0</v>
      </c>
      <c r="U1168" s="37"/>
      <c r="V1168" s="129"/>
      <c r="W1168" s="143"/>
      <c r="X1168" s="143"/>
      <c r="Y1168" s="143"/>
      <c r="Z1168" s="143"/>
      <c r="AA1168" s="143"/>
      <c r="AB1168" s="143"/>
      <c r="AC1168" s="143"/>
      <c r="AD1168" s="143"/>
      <c r="AE1168" s="143"/>
      <c r="AF1168" s="143"/>
      <c r="AG1168" s="143"/>
      <c r="AH1168" s="143"/>
      <c r="AI1168" s="143"/>
      <c r="AJ1168" s="143"/>
      <c r="AK1168" s="143"/>
      <c r="AL1168" s="143"/>
    </row>
    <row r="1169" spans="1:38" s="144" customFormat="1" ht="24.75" hidden="1" customHeight="1" x14ac:dyDescent="0.25">
      <c r="A1169" s="79">
        <v>125</v>
      </c>
      <c r="B1169" s="14" t="s">
        <v>867</v>
      </c>
      <c r="C1169" s="26">
        <f t="shared" si="113"/>
        <v>7564446.8300000001</v>
      </c>
      <c r="D1169" s="13">
        <v>378222.34</v>
      </c>
      <c r="E1169" s="13">
        <v>0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5">
        <v>0</v>
      </c>
      <c r="L1169" s="13">
        <v>0</v>
      </c>
      <c r="M1169" s="184">
        <v>1150.3</v>
      </c>
      <c r="N1169" s="13">
        <v>4605225.47</v>
      </c>
      <c r="O1169" s="184">
        <v>0</v>
      </c>
      <c r="P1169" s="13">
        <v>0</v>
      </c>
      <c r="Q1169" s="184">
        <v>1817.82</v>
      </c>
      <c r="R1169" s="13">
        <v>2580999.02</v>
      </c>
      <c r="S1169" s="184">
        <v>0</v>
      </c>
      <c r="T1169" s="13">
        <v>0</v>
      </c>
      <c r="U1169" s="37"/>
      <c r="V1169" s="129"/>
      <c r="W1169" s="143"/>
      <c r="X1169" s="143"/>
      <c r="Y1169" s="143"/>
      <c r="Z1169" s="143"/>
      <c r="AA1169" s="143"/>
      <c r="AB1169" s="143"/>
      <c r="AC1169" s="143"/>
      <c r="AD1169" s="143"/>
      <c r="AE1169" s="143"/>
      <c r="AF1169" s="143"/>
      <c r="AG1169" s="143"/>
      <c r="AH1169" s="143"/>
      <c r="AI1169" s="143"/>
      <c r="AJ1169" s="143"/>
      <c r="AK1169" s="143"/>
      <c r="AL1169" s="143"/>
    </row>
    <row r="1170" spans="1:38" s="144" customFormat="1" ht="24.75" hidden="1" customHeight="1" x14ac:dyDescent="0.25">
      <c r="A1170" s="79">
        <v>126</v>
      </c>
      <c r="B1170" s="14" t="s">
        <v>868</v>
      </c>
      <c r="C1170" s="26">
        <f t="shared" ref="C1170:C1201" si="114">ROUND(SUM(D1170+E1170+F1170+G1170+H1170+I1170+J1170+L1170+N1170+P1170+R1170+T1170),2)</f>
        <v>13753088.630000001</v>
      </c>
      <c r="D1170" s="13">
        <v>687654.43</v>
      </c>
      <c r="E1170" s="13">
        <v>0</v>
      </c>
      <c r="F1170" s="13">
        <v>0</v>
      </c>
      <c r="G1170" s="13">
        <v>0</v>
      </c>
      <c r="H1170" s="13">
        <v>0</v>
      </c>
      <c r="I1170" s="13">
        <v>0</v>
      </c>
      <c r="J1170" s="13">
        <v>0</v>
      </c>
      <c r="K1170" s="172">
        <v>0</v>
      </c>
      <c r="L1170" s="13">
        <v>0</v>
      </c>
      <c r="M1170" s="184">
        <v>0</v>
      </c>
      <c r="N1170" s="61">
        <v>0</v>
      </c>
      <c r="O1170" s="184">
        <v>0</v>
      </c>
      <c r="P1170" s="61">
        <v>0</v>
      </c>
      <c r="Q1170" s="184">
        <v>2938.33</v>
      </c>
      <c r="R1170" s="61">
        <v>13065434.199999999</v>
      </c>
      <c r="S1170" s="184">
        <v>0</v>
      </c>
      <c r="T1170" s="61">
        <v>0</v>
      </c>
      <c r="U1170" s="37"/>
      <c r="V1170" s="129"/>
      <c r="W1170" s="143"/>
      <c r="X1170" s="143"/>
      <c r="Y1170" s="143"/>
      <c r="Z1170" s="143"/>
      <c r="AA1170" s="143"/>
      <c r="AB1170" s="143"/>
      <c r="AC1170" s="143"/>
      <c r="AD1170" s="143"/>
      <c r="AE1170" s="143"/>
      <c r="AF1170" s="143"/>
      <c r="AG1170" s="143"/>
      <c r="AH1170" s="143"/>
      <c r="AI1170" s="143"/>
      <c r="AJ1170" s="143"/>
      <c r="AK1170" s="143"/>
      <c r="AL1170" s="143"/>
    </row>
    <row r="1171" spans="1:38" s="144" customFormat="1" ht="24.75" hidden="1" customHeight="1" x14ac:dyDescent="0.25">
      <c r="A1171" s="79">
        <v>127</v>
      </c>
      <c r="B1171" s="14" t="s">
        <v>822</v>
      </c>
      <c r="C1171" s="26">
        <f t="shared" si="114"/>
        <v>8333928.96</v>
      </c>
      <c r="D1171" s="13">
        <v>416696.45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72">
        <v>0</v>
      </c>
      <c r="L1171" s="13">
        <v>0</v>
      </c>
      <c r="M1171" s="184">
        <v>0</v>
      </c>
      <c r="N1171" s="61">
        <v>0</v>
      </c>
      <c r="O1171" s="184">
        <v>0</v>
      </c>
      <c r="P1171" s="61">
        <v>0</v>
      </c>
      <c r="Q1171" s="184">
        <v>2337</v>
      </c>
      <c r="R1171" s="61">
        <v>7917232.5099999998</v>
      </c>
      <c r="S1171" s="184">
        <v>0</v>
      </c>
      <c r="T1171" s="61">
        <v>0</v>
      </c>
      <c r="U1171" s="37"/>
      <c r="V1171" s="129"/>
      <c r="W1171" s="143"/>
      <c r="X1171" s="143"/>
      <c r="Y1171" s="143"/>
      <c r="Z1171" s="143"/>
      <c r="AA1171" s="143"/>
      <c r="AB1171" s="143"/>
      <c r="AC1171" s="143"/>
      <c r="AD1171" s="143"/>
      <c r="AE1171" s="143"/>
      <c r="AF1171" s="143"/>
      <c r="AG1171" s="143"/>
      <c r="AH1171" s="143"/>
      <c r="AI1171" s="143"/>
      <c r="AJ1171" s="143"/>
      <c r="AK1171" s="143"/>
      <c r="AL1171" s="143"/>
    </row>
    <row r="1172" spans="1:38" s="144" customFormat="1" ht="24.75" hidden="1" customHeight="1" x14ac:dyDescent="0.25">
      <c r="A1172" s="79">
        <v>128</v>
      </c>
      <c r="B1172" s="14" t="s">
        <v>823</v>
      </c>
      <c r="C1172" s="26">
        <f t="shared" si="114"/>
        <v>8333928.96</v>
      </c>
      <c r="D1172" s="13">
        <v>416696.45</v>
      </c>
      <c r="E1172" s="13">
        <v>0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72">
        <v>0</v>
      </c>
      <c r="L1172" s="13">
        <v>0</v>
      </c>
      <c r="M1172" s="184">
        <v>0</v>
      </c>
      <c r="N1172" s="61">
        <v>0</v>
      </c>
      <c r="O1172" s="184">
        <v>0</v>
      </c>
      <c r="P1172" s="61">
        <v>0</v>
      </c>
      <c r="Q1172" s="184">
        <v>2337</v>
      </c>
      <c r="R1172" s="61">
        <v>7917232.5099999998</v>
      </c>
      <c r="S1172" s="184">
        <v>0</v>
      </c>
      <c r="T1172" s="61">
        <v>0</v>
      </c>
      <c r="U1172" s="37"/>
      <c r="V1172" s="129"/>
      <c r="W1172" s="143"/>
      <c r="X1172" s="143"/>
      <c r="Y1172" s="143"/>
      <c r="Z1172" s="143"/>
      <c r="AA1172" s="143"/>
      <c r="AB1172" s="143"/>
      <c r="AC1172" s="143"/>
      <c r="AD1172" s="143"/>
      <c r="AE1172" s="143"/>
      <c r="AF1172" s="143"/>
      <c r="AG1172" s="143"/>
      <c r="AH1172" s="143"/>
      <c r="AI1172" s="143"/>
      <c r="AJ1172" s="143"/>
      <c r="AK1172" s="143"/>
      <c r="AL1172" s="143"/>
    </row>
    <row r="1173" spans="1:38" s="144" customFormat="1" ht="24.75" hidden="1" customHeight="1" x14ac:dyDescent="0.25">
      <c r="A1173" s="79">
        <v>129</v>
      </c>
      <c r="B1173" s="14" t="s">
        <v>824</v>
      </c>
      <c r="C1173" s="26">
        <f t="shared" si="114"/>
        <v>18698058.16</v>
      </c>
      <c r="D1173" s="13">
        <v>934902.91</v>
      </c>
      <c r="E1173" s="13">
        <v>0</v>
      </c>
      <c r="F1173" s="13">
        <v>7646396.3399999999</v>
      </c>
      <c r="G1173" s="13">
        <v>0</v>
      </c>
      <c r="H1173" s="13">
        <v>0</v>
      </c>
      <c r="I1173" s="13">
        <v>1928796.21</v>
      </c>
      <c r="J1173" s="13">
        <v>0</v>
      </c>
      <c r="K1173" s="172">
        <v>0</v>
      </c>
      <c r="L1173" s="13">
        <v>0</v>
      </c>
      <c r="M1173" s="184">
        <v>0</v>
      </c>
      <c r="N1173" s="61">
        <v>0</v>
      </c>
      <c r="O1173" s="184">
        <v>1260</v>
      </c>
      <c r="P1173" s="61">
        <v>4155327.46</v>
      </c>
      <c r="Q1173" s="184">
        <v>2840.22</v>
      </c>
      <c r="R1173" s="61">
        <v>4032635.24</v>
      </c>
      <c r="S1173" s="184">
        <v>0</v>
      </c>
      <c r="T1173" s="61">
        <v>0</v>
      </c>
      <c r="U1173" s="37"/>
      <c r="V1173" s="129"/>
      <c r="W1173" s="143"/>
      <c r="X1173" s="143"/>
      <c r="Y1173" s="143"/>
      <c r="Z1173" s="143"/>
      <c r="AA1173" s="143"/>
      <c r="AB1173" s="143"/>
      <c r="AC1173" s="143"/>
      <c r="AD1173" s="143"/>
      <c r="AE1173" s="143"/>
      <c r="AF1173" s="143"/>
      <c r="AG1173" s="143"/>
      <c r="AH1173" s="143"/>
      <c r="AI1173" s="143"/>
      <c r="AJ1173" s="143"/>
      <c r="AK1173" s="143"/>
      <c r="AL1173" s="143"/>
    </row>
    <row r="1174" spans="1:38" s="144" customFormat="1" ht="24.75" hidden="1" customHeight="1" x14ac:dyDescent="0.25">
      <c r="A1174" s="79">
        <v>130</v>
      </c>
      <c r="B1174" s="14" t="s">
        <v>825</v>
      </c>
      <c r="C1174" s="26">
        <f t="shared" si="114"/>
        <v>19839392.899999999</v>
      </c>
      <c r="D1174" s="13">
        <v>991969.65</v>
      </c>
      <c r="E1174" s="13">
        <v>0</v>
      </c>
      <c r="F1174" s="13">
        <v>5638360.3200000003</v>
      </c>
      <c r="G1174" s="13">
        <v>0</v>
      </c>
      <c r="H1174" s="13">
        <v>0</v>
      </c>
      <c r="I1174" s="13">
        <v>1416206.06</v>
      </c>
      <c r="J1174" s="13">
        <v>0</v>
      </c>
      <c r="K1174" s="15">
        <v>0</v>
      </c>
      <c r="L1174" s="13">
        <v>0</v>
      </c>
      <c r="M1174" s="184">
        <v>923.3</v>
      </c>
      <c r="N1174" s="13">
        <v>4479396.88</v>
      </c>
      <c r="O1174" s="184">
        <v>761.4</v>
      </c>
      <c r="P1174" s="13">
        <v>2559337.94</v>
      </c>
      <c r="Q1174" s="184">
        <v>1832.92</v>
      </c>
      <c r="R1174" s="13">
        <v>4754122.05</v>
      </c>
      <c r="S1174" s="184">
        <v>0</v>
      </c>
      <c r="T1174" s="13">
        <v>0</v>
      </c>
      <c r="U1174" s="37"/>
      <c r="V1174" s="129"/>
      <c r="W1174" s="143"/>
      <c r="X1174" s="143"/>
      <c r="Y1174" s="143"/>
      <c r="Z1174" s="143"/>
      <c r="AA1174" s="143"/>
      <c r="AB1174" s="143"/>
      <c r="AC1174" s="143"/>
      <c r="AD1174" s="143"/>
      <c r="AE1174" s="143"/>
      <c r="AF1174" s="143"/>
      <c r="AG1174" s="143"/>
      <c r="AH1174" s="143"/>
      <c r="AI1174" s="143"/>
      <c r="AJ1174" s="143"/>
      <c r="AK1174" s="143"/>
      <c r="AL1174" s="143"/>
    </row>
    <row r="1175" spans="1:38" s="144" customFormat="1" ht="24.75" hidden="1" customHeight="1" x14ac:dyDescent="0.25">
      <c r="A1175" s="79">
        <v>131</v>
      </c>
      <c r="B1175" s="14" t="s">
        <v>826</v>
      </c>
      <c r="C1175" s="26">
        <f t="shared" si="114"/>
        <v>20171983.010000002</v>
      </c>
      <c r="D1175" s="13">
        <v>1008599.15</v>
      </c>
      <c r="E1175" s="13">
        <v>0</v>
      </c>
      <c r="F1175" s="13">
        <v>5592606.5700000003</v>
      </c>
      <c r="G1175" s="13">
        <v>3404888.11</v>
      </c>
      <c r="H1175" s="13">
        <v>1897125.42</v>
      </c>
      <c r="I1175" s="13">
        <v>1404713.94</v>
      </c>
      <c r="J1175" s="13">
        <v>0</v>
      </c>
      <c r="K1175" s="172">
        <v>0</v>
      </c>
      <c r="L1175" s="13">
        <v>0</v>
      </c>
      <c r="M1175" s="184">
        <v>0</v>
      </c>
      <c r="N1175" s="61">
        <v>0</v>
      </c>
      <c r="O1175" s="184">
        <v>756.1</v>
      </c>
      <c r="P1175" s="61">
        <v>2538569.61</v>
      </c>
      <c r="Q1175" s="184">
        <v>1667.66</v>
      </c>
      <c r="R1175" s="61">
        <v>4325480.21</v>
      </c>
      <c r="S1175" s="184">
        <v>0</v>
      </c>
      <c r="T1175" s="61">
        <v>0</v>
      </c>
      <c r="U1175" s="37"/>
      <c r="V1175" s="129"/>
      <c r="W1175" s="143"/>
      <c r="X1175" s="143"/>
      <c r="Y1175" s="143"/>
      <c r="Z1175" s="143"/>
      <c r="AA1175" s="143"/>
      <c r="AB1175" s="143"/>
      <c r="AC1175" s="143"/>
      <c r="AD1175" s="143"/>
      <c r="AE1175" s="143"/>
      <c r="AF1175" s="143"/>
      <c r="AG1175" s="143"/>
      <c r="AH1175" s="143"/>
      <c r="AI1175" s="143"/>
      <c r="AJ1175" s="143"/>
      <c r="AK1175" s="143"/>
      <c r="AL1175" s="143"/>
    </row>
    <row r="1176" spans="1:38" s="144" customFormat="1" ht="24.75" hidden="1" customHeight="1" x14ac:dyDescent="0.25">
      <c r="A1176" s="79">
        <v>132</v>
      </c>
      <c r="B1176" s="14" t="s">
        <v>827</v>
      </c>
      <c r="C1176" s="26">
        <f t="shared" si="114"/>
        <v>6376314.8799999999</v>
      </c>
      <c r="D1176" s="13">
        <v>318815.74</v>
      </c>
      <c r="E1176" s="13">
        <v>0</v>
      </c>
      <c r="F1176" s="13">
        <v>1745464.25</v>
      </c>
      <c r="G1176" s="13">
        <v>1062672.74</v>
      </c>
      <c r="H1176" s="13">
        <v>592096.82999999996</v>
      </c>
      <c r="I1176" s="13">
        <v>438414.17</v>
      </c>
      <c r="J1176" s="13">
        <v>0</v>
      </c>
      <c r="K1176" s="172">
        <v>0</v>
      </c>
      <c r="L1176" s="13">
        <v>0</v>
      </c>
      <c r="M1176" s="184">
        <v>0</v>
      </c>
      <c r="N1176" s="61">
        <v>0</v>
      </c>
      <c r="O1176" s="184">
        <v>218.4</v>
      </c>
      <c r="P1176" s="61">
        <v>792292.91</v>
      </c>
      <c r="Q1176" s="184">
        <v>550</v>
      </c>
      <c r="R1176" s="61">
        <v>1426558.24</v>
      </c>
      <c r="S1176" s="184">
        <v>0</v>
      </c>
      <c r="T1176" s="61">
        <v>0</v>
      </c>
      <c r="U1176" s="37"/>
      <c r="V1176" s="129"/>
      <c r="W1176" s="143"/>
      <c r="X1176" s="143"/>
      <c r="Y1176" s="143"/>
      <c r="Z1176" s="143"/>
      <c r="AA1176" s="143"/>
      <c r="AB1176" s="143"/>
      <c r="AC1176" s="143"/>
      <c r="AD1176" s="143"/>
      <c r="AE1176" s="143"/>
      <c r="AF1176" s="143"/>
      <c r="AG1176" s="143"/>
      <c r="AH1176" s="143"/>
      <c r="AI1176" s="143"/>
      <c r="AJ1176" s="143"/>
      <c r="AK1176" s="143"/>
      <c r="AL1176" s="143"/>
    </row>
    <row r="1177" spans="1:38" s="144" customFormat="1" ht="24.75" hidden="1" customHeight="1" x14ac:dyDescent="0.25">
      <c r="A1177" s="79">
        <v>133</v>
      </c>
      <c r="B1177" s="14" t="s">
        <v>828</v>
      </c>
      <c r="C1177" s="26">
        <f t="shared" si="114"/>
        <v>25132939.059999999</v>
      </c>
      <c r="D1177" s="13">
        <v>1256646.95</v>
      </c>
      <c r="E1177" s="13">
        <v>0</v>
      </c>
      <c r="F1177" s="13">
        <v>5680620.1500000004</v>
      </c>
      <c r="G1177" s="13">
        <v>3458472.51</v>
      </c>
      <c r="H1177" s="13">
        <v>1926981.42</v>
      </c>
      <c r="I1177" s="13">
        <v>1426820.61</v>
      </c>
      <c r="J1177" s="13">
        <v>0</v>
      </c>
      <c r="K1177" s="15">
        <v>0</v>
      </c>
      <c r="L1177" s="13">
        <v>0</v>
      </c>
      <c r="M1177" s="184">
        <v>923.3</v>
      </c>
      <c r="N1177" s="13">
        <v>4479396.88</v>
      </c>
      <c r="O1177" s="184">
        <v>761.1</v>
      </c>
      <c r="P1177" s="13">
        <v>2578520.33</v>
      </c>
      <c r="Q1177" s="184">
        <v>1667.66</v>
      </c>
      <c r="R1177" s="13">
        <v>4325480.21</v>
      </c>
      <c r="S1177" s="184">
        <v>0</v>
      </c>
      <c r="T1177" s="13">
        <v>0</v>
      </c>
      <c r="U1177" s="37"/>
      <c r="V1177" s="129"/>
      <c r="W1177" s="143"/>
      <c r="X1177" s="143"/>
      <c r="Y1177" s="143"/>
      <c r="Z1177" s="143"/>
      <c r="AA1177" s="143"/>
      <c r="AB1177" s="143"/>
      <c r="AC1177" s="143"/>
      <c r="AD1177" s="143"/>
      <c r="AE1177" s="143"/>
      <c r="AF1177" s="143"/>
      <c r="AG1177" s="143"/>
      <c r="AH1177" s="143"/>
      <c r="AI1177" s="143"/>
      <c r="AJ1177" s="143"/>
      <c r="AK1177" s="143"/>
      <c r="AL1177" s="143"/>
    </row>
    <row r="1178" spans="1:38" s="144" customFormat="1" ht="24.75" hidden="1" customHeight="1" x14ac:dyDescent="0.25">
      <c r="A1178" s="79">
        <v>134</v>
      </c>
      <c r="B1178" s="14" t="s">
        <v>829</v>
      </c>
      <c r="C1178" s="26">
        <f t="shared" si="114"/>
        <v>15864647.390000001</v>
      </c>
      <c r="D1178" s="13">
        <v>793232.37</v>
      </c>
      <c r="E1178" s="13">
        <v>0</v>
      </c>
      <c r="F1178" s="13">
        <v>5680620.1500000004</v>
      </c>
      <c r="G1178" s="13">
        <v>3458472.51</v>
      </c>
      <c r="H1178" s="13">
        <v>1926981.42</v>
      </c>
      <c r="I1178" s="13">
        <v>1426820.61</v>
      </c>
      <c r="J1178" s="13">
        <v>0</v>
      </c>
      <c r="K1178" s="172">
        <v>0</v>
      </c>
      <c r="L1178" s="13">
        <v>0</v>
      </c>
      <c r="M1178" s="184">
        <v>0</v>
      </c>
      <c r="N1178" s="61">
        <v>0</v>
      </c>
      <c r="O1178" s="184">
        <v>709.2</v>
      </c>
      <c r="P1178" s="61">
        <v>2578520.33</v>
      </c>
      <c r="Q1178" s="184">
        <v>0</v>
      </c>
      <c r="R1178" s="61">
        <v>0</v>
      </c>
      <c r="S1178" s="184">
        <v>0</v>
      </c>
      <c r="T1178" s="61">
        <v>0</v>
      </c>
      <c r="U1178" s="39"/>
      <c r="V1178" s="129"/>
      <c r="W1178" s="143"/>
      <c r="X1178" s="143"/>
      <c r="Y1178" s="143"/>
      <c r="Z1178" s="143"/>
      <c r="AA1178" s="143"/>
      <c r="AB1178" s="143"/>
      <c r="AC1178" s="143"/>
      <c r="AD1178" s="143"/>
      <c r="AE1178" s="143"/>
      <c r="AF1178" s="143"/>
      <c r="AG1178" s="143"/>
      <c r="AH1178" s="143"/>
      <c r="AI1178" s="143"/>
      <c r="AJ1178" s="143"/>
      <c r="AK1178" s="143"/>
      <c r="AL1178" s="143"/>
    </row>
    <row r="1179" spans="1:38" s="144" customFormat="1" ht="24.75" hidden="1" customHeight="1" x14ac:dyDescent="0.25">
      <c r="A1179" s="79">
        <v>135</v>
      </c>
      <c r="B1179" s="14" t="s">
        <v>830</v>
      </c>
      <c r="C1179" s="26">
        <f t="shared" si="114"/>
        <v>16461726.49</v>
      </c>
      <c r="D1179" s="13">
        <v>823086.32</v>
      </c>
      <c r="E1179" s="13">
        <v>0</v>
      </c>
      <c r="F1179" s="13">
        <v>5894414.9800000004</v>
      </c>
      <c r="G1179" s="13">
        <v>3588634.98</v>
      </c>
      <c r="H1179" s="13">
        <v>1999504.95</v>
      </c>
      <c r="I1179" s="13">
        <v>1480520.18</v>
      </c>
      <c r="J1179" s="13">
        <v>0</v>
      </c>
      <c r="K1179" s="172">
        <v>0</v>
      </c>
      <c r="L1179" s="13">
        <v>0</v>
      </c>
      <c r="M1179" s="184">
        <v>0</v>
      </c>
      <c r="N1179" s="61">
        <v>0</v>
      </c>
      <c r="O1179" s="184">
        <v>715</v>
      </c>
      <c r="P1179" s="61">
        <v>2675565.08</v>
      </c>
      <c r="Q1179" s="184">
        <v>0</v>
      </c>
      <c r="R1179" s="61">
        <v>0</v>
      </c>
      <c r="S1179" s="184">
        <v>0</v>
      </c>
      <c r="T1179" s="61">
        <v>0</v>
      </c>
      <c r="U1179" s="39"/>
      <c r="V1179" s="129"/>
      <c r="W1179" s="143"/>
      <c r="X1179" s="143"/>
      <c r="Y1179" s="143"/>
      <c r="Z1179" s="143"/>
      <c r="AA1179" s="143"/>
      <c r="AB1179" s="143"/>
      <c r="AC1179" s="143"/>
      <c r="AD1179" s="143"/>
      <c r="AE1179" s="143"/>
      <c r="AF1179" s="143"/>
      <c r="AG1179" s="143"/>
      <c r="AH1179" s="143"/>
      <c r="AI1179" s="143"/>
      <c r="AJ1179" s="143"/>
      <c r="AK1179" s="143"/>
      <c r="AL1179" s="143"/>
    </row>
    <row r="1180" spans="1:38" s="144" customFormat="1" ht="24.75" hidden="1" customHeight="1" x14ac:dyDescent="0.25">
      <c r="A1180" s="79">
        <v>136</v>
      </c>
      <c r="B1180" s="14" t="s">
        <v>831</v>
      </c>
      <c r="C1180" s="26">
        <f t="shared" si="114"/>
        <v>20600928.489999998</v>
      </c>
      <c r="D1180" s="13">
        <v>1030046.42</v>
      </c>
      <c r="E1180" s="13">
        <v>0</v>
      </c>
      <c r="F1180" s="13">
        <v>5944850.0999999996</v>
      </c>
      <c r="G1180" s="13">
        <v>3626023.7</v>
      </c>
      <c r="H1180" s="13">
        <v>2016674.7</v>
      </c>
      <c r="I1180" s="13">
        <v>1499582.79</v>
      </c>
      <c r="J1180" s="13">
        <v>0</v>
      </c>
      <c r="K1180" s="172">
        <v>0</v>
      </c>
      <c r="L1180" s="13">
        <v>0</v>
      </c>
      <c r="M1180" s="184">
        <v>0</v>
      </c>
      <c r="N1180" s="61">
        <v>0</v>
      </c>
      <c r="O1180" s="184">
        <v>961.5</v>
      </c>
      <c r="P1180" s="61">
        <v>3230645.9</v>
      </c>
      <c r="Q1180" s="184">
        <v>2291.19</v>
      </c>
      <c r="R1180" s="61">
        <v>3253104.88</v>
      </c>
      <c r="S1180" s="184">
        <v>0</v>
      </c>
      <c r="T1180" s="61">
        <v>0</v>
      </c>
      <c r="U1180" s="37"/>
      <c r="V1180" s="129"/>
      <c r="W1180" s="143"/>
      <c r="X1180" s="143"/>
      <c r="Y1180" s="143"/>
      <c r="Z1180" s="143"/>
      <c r="AA1180" s="143"/>
      <c r="AB1180" s="143"/>
      <c r="AC1180" s="143"/>
      <c r="AD1180" s="143"/>
      <c r="AE1180" s="143"/>
      <c r="AF1180" s="143"/>
      <c r="AG1180" s="143"/>
      <c r="AH1180" s="143"/>
      <c r="AI1180" s="143"/>
      <c r="AJ1180" s="143"/>
      <c r="AK1180" s="143"/>
      <c r="AL1180" s="143"/>
    </row>
    <row r="1181" spans="1:38" s="144" customFormat="1" ht="24.75" hidden="1" customHeight="1" x14ac:dyDescent="0.25">
      <c r="A1181" s="79">
        <v>137</v>
      </c>
      <c r="B1181" s="14" t="s">
        <v>832</v>
      </c>
      <c r="C1181" s="26">
        <f t="shared" si="114"/>
        <v>18569660.190000001</v>
      </c>
      <c r="D1181" s="13">
        <v>928483.01</v>
      </c>
      <c r="E1181" s="13">
        <v>0</v>
      </c>
      <c r="F1181" s="13">
        <v>7578467.9000000004</v>
      </c>
      <c r="G1181" s="13">
        <v>0</v>
      </c>
      <c r="H1181" s="13">
        <v>0</v>
      </c>
      <c r="I1181" s="13">
        <v>1911661.33</v>
      </c>
      <c r="J1181" s="13">
        <v>0</v>
      </c>
      <c r="K1181" s="172">
        <v>0</v>
      </c>
      <c r="L1181" s="13">
        <v>0</v>
      </c>
      <c r="M1181" s="184">
        <v>0</v>
      </c>
      <c r="N1181" s="61">
        <v>0</v>
      </c>
      <c r="O1181" s="184">
        <v>1277.9000000000001</v>
      </c>
      <c r="P1181" s="61">
        <v>4118412.71</v>
      </c>
      <c r="Q1181" s="184">
        <v>2840.22</v>
      </c>
      <c r="R1181" s="61">
        <v>4032635.24</v>
      </c>
      <c r="S1181" s="184">
        <v>0</v>
      </c>
      <c r="T1181" s="61">
        <v>0</v>
      </c>
      <c r="U1181" s="37"/>
      <c r="V1181" s="129"/>
      <c r="W1181" s="143"/>
      <c r="X1181" s="143"/>
      <c r="Y1181" s="143"/>
      <c r="Z1181" s="143"/>
      <c r="AA1181" s="143"/>
      <c r="AB1181" s="143"/>
      <c r="AC1181" s="143"/>
      <c r="AD1181" s="143"/>
      <c r="AE1181" s="143"/>
      <c r="AF1181" s="143"/>
      <c r="AG1181" s="143"/>
      <c r="AH1181" s="143"/>
      <c r="AI1181" s="143"/>
      <c r="AJ1181" s="143"/>
      <c r="AK1181" s="143"/>
      <c r="AL1181" s="143"/>
    </row>
    <row r="1182" spans="1:38" s="144" customFormat="1" ht="24.75" hidden="1" customHeight="1" x14ac:dyDescent="0.25">
      <c r="A1182" s="79">
        <v>138</v>
      </c>
      <c r="B1182" s="14" t="s">
        <v>833</v>
      </c>
      <c r="C1182" s="26">
        <f t="shared" si="114"/>
        <v>6338213.3499999996</v>
      </c>
      <c r="D1182" s="13">
        <v>316910.67</v>
      </c>
      <c r="E1182" s="13">
        <v>0</v>
      </c>
      <c r="F1182" s="13">
        <v>1731821.32</v>
      </c>
      <c r="G1182" s="13">
        <v>1054366.6499999999</v>
      </c>
      <c r="H1182" s="13">
        <v>587468.87</v>
      </c>
      <c r="I1182" s="13">
        <v>434987.43</v>
      </c>
      <c r="J1182" s="13">
        <v>0</v>
      </c>
      <c r="K1182" s="172">
        <v>0</v>
      </c>
      <c r="L1182" s="13">
        <v>0</v>
      </c>
      <c r="M1182" s="184">
        <v>0</v>
      </c>
      <c r="N1182" s="61">
        <v>0</v>
      </c>
      <c r="O1182" s="184">
        <v>213.1</v>
      </c>
      <c r="P1182" s="61">
        <v>786100.17</v>
      </c>
      <c r="Q1182" s="184">
        <v>550</v>
      </c>
      <c r="R1182" s="61">
        <v>1426558.24</v>
      </c>
      <c r="S1182" s="184">
        <v>0</v>
      </c>
      <c r="T1182" s="61">
        <v>0</v>
      </c>
      <c r="U1182" s="37"/>
      <c r="V1182" s="129"/>
      <c r="W1182" s="143"/>
      <c r="X1182" s="143"/>
      <c r="Y1182" s="143"/>
      <c r="Z1182" s="143"/>
      <c r="AA1182" s="143"/>
      <c r="AB1182" s="143"/>
      <c r="AC1182" s="143"/>
      <c r="AD1182" s="143"/>
      <c r="AE1182" s="143"/>
      <c r="AF1182" s="143"/>
      <c r="AG1182" s="143"/>
      <c r="AH1182" s="143"/>
      <c r="AI1182" s="143"/>
      <c r="AJ1182" s="143"/>
      <c r="AK1182" s="143"/>
      <c r="AL1182" s="143"/>
    </row>
    <row r="1183" spans="1:38" s="144" customFormat="1" ht="24.75" hidden="1" customHeight="1" x14ac:dyDescent="0.25">
      <c r="A1183" s="79">
        <v>139</v>
      </c>
      <c r="B1183" s="14" t="s">
        <v>834</v>
      </c>
      <c r="C1183" s="26">
        <f t="shared" si="114"/>
        <v>17979805.93</v>
      </c>
      <c r="D1183" s="13">
        <v>898990.3</v>
      </c>
      <c r="E1183" s="13">
        <v>1131652.24</v>
      </c>
      <c r="F1183" s="13">
        <v>5710068.9400000004</v>
      </c>
      <c r="G1183" s="13">
        <v>0</v>
      </c>
      <c r="H1183" s="13">
        <v>0</v>
      </c>
      <c r="I1183" s="13">
        <v>1434217.36</v>
      </c>
      <c r="J1183" s="13">
        <v>0</v>
      </c>
      <c r="K1183" s="15">
        <v>0</v>
      </c>
      <c r="L1183" s="13">
        <v>0</v>
      </c>
      <c r="M1183" s="184">
        <v>923.3</v>
      </c>
      <c r="N1183" s="13">
        <v>4479396.88</v>
      </c>
      <c r="O1183" s="184">
        <v>0</v>
      </c>
      <c r="P1183" s="13">
        <v>0</v>
      </c>
      <c r="Q1183" s="184">
        <v>1667.66</v>
      </c>
      <c r="R1183" s="13">
        <v>4325480.21</v>
      </c>
      <c r="S1183" s="184">
        <v>0</v>
      </c>
      <c r="T1183" s="13">
        <v>0</v>
      </c>
      <c r="U1183" s="37"/>
      <c r="V1183" s="129"/>
      <c r="W1183" s="143"/>
      <c r="X1183" s="143"/>
      <c r="Y1183" s="143"/>
      <c r="Z1183" s="143"/>
      <c r="AA1183" s="143"/>
      <c r="AB1183" s="143"/>
      <c r="AC1183" s="143"/>
      <c r="AD1183" s="143"/>
      <c r="AE1183" s="143"/>
      <c r="AF1183" s="143"/>
      <c r="AG1183" s="143"/>
      <c r="AH1183" s="143"/>
      <c r="AI1183" s="143"/>
      <c r="AJ1183" s="143"/>
      <c r="AK1183" s="143"/>
      <c r="AL1183" s="143"/>
    </row>
    <row r="1184" spans="1:38" s="144" customFormat="1" ht="24.75" hidden="1" customHeight="1" x14ac:dyDescent="0.25">
      <c r="A1184" s="79">
        <v>140</v>
      </c>
      <c r="B1184" s="14" t="s">
        <v>835</v>
      </c>
      <c r="C1184" s="26">
        <f t="shared" si="114"/>
        <v>18976236.280000001</v>
      </c>
      <c r="D1184" s="13">
        <v>948811.81</v>
      </c>
      <c r="E1184" s="13">
        <v>0</v>
      </c>
      <c r="F1184" s="13">
        <v>7793565.3499999996</v>
      </c>
      <c r="G1184" s="13">
        <v>0</v>
      </c>
      <c r="H1184" s="13">
        <v>0</v>
      </c>
      <c r="I1184" s="13">
        <v>1965919.46</v>
      </c>
      <c r="J1184" s="13">
        <v>0</v>
      </c>
      <c r="K1184" s="172">
        <v>0</v>
      </c>
      <c r="L1184" s="13">
        <v>0</v>
      </c>
      <c r="M1184" s="184">
        <v>0</v>
      </c>
      <c r="N1184" s="61">
        <v>0</v>
      </c>
      <c r="O1184" s="184">
        <v>1264.9000000000001</v>
      </c>
      <c r="P1184" s="61">
        <v>4235304.42</v>
      </c>
      <c r="Q1184" s="184">
        <v>2840.22</v>
      </c>
      <c r="R1184" s="61">
        <v>4032635.24</v>
      </c>
      <c r="S1184" s="184">
        <v>0</v>
      </c>
      <c r="T1184" s="61">
        <v>0</v>
      </c>
      <c r="U1184" s="37"/>
      <c r="V1184" s="129"/>
      <c r="W1184" s="143"/>
      <c r="X1184" s="143"/>
      <c r="Y1184" s="143"/>
      <c r="Z1184" s="143"/>
      <c r="AA1184" s="143"/>
      <c r="AB1184" s="143"/>
      <c r="AC1184" s="143"/>
      <c r="AD1184" s="143"/>
      <c r="AE1184" s="143"/>
      <c r="AF1184" s="143"/>
      <c r="AG1184" s="143"/>
      <c r="AH1184" s="143"/>
      <c r="AI1184" s="143"/>
      <c r="AJ1184" s="143"/>
      <c r="AK1184" s="143"/>
      <c r="AL1184" s="143"/>
    </row>
    <row r="1185" spans="1:38" s="144" customFormat="1" ht="24.75" hidden="1" customHeight="1" x14ac:dyDescent="0.25">
      <c r="A1185" s="79">
        <v>141</v>
      </c>
      <c r="B1185" s="14" t="s">
        <v>836</v>
      </c>
      <c r="C1185" s="26">
        <f t="shared" si="114"/>
        <v>18409189.989999998</v>
      </c>
      <c r="D1185" s="13">
        <v>920459.5</v>
      </c>
      <c r="E1185" s="13">
        <v>0</v>
      </c>
      <c r="F1185" s="13">
        <v>0</v>
      </c>
      <c r="G1185" s="13">
        <v>4703794.78</v>
      </c>
      <c r="H1185" s="13">
        <v>2616095.4</v>
      </c>
      <c r="I1185" s="13">
        <v>1945307.12</v>
      </c>
      <c r="J1185" s="13">
        <v>0</v>
      </c>
      <c r="K1185" s="172">
        <v>0</v>
      </c>
      <c r="L1185" s="13">
        <v>0</v>
      </c>
      <c r="M1185" s="184">
        <v>0</v>
      </c>
      <c r="N1185" s="61">
        <v>0</v>
      </c>
      <c r="O1185" s="184">
        <v>1261.8</v>
      </c>
      <c r="P1185" s="61">
        <v>4190897.95</v>
      </c>
      <c r="Q1185" s="184">
        <v>2840.22</v>
      </c>
      <c r="R1185" s="61">
        <v>4032635.24</v>
      </c>
      <c r="S1185" s="184">
        <v>0</v>
      </c>
      <c r="T1185" s="61">
        <v>0</v>
      </c>
      <c r="U1185" s="37"/>
      <c r="V1185" s="129"/>
      <c r="W1185" s="143"/>
      <c r="X1185" s="143"/>
      <c r="Y1185" s="143"/>
      <c r="Z1185" s="143"/>
      <c r="AA1185" s="143"/>
      <c r="AB1185" s="143"/>
      <c r="AC1185" s="143"/>
      <c r="AD1185" s="143"/>
      <c r="AE1185" s="143"/>
      <c r="AF1185" s="143"/>
      <c r="AG1185" s="143"/>
      <c r="AH1185" s="143"/>
      <c r="AI1185" s="143"/>
      <c r="AJ1185" s="143"/>
      <c r="AK1185" s="143"/>
      <c r="AL1185" s="143"/>
    </row>
    <row r="1186" spans="1:38" s="144" customFormat="1" ht="24.75" hidden="1" customHeight="1" x14ac:dyDescent="0.25">
      <c r="A1186" s="79">
        <v>142</v>
      </c>
      <c r="B1186" s="14" t="s">
        <v>837</v>
      </c>
      <c r="C1186" s="26">
        <f t="shared" si="114"/>
        <v>21767919.57</v>
      </c>
      <c r="D1186" s="13">
        <v>1088395.98</v>
      </c>
      <c r="E1186" s="13">
        <v>0</v>
      </c>
      <c r="F1186" s="13">
        <v>9038734.7599999998</v>
      </c>
      <c r="G1186" s="13">
        <v>0</v>
      </c>
      <c r="H1186" s="13">
        <v>0</v>
      </c>
      <c r="I1186" s="13">
        <v>2280012.2599999998</v>
      </c>
      <c r="J1186" s="13">
        <v>0</v>
      </c>
      <c r="K1186" s="172">
        <v>0</v>
      </c>
      <c r="L1186" s="13">
        <v>0</v>
      </c>
      <c r="M1186" s="184">
        <v>0</v>
      </c>
      <c r="N1186" s="61">
        <v>0</v>
      </c>
      <c r="O1186" s="184">
        <v>1463.4</v>
      </c>
      <c r="P1186" s="61">
        <v>4911974.37</v>
      </c>
      <c r="Q1186" s="184">
        <v>3133.33</v>
      </c>
      <c r="R1186" s="61">
        <v>4448802.2</v>
      </c>
      <c r="S1186" s="184">
        <v>0</v>
      </c>
      <c r="T1186" s="61">
        <v>0</v>
      </c>
      <c r="U1186" s="37"/>
      <c r="V1186" s="129"/>
      <c r="W1186" s="143"/>
      <c r="X1186" s="143"/>
      <c r="Y1186" s="143"/>
      <c r="Z1186" s="143"/>
      <c r="AA1186" s="143"/>
      <c r="AB1186" s="143"/>
      <c r="AC1186" s="143"/>
      <c r="AD1186" s="143"/>
      <c r="AE1186" s="143"/>
      <c r="AF1186" s="143"/>
      <c r="AG1186" s="143"/>
      <c r="AH1186" s="143"/>
      <c r="AI1186" s="143"/>
      <c r="AJ1186" s="143"/>
      <c r="AK1186" s="143"/>
      <c r="AL1186" s="143"/>
    </row>
    <row r="1187" spans="1:38" s="144" customFormat="1" ht="24.75" hidden="1" customHeight="1" x14ac:dyDescent="0.25">
      <c r="A1187" s="79">
        <v>143</v>
      </c>
      <c r="B1187" s="14" t="s">
        <v>838</v>
      </c>
      <c r="C1187" s="26">
        <f t="shared" si="114"/>
        <v>18154431.23</v>
      </c>
      <c r="D1187" s="13">
        <v>907721.56</v>
      </c>
      <c r="E1187" s="13">
        <v>0</v>
      </c>
      <c r="F1187" s="13">
        <v>0</v>
      </c>
      <c r="G1187" s="13">
        <v>3479845.49</v>
      </c>
      <c r="H1187" s="13">
        <v>1938889.95</v>
      </c>
      <c r="I1187" s="13">
        <v>0</v>
      </c>
      <c r="J1187" s="13">
        <v>0</v>
      </c>
      <c r="K1187" s="15">
        <v>0</v>
      </c>
      <c r="L1187" s="13">
        <v>0</v>
      </c>
      <c r="M1187" s="184">
        <v>923.3</v>
      </c>
      <c r="N1187" s="13">
        <v>4479396.88</v>
      </c>
      <c r="O1187" s="184">
        <v>768.7</v>
      </c>
      <c r="P1187" s="13">
        <v>2594455.2999999998</v>
      </c>
      <c r="Q1187" s="184">
        <v>1832.92</v>
      </c>
      <c r="R1187" s="13">
        <v>4754122.05</v>
      </c>
      <c r="S1187" s="184">
        <v>0</v>
      </c>
      <c r="T1187" s="13">
        <v>0</v>
      </c>
      <c r="U1187" s="37"/>
      <c r="V1187" s="129"/>
      <c r="W1187" s="143"/>
      <c r="X1187" s="143"/>
      <c r="Y1187" s="143"/>
      <c r="Z1187" s="143"/>
      <c r="AA1187" s="143"/>
      <c r="AB1187" s="143"/>
      <c r="AC1187" s="143"/>
      <c r="AD1187" s="143"/>
      <c r="AE1187" s="143"/>
      <c r="AF1187" s="143"/>
      <c r="AG1187" s="143"/>
      <c r="AH1187" s="143"/>
      <c r="AI1187" s="143"/>
      <c r="AJ1187" s="143"/>
      <c r="AK1187" s="143"/>
      <c r="AL1187" s="143"/>
    </row>
    <row r="1188" spans="1:38" s="144" customFormat="1" ht="24.75" hidden="1" customHeight="1" x14ac:dyDescent="0.25">
      <c r="A1188" s="79">
        <v>144</v>
      </c>
      <c r="B1188" s="14" t="s">
        <v>839</v>
      </c>
      <c r="C1188" s="26">
        <f t="shared" si="114"/>
        <v>38228596.020000003</v>
      </c>
      <c r="D1188" s="13">
        <v>1911429.8</v>
      </c>
      <c r="E1188" s="13">
        <v>0</v>
      </c>
      <c r="F1188" s="13">
        <v>10509222.15</v>
      </c>
      <c r="G1188" s="13">
        <v>6398219.7199999997</v>
      </c>
      <c r="H1188" s="13">
        <v>3564941.02</v>
      </c>
      <c r="I1188" s="13">
        <v>2639636.9300000002</v>
      </c>
      <c r="J1188" s="13">
        <v>0</v>
      </c>
      <c r="K1188" s="172">
        <v>0</v>
      </c>
      <c r="L1188" s="13">
        <v>0</v>
      </c>
      <c r="M1188" s="184">
        <v>0</v>
      </c>
      <c r="N1188" s="61">
        <v>0</v>
      </c>
      <c r="O1188" s="184">
        <v>1383.4</v>
      </c>
      <c r="P1188" s="61">
        <v>4770296.5999999996</v>
      </c>
      <c r="Q1188" s="184">
        <v>3252</v>
      </c>
      <c r="R1188" s="61">
        <v>8434849.8000000007</v>
      </c>
      <c r="S1188" s="184">
        <v>0</v>
      </c>
      <c r="T1188" s="61">
        <v>0</v>
      </c>
      <c r="U1188" s="37"/>
      <c r="V1188" s="129"/>
      <c r="W1188" s="143"/>
      <c r="X1188" s="143"/>
      <c r="Y1188" s="143"/>
      <c r="Z1188" s="143"/>
      <c r="AA1188" s="143"/>
      <c r="AB1188" s="143"/>
      <c r="AC1188" s="143"/>
      <c r="AD1188" s="143"/>
      <c r="AE1188" s="143"/>
      <c r="AF1188" s="143"/>
      <c r="AG1188" s="143"/>
      <c r="AH1188" s="143"/>
      <c r="AI1188" s="143"/>
      <c r="AJ1188" s="143"/>
      <c r="AK1188" s="143"/>
      <c r="AL1188" s="143"/>
    </row>
    <row r="1189" spans="1:38" s="144" customFormat="1" ht="24.75" hidden="1" customHeight="1" x14ac:dyDescent="0.25">
      <c r="A1189" s="79">
        <v>145</v>
      </c>
      <c r="B1189" s="14" t="s">
        <v>124</v>
      </c>
      <c r="C1189" s="26">
        <f t="shared" si="114"/>
        <v>4164572.69</v>
      </c>
      <c r="D1189" s="13">
        <v>208228.63</v>
      </c>
      <c r="E1189" s="13">
        <v>0</v>
      </c>
      <c r="F1189" s="13">
        <v>3956344.06</v>
      </c>
      <c r="G1189" s="13">
        <v>0</v>
      </c>
      <c r="H1189" s="13">
        <v>0</v>
      </c>
      <c r="I1189" s="13">
        <v>0</v>
      </c>
      <c r="J1189" s="13">
        <v>0</v>
      </c>
      <c r="K1189" s="172">
        <v>0</v>
      </c>
      <c r="L1189" s="13">
        <v>0</v>
      </c>
      <c r="M1189" s="184">
        <v>0</v>
      </c>
      <c r="N1189" s="61">
        <v>0</v>
      </c>
      <c r="O1189" s="184">
        <v>0</v>
      </c>
      <c r="P1189" s="61">
        <v>0</v>
      </c>
      <c r="Q1189" s="184">
        <v>0</v>
      </c>
      <c r="R1189" s="61">
        <v>0</v>
      </c>
      <c r="S1189" s="184">
        <v>0</v>
      </c>
      <c r="T1189" s="61">
        <v>0</v>
      </c>
      <c r="U1189" s="39"/>
      <c r="V1189" s="129"/>
      <c r="W1189" s="143"/>
      <c r="X1189" s="143"/>
      <c r="Y1189" s="143"/>
      <c r="Z1189" s="143"/>
      <c r="AA1189" s="143"/>
      <c r="AB1189" s="143"/>
      <c r="AC1189" s="143"/>
      <c r="AD1189" s="143"/>
      <c r="AE1189" s="143"/>
      <c r="AF1189" s="143"/>
      <c r="AG1189" s="143"/>
      <c r="AH1189" s="143"/>
      <c r="AI1189" s="143"/>
      <c r="AJ1189" s="143"/>
      <c r="AK1189" s="143"/>
      <c r="AL1189" s="143"/>
    </row>
    <row r="1190" spans="1:38" s="144" customFormat="1" ht="24.75" hidden="1" customHeight="1" x14ac:dyDescent="0.25">
      <c r="A1190" s="79">
        <v>146</v>
      </c>
      <c r="B1190" s="14" t="s">
        <v>869</v>
      </c>
      <c r="C1190" s="26">
        <f t="shared" si="114"/>
        <v>3452938.73</v>
      </c>
      <c r="D1190" s="13">
        <v>172646.94</v>
      </c>
      <c r="E1190" s="13">
        <v>0</v>
      </c>
      <c r="F1190" s="13">
        <v>3280291.79</v>
      </c>
      <c r="G1190" s="13">
        <v>0</v>
      </c>
      <c r="H1190" s="13">
        <v>0</v>
      </c>
      <c r="I1190" s="13">
        <v>0</v>
      </c>
      <c r="J1190" s="13">
        <v>0</v>
      </c>
      <c r="K1190" s="172">
        <v>0</v>
      </c>
      <c r="L1190" s="13">
        <v>0</v>
      </c>
      <c r="M1190" s="184">
        <v>0</v>
      </c>
      <c r="N1190" s="61">
        <v>0</v>
      </c>
      <c r="O1190" s="184">
        <v>0</v>
      </c>
      <c r="P1190" s="61">
        <v>0</v>
      </c>
      <c r="Q1190" s="184">
        <v>0</v>
      </c>
      <c r="R1190" s="61">
        <v>0</v>
      </c>
      <c r="S1190" s="184">
        <v>0</v>
      </c>
      <c r="T1190" s="61">
        <v>0</v>
      </c>
      <c r="U1190" s="37"/>
      <c r="V1190" s="129"/>
      <c r="W1190" s="143"/>
      <c r="X1190" s="143"/>
      <c r="Y1190" s="143"/>
      <c r="Z1190" s="143"/>
      <c r="AA1190" s="143"/>
      <c r="AB1190" s="143"/>
      <c r="AC1190" s="143"/>
      <c r="AD1190" s="143"/>
      <c r="AE1190" s="143"/>
      <c r="AF1190" s="143"/>
      <c r="AG1190" s="143"/>
      <c r="AH1190" s="143"/>
      <c r="AI1190" s="143"/>
      <c r="AJ1190" s="143"/>
      <c r="AK1190" s="143"/>
      <c r="AL1190" s="143"/>
    </row>
    <row r="1191" spans="1:38" s="144" customFormat="1" ht="24.75" hidden="1" customHeight="1" x14ac:dyDescent="0.25">
      <c r="A1191" s="79">
        <v>147</v>
      </c>
      <c r="B1191" s="14" t="s">
        <v>840</v>
      </c>
      <c r="C1191" s="26">
        <f t="shared" si="114"/>
        <v>14430110.17</v>
      </c>
      <c r="D1191" s="13">
        <v>721505.51</v>
      </c>
      <c r="E1191" s="13">
        <v>938820.61</v>
      </c>
      <c r="F1191" s="13">
        <v>4619078.21</v>
      </c>
      <c r="G1191" s="13">
        <v>0</v>
      </c>
      <c r="H1191" s="13">
        <v>0</v>
      </c>
      <c r="I1191" s="13">
        <v>0</v>
      </c>
      <c r="J1191" s="13">
        <v>0</v>
      </c>
      <c r="K1191" s="172">
        <v>0</v>
      </c>
      <c r="L1191" s="13">
        <v>0</v>
      </c>
      <c r="M1191" s="184">
        <v>0</v>
      </c>
      <c r="N1191" s="61">
        <v>0</v>
      </c>
      <c r="O1191" s="184">
        <v>0</v>
      </c>
      <c r="P1191" s="61">
        <v>0</v>
      </c>
      <c r="Q1191" s="184">
        <v>1833.04</v>
      </c>
      <c r="R1191" s="61">
        <v>8150705.8399999999</v>
      </c>
      <c r="S1191" s="184">
        <v>0</v>
      </c>
      <c r="T1191" s="61">
        <v>0</v>
      </c>
      <c r="U1191" s="37"/>
      <c r="V1191" s="129"/>
      <c r="W1191" s="143"/>
      <c r="X1191" s="143"/>
      <c r="Y1191" s="143"/>
      <c r="Z1191" s="143"/>
      <c r="AA1191" s="143"/>
      <c r="AB1191" s="143"/>
      <c r="AC1191" s="143"/>
      <c r="AD1191" s="143"/>
      <c r="AE1191" s="143"/>
      <c r="AF1191" s="143"/>
      <c r="AG1191" s="143"/>
      <c r="AH1191" s="143"/>
      <c r="AI1191" s="143"/>
      <c r="AJ1191" s="143"/>
      <c r="AK1191" s="143"/>
      <c r="AL1191" s="143"/>
    </row>
    <row r="1192" spans="1:38" s="144" customFormat="1" ht="24.75" hidden="1" customHeight="1" x14ac:dyDescent="0.25">
      <c r="A1192" s="79">
        <v>148</v>
      </c>
      <c r="B1192" s="14" t="s">
        <v>30</v>
      </c>
      <c r="C1192" s="26">
        <f t="shared" si="114"/>
        <v>5156511</v>
      </c>
      <c r="D1192" s="13">
        <v>257825.55</v>
      </c>
      <c r="E1192" s="13">
        <v>0</v>
      </c>
      <c r="F1192" s="13">
        <v>4898685.45</v>
      </c>
      <c r="G1192" s="13">
        <v>0</v>
      </c>
      <c r="H1192" s="13">
        <v>0</v>
      </c>
      <c r="I1192" s="13">
        <v>0</v>
      </c>
      <c r="J1192" s="13">
        <v>0</v>
      </c>
      <c r="K1192" s="172">
        <v>0</v>
      </c>
      <c r="L1192" s="13">
        <v>0</v>
      </c>
      <c r="M1192" s="184">
        <v>0</v>
      </c>
      <c r="N1192" s="61">
        <v>0</v>
      </c>
      <c r="O1192" s="184">
        <v>0</v>
      </c>
      <c r="P1192" s="61">
        <v>0</v>
      </c>
      <c r="Q1192" s="184">
        <v>0</v>
      </c>
      <c r="R1192" s="61">
        <v>0</v>
      </c>
      <c r="S1192" s="184">
        <v>0</v>
      </c>
      <c r="T1192" s="61">
        <v>0</v>
      </c>
      <c r="U1192" s="37"/>
      <c r="V1192" s="129"/>
      <c r="W1192" s="143"/>
      <c r="X1192" s="143"/>
      <c r="Y1192" s="143"/>
      <c r="Z1192" s="143"/>
      <c r="AA1192" s="143"/>
      <c r="AB1192" s="143"/>
      <c r="AC1192" s="143"/>
      <c r="AD1192" s="143"/>
      <c r="AE1192" s="143"/>
      <c r="AF1192" s="143"/>
      <c r="AG1192" s="143"/>
      <c r="AH1192" s="143"/>
      <c r="AI1192" s="143"/>
      <c r="AJ1192" s="143"/>
      <c r="AK1192" s="143"/>
      <c r="AL1192" s="143"/>
    </row>
    <row r="1193" spans="1:38" s="144" customFormat="1" ht="24.75" hidden="1" customHeight="1" x14ac:dyDescent="0.25">
      <c r="A1193" s="79">
        <v>149</v>
      </c>
      <c r="B1193" s="14" t="s">
        <v>841</v>
      </c>
      <c r="C1193" s="26">
        <f t="shared" si="114"/>
        <v>9430311.9299999997</v>
      </c>
      <c r="D1193" s="13">
        <v>471515.6</v>
      </c>
      <c r="E1193" s="13">
        <v>0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5">
        <v>0</v>
      </c>
      <c r="L1193" s="13">
        <v>0</v>
      </c>
      <c r="M1193" s="184">
        <v>830.1</v>
      </c>
      <c r="N1193" s="13">
        <v>4027236.38</v>
      </c>
      <c r="O1193" s="184">
        <v>0</v>
      </c>
      <c r="P1193" s="13">
        <v>0</v>
      </c>
      <c r="Q1193" s="184">
        <v>1901.33</v>
      </c>
      <c r="R1193" s="13">
        <v>4931559.95</v>
      </c>
      <c r="S1193" s="184">
        <v>0</v>
      </c>
      <c r="T1193" s="13">
        <v>0</v>
      </c>
      <c r="U1193" s="37"/>
      <c r="V1193" s="129"/>
      <c r="W1193" s="143"/>
      <c r="X1193" s="143"/>
      <c r="Y1193" s="143"/>
      <c r="Z1193" s="143"/>
      <c r="AA1193" s="143"/>
      <c r="AB1193" s="143"/>
      <c r="AC1193" s="143"/>
      <c r="AD1193" s="143"/>
      <c r="AE1193" s="143"/>
      <c r="AF1193" s="143"/>
      <c r="AG1193" s="143"/>
      <c r="AH1193" s="143"/>
      <c r="AI1193" s="143"/>
      <c r="AJ1193" s="143"/>
      <c r="AK1193" s="143"/>
      <c r="AL1193" s="143"/>
    </row>
    <row r="1194" spans="1:38" s="144" customFormat="1" ht="24.75" hidden="1" customHeight="1" x14ac:dyDescent="0.25">
      <c r="A1194" s="79">
        <v>150</v>
      </c>
      <c r="B1194" s="14" t="s">
        <v>842</v>
      </c>
      <c r="C1194" s="26">
        <f t="shared" si="114"/>
        <v>19233239.109999999</v>
      </c>
      <c r="D1194" s="13">
        <v>961661.96</v>
      </c>
      <c r="E1194" s="13">
        <v>0</v>
      </c>
      <c r="F1194" s="13">
        <v>6656653.4199999999</v>
      </c>
      <c r="G1194" s="13">
        <v>4060183.63</v>
      </c>
      <c r="H1194" s="13">
        <v>2258140.12</v>
      </c>
      <c r="I1194" s="13">
        <v>1679134.5</v>
      </c>
      <c r="J1194" s="13">
        <v>0</v>
      </c>
      <c r="K1194" s="172">
        <v>0</v>
      </c>
      <c r="L1194" s="13">
        <v>0</v>
      </c>
      <c r="M1194" s="184">
        <v>0</v>
      </c>
      <c r="N1194" s="61">
        <v>0</v>
      </c>
      <c r="O1194" s="184">
        <v>1068.3</v>
      </c>
      <c r="P1194" s="61">
        <v>3617465.48</v>
      </c>
      <c r="Q1194" s="184">
        <v>0</v>
      </c>
      <c r="R1194" s="61">
        <v>0</v>
      </c>
      <c r="S1194" s="184">
        <v>0</v>
      </c>
      <c r="T1194" s="61">
        <v>0</v>
      </c>
      <c r="U1194" s="37"/>
      <c r="V1194" s="129"/>
      <c r="W1194" s="143"/>
      <c r="X1194" s="143"/>
      <c r="Y1194" s="143"/>
      <c r="Z1194" s="143"/>
      <c r="AA1194" s="143"/>
      <c r="AB1194" s="143"/>
      <c r="AC1194" s="143"/>
      <c r="AD1194" s="143"/>
      <c r="AE1194" s="143"/>
      <c r="AF1194" s="143"/>
      <c r="AG1194" s="143"/>
      <c r="AH1194" s="143"/>
      <c r="AI1194" s="143"/>
      <c r="AJ1194" s="143"/>
      <c r="AK1194" s="143"/>
      <c r="AL1194" s="143"/>
    </row>
    <row r="1195" spans="1:38" s="144" customFormat="1" ht="24.75" hidden="1" customHeight="1" x14ac:dyDescent="0.25">
      <c r="A1195" s="79">
        <v>151</v>
      </c>
      <c r="B1195" s="14" t="s">
        <v>843</v>
      </c>
      <c r="C1195" s="26">
        <f t="shared" si="114"/>
        <v>18529644.399999999</v>
      </c>
      <c r="D1195" s="13">
        <v>926482.22</v>
      </c>
      <c r="E1195" s="13">
        <v>0</v>
      </c>
      <c r="F1195" s="13">
        <v>7622632.5</v>
      </c>
      <c r="G1195" s="13">
        <v>0</v>
      </c>
      <c r="H1195" s="13">
        <v>0</v>
      </c>
      <c r="I1195" s="13">
        <v>1922801.81</v>
      </c>
      <c r="J1195" s="13">
        <v>0</v>
      </c>
      <c r="K1195" s="172">
        <v>0</v>
      </c>
      <c r="L1195" s="13">
        <v>0</v>
      </c>
      <c r="M1195" s="184">
        <v>0</v>
      </c>
      <c r="N1195" s="61">
        <v>0</v>
      </c>
      <c r="O1195" s="184">
        <v>1250</v>
      </c>
      <c r="P1195" s="61">
        <v>4142413.35</v>
      </c>
      <c r="Q1195" s="184">
        <v>2757.59</v>
      </c>
      <c r="R1195" s="61">
        <v>3915314.52</v>
      </c>
      <c r="S1195" s="184">
        <v>0</v>
      </c>
      <c r="T1195" s="61">
        <v>0</v>
      </c>
      <c r="U1195" s="37"/>
      <c r="V1195" s="129"/>
      <c r="W1195" s="143"/>
      <c r="X1195" s="143"/>
      <c r="Y1195" s="143"/>
      <c r="Z1195" s="143"/>
      <c r="AA1195" s="143"/>
      <c r="AB1195" s="143"/>
      <c r="AC1195" s="143"/>
      <c r="AD1195" s="143"/>
      <c r="AE1195" s="143"/>
      <c r="AF1195" s="143"/>
      <c r="AG1195" s="143"/>
      <c r="AH1195" s="143"/>
      <c r="AI1195" s="143"/>
      <c r="AJ1195" s="143"/>
      <c r="AK1195" s="143"/>
      <c r="AL1195" s="143"/>
    </row>
    <row r="1196" spans="1:38" s="144" customFormat="1" ht="24.75" hidden="1" customHeight="1" x14ac:dyDescent="0.25">
      <c r="A1196" s="79">
        <v>152</v>
      </c>
      <c r="B1196" s="14" t="s">
        <v>844</v>
      </c>
      <c r="C1196" s="26">
        <f t="shared" si="114"/>
        <v>20022744.940000001</v>
      </c>
      <c r="D1196" s="13">
        <v>1001137.25</v>
      </c>
      <c r="E1196" s="13">
        <v>0</v>
      </c>
      <c r="F1196" s="13">
        <v>5740515.9800000004</v>
      </c>
      <c r="G1196" s="13">
        <v>0</v>
      </c>
      <c r="H1196" s="13">
        <v>0</v>
      </c>
      <c r="I1196" s="13">
        <v>1441864.84</v>
      </c>
      <c r="J1196" s="13">
        <v>0</v>
      </c>
      <c r="K1196" s="15">
        <v>0</v>
      </c>
      <c r="L1196" s="13">
        <v>0</v>
      </c>
      <c r="M1196" s="184">
        <v>923.3</v>
      </c>
      <c r="N1196" s="13">
        <v>4479396.87</v>
      </c>
      <c r="O1196" s="184">
        <v>773.6</v>
      </c>
      <c r="P1196" s="13">
        <v>2605707.96</v>
      </c>
      <c r="Q1196" s="184">
        <v>1832.92</v>
      </c>
      <c r="R1196" s="13">
        <v>4754122.04</v>
      </c>
      <c r="S1196" s="184">
        <v>0</v>
      </c>
      <c r="T1196" s="13">
        <v>0</v>
      </c>
      <c r="U1196" s="37"/>
      <c r="V1196" s="129"/>
      <c r="W1196" s="143"/>
      <c r="X1196" s="143"/>
      <c r="Y1196" s="143"/>
      <c r="Z1196" s="143"/>
      <c r="AA1196" s="143"/>
      <c r="AB1196" s="143"/>
      <c r="AC1196" s="143"/>
      <c r="AD1196" s="143"/>
      <c r="AE1196" s="143"/>
      <c r="AF1196" s="143"/>
      <c r="AG1196" s="143"/>
      <c r="AH1196" s="143"/>
      <c r="AI1196" s="143"/>
      <c r="AJ1196" s="143"/>
      <c r="AK1196" s="143"/>
      <c r="AL1196" s="143"/>
    </row>
    <row r="1197" spans="1:38" s="144" customFormat="1" ht="24.75" hidden="1" customHeight="1" x14ac:dyDescent="0.25">
      <c r="A1197" s="79">
        <v>153</v>
      </c>
      <c r="B1197" s="14" t="s">
        <v>71</v>
      </c>
      <c r="C1197" s="26">
        <f t="shared" si="114"/>
        <v>12203717.41</v>
      </c>
      <c r="D1197" s="13">
        <v>610185.87</v>
      </c>
      <c r="E1197" s="13">
        <v>0</v>
      </c>
      <c r="F1197" s="13">
        <v>0</v>
      </c>
      <c r="G1197" s="13">
        <v>3472248.46</v>
      </c>
      <c r="H1197" s="13">
        <v>1934657.06</v>
      </c>
      <c r="I1197" s="13">
        <v>1432503.98</v>
      </c>
      <c r="J1197" s="13">
        <v>0</v>
      </c>
      <c r="K1197" s="172">
        <v>0</v>
      </c>
      <c r="L1197" s="13">
        <v>0</v>
      </c>
      <c r="M1197" s="184">
        <v>0</v>
      </c>
      <c r="N1197" s="61">
        <v>0</v>
      </c>
      <c r="O1197" s="184">
        <v>0</v>
      </c>
      <c r="P1197" s="61">
        <v>0</v>
      </c>
      <c r="Q1197" s="184">
        <v>1832.92</v>
      </c>
      <c r="R1197" s="61">
        <v>4754122.04</v>
      </c>
      <c r="S1197" s="184">
        <v>0</v>
      </c>
      <c r="T1197" s="61">
        <v>0</v>
      </c>
      <c r="U1197" s="37"/>
      <c r="V1197" s="129"/>
      <c r="W1197" s="143"/>
      <c r="X1197" s="143"/>
      <c r="Y1197" s="143"/>
      <c r="Z1197" s="143"/>
      <c r="AA1197" s="143"/>
      <c r="AB1197" s="143"/>
      <c r="AC1197" s="143"/>
      <c r="AD1197" s="143"/>
      <c r="AE1197" s="143"/>
      <c r="AF1197" s="143"/>
      <c r="AG1197" s="143"/>
      <c r="AH1197" s="143"/>
      <c r="AI1197" s="143"/>
      <c r="AJ1197" s="143"/>
      <c r="AK1197" s="143"/>
      <c r="AL1197" s="143"/>
    </row>
    <row r="1198" spans="1:38" s="144" customFormat="1" ht="24.75" hidden="1" customHeight="1" x14ac:dyDescent="0.25">
      <c r="A1198" s="79">
        <v>154</v>
      </c>
      <c r="B1198" s="14" t="s">
        <v>845</v>
      </c>
      <c r="C1198" s="26">
        <f t="shared" si="114"/>
        <v>8748557.4100000001</v>
      </c>
      <c r="D1198" s="13">
        <v>437427.87</v>
      </c>
      <c r="E1198" s="13">
        <v>0</v>
      </c>
      <c r="F1198" s="13">
        <v>4628389.1900000004</v>
      </c>
      <c r="G1198" s="13">
        <v>0</v>
      </c>
      <c r="H1198" s="13">
        <v>0</v>
      </c>
      <c r="I1198" s="13">
        <v>1167506.78</v>
      </c>
      <c r="J1198" s="13">
        <v>0</v>
      </c>
      <c r="K1198" s="172">
        <v>0</v>
      </c>
      <c r="L1198" s="13">
        <v>0</v>
      </c>
      <c r="M1198" s="184">
        <v>0</v>
      </c>
      <c r="N1198" s="61">
        <v>0</v>
      </c>
      <c r="O1198" s="184">
        <v>752.1</v>
      </c>
      <c r="P1198" s="61">
        <v>2515233.5699999998</v>
      </c>
      <c r="Q1198" s="184">
        <v>0</v>
      </c>
      <c r="R1198" s="61">
        <v>0</v>
      </c>
      <c r="S1198" s="184">
        <v>0</v>
      </c>
      <c r="T1198" s="61">
        <v>0</v>
      </c>
      <c r="U1198" s="37"/>
      <c r="V1198" s="129"/>
      <c r="W1198" s="143"/>
      <c r="X1198" s="143"/>
      <c r="Y1198" s="143"/>
      <c r="Z1198" s="143"/>
      <c r="AA1198" s="143"/>
      <c r="AB1198" s="143"/>
      <c r="AC1198" s="143"/>
      <c r="AD1198" s="143"/>
      <c r="AE1198" s="143"/>
      <c r="AF1198" s="143"/>
      <c r="AG1198" s="143"/>
      <c r="AH1198" s="143"/>
      <c r="AI1198" s="143"/>
      <c r="AJ1198" s="143"/>
      <c r="AK1198" s="143"/>
      <c r="AL1198" s="143"/>
    </row>
    <row r="1199" spans="1:38" s="144" customFormat="1" ht="24.75" hidden="1" customHeight="1" x14ac:dyDescent="0.25">
      <c r="A1199" s="79">
        <v>155</v>
      </c>
      <c r="B1199" s="14" t="s">
        <v>870</v>
      </c>
      <c r="C1199" s="26">
        <f t="shared" si="114"/>
        <v>4000000</v>
      </c>
      <c r="D1199" s="13">
        <v>200000</v>
      </c>
      <c r="E1199" s="13">
        <v>0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  <c r="K1199" s="172">
        <v>2</v>
      </c>
      <c r="L1199" s="13">
        <v>3800000</v>
      </c>
      <c r="M1199" s="184">
        <v>0</v>
      </c>
      <c r="N1199" s="61">
        <v>0</v>
      </c>
      <c r="O1199" s="184">
        <v>0</v>
      </c>
      <c r="P1199" s="61">
        <v>0</v>
      </c>
      <c r="Q1199" s="184">
        <v>0</v>
      </c>
      <c r="R1199" s="61">
        <v>0</v>
      </c>
      <c r="S1199" s="184">
        <v>0</v>
      </c>
      <c r="T1199" s="61">
        <v>0</v>
      </c>
      <c r="U1199" s="37"/>
      <c r="V1199" s="129"/>
      <c r="W1199" s="143"/>
      <c r="X1199" s="143"/>
      <c r="Y1199" s="143"/>
      <c r="Z1199" s="143"/>
      <c r="AA1199" s="143"/>
      <c r="AB1199" s="143"/>
      <c r="AC1199" s="143"/>
      <c r="AD1199" s="143"/>
      <c r="AE1199" s="143"/>
      <c r="AF1199" s="143"/>
      <c r="AG1199" s="143"/>
      <c r="AH1199" s="143"/>
      <c r="AI1199" s="143"/>
      <c r="AJ1199" s="143"/>
      <c r="AK1199" s="143"/>
      <c r="AL1199" s="143"/>
    </row>
    <row r="1200" spans="1:38" s="144" customFormat="1" ht="24.75" hidden="1" customHeight="1" x14ac:dyDescent="0.25">
      <c r="A1200" s="79">
        <v>156</v>
      </c>
      <c r="B1200" s="14" t="s">
        <v>871</v>
      </c>
      <c r="C1200" s="26">
        <f t="shared" si="114"/>
        <v>4000000</v>
      </c>
      <c r="D1200" s="13">
        <v>200000</v>
      </c>
      <c r="E1200" s="13">
        <v>0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72">
        <v>2</v>
      </c>
      <c r="L1200" s="13">
        <v>3800000</v>
      </c>
      <c r="M1200" s="184">
        <v>0</v>
      </c>
      <c r="N1200" s="61">
        <v>0</v>
      </c>
      <c r="O1200" s="184">
        <v>0</v>
      </c>
      <c r="P1200" s="61">
        <v>0</v>
      </c>
      <c r="Q1200" s="184">
        <v>0</v>
      </c>
      <c r="R1200" s="61">
        <v>0</v>
      </c>
      <c r="S1200" s="184">
        <v>0</v>
      </c>
      <c r="T1200" s="61">
        <v>0</v>
      </c>
      <c r="U1200" s="37"/>
      <c r="V1200" s="129"/>
      <c r="W1200" s="143"/>
      <c r="X1200" s="143"/>
      <c r="Y1200" s="143"/>
      <c r="Z1200" s="143"/>
      <c r="AA1200" s="143"/>
      <c r="AB1200" s="143"/>
      <c r="AC1200" s="143"/>
      <c r="AD1200" s="143"/>
      <c r="AE1200" s="143"/>
      <c r="AF1200" s="143"/>
      <c r="AG1200" s="143"/>
      <c r="AH1200" s="143"/>
      <c r="AI1200" s="143"/>
      <c r="AJ1200" s="143"/>
      <c r="AK1200" s="143"/>
      <c r="AL1200" s="143"/>
    </row>
    <row r="1201" spans="1:39" s="144" customFormat="1" ht="24.75" hidden="1" customHeight="1" x14ac:dyDescent="0.25">
      <c r="A1201" s="79">
        <v>157</v>
      </c>
      <c r="B1201" s="14" t="s">
        <v>872</v>
      </c>
      <c r="C1201" s="26">
        <f t="shared" si="114"/>
        <v>4000000</v>
      </c>
      <c r="D1201" s="13">
        <v>200000</v>
      </c>
      <c r="E1201" s="13">
        <v>0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72">
        <v>2</v>
      </c>
      <c r="L1201" s="13">
        <v>3800000</v>
      </c>
      <c r="M1201" s="184">
        <v>0</v>
      </c>
      <c r="N1201" s="61">
        <v>0</v>
      </c>
      <c r="O1201" s="184">
        <v>0</v>
      </c>
      <c r="P1201" s="61">
        <v>0</v>
      </c>
      <c r="Q1201" s="184">
        <v>0</v>
      </c>
      <c r="R1201" s="61">
        <v>0</v>
      </c>
      <c r="S1201" s="184">
        <v>0</v>
      </c>
      <c r="T1201" s="61">
        <v>0</v>
      </c>
      <c r="U1201" s="37"/>
      <c r="V1201" s="145"/>
      <c r="W1201" s="143"/>
      <c r="X1201" s="143"/>
      <c r="Y1201" s="143"/>
      <c r="Z1201" s="143"/>
      <c r="AA1201" s="143"/>
      <c r="AB1201" s="143"/>
      <c r="AC1201" s="143"/>
      <c r="AD1201" s="143"/>
      <c r="AE1201" s="143"/>
      <c r="AF1201" s="143"/>
      <c r="AG1201" s="143"/>
      <c r="AH1201" s="143"/>
      <c r="AI1201" s="143"/>
      <c r="AJ1201" s="143"/>
      <c r="AK1201" s="143"/>
      <c r="AL1201" s="143"/>
    </row>
    <row r="1202" spans="1:39" s="144" customFormat="1" ht="24.75" hidden="1" customHeight="1" x14ac:dyDescent="0.25">
      <c r="A1202" s="79">
        <v>158</v>
      </c>
      <c r="B1202" s="14" t="s">
        <v>873</v>
      </c>
      <c r="C1202" s="26">
        <f>ROUND(SUM(D1202+E1202+F1202+G1202+H1202+I1202+J1202+L1202+N1202+P1202+R1202+T1202),2)</f>
        <v>4000000</v>
      </c>
      <c r="D1202" s="13">
        <v>200000</v>
      </c>
      <c r="E1202" s="13">
        <v>0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72">
        <v>2</v>
      </c>
      <c r="L1202" s="13">
        <v>3800000</v>
      </c>
      <c r="M1202" s="184">
        <v>0</v>
      </c>
      <c r="N1202" s="61">
        <v>0</v>
      </c>
      <c r="O1202" s="184">
        <v>0</v>
      </c>
      <c r="P1202" s="61">
        <v>0</v>
      </c>
      <c r="Q1202" s="184">
        <v>0</v>
      </c>
      <c r="R1202" s="61">
        <v>0</v>
      </c>
      <c r="S1202" s="184">
        <v>0</v>
      </c>
      <c r="T1202" s="61">
        <v>0</v>
      </c>
      <c r="U1202" s="37"/>
      <c r="V1202" s="145"/>
      <c r="W1202" s="143"/>
      <c r="X1202" s="143"/>
      <c r="Y1202" s="143"/>
      <c r="Z1202" s="143"/>
      <c r="AA1202" s="143"/>
      <c r="AB1202" s="143"/>
      <c r="AC1202" s="143"/>
      <c r="AD1202" s="143"/>
      <c r="AE1202" s="143"/>
      <c r="AF1202" s="143"/>
      <c r="AG1202" s="143"/>
      <c r="AH1202" s="143"/>
      <c r="AI1202" s="143"/>
      <c r="AJ1202" s="143"/>
      <c r="AK1202" s="143"/>
      <c r="AL1202" s="143"/>
    </row>
    <row r="1203" spans="1:39" s="144" customFormat="1" ht="24.75" hidden="1" customHeight="1" x14ac:dyDescent="0.25">
      <c r="A1203" s="79">
        <v>159</v>
      </c>
      <c r="B1203" s="14" t="s">
        <v>846</v>
      </c>
      <c r="C1203" s="26">
        <f>ROUND(SUM(D1203+E1203+F1203+G1203+H1203+I1203+J1203+L1203+N1203+P1203+R1203+T1203),2)</f>
        <v>18995746.399999999</v>
      </c>
      <c r="D1203" s="13">
        <v>949787.32</v>
      </c>
      <c r="E1203" s="13">
        <v>0</v>
      </c>
      <c r="F1203" s="13">
        <v>7673217.5099999998</v>
      </c>
      <c r="G1203" s="13">
        <v>0</v>
      </c>
      <c r="H1203" s="13">
        <v>0</v>
      </c>
      <c r="I1203" s="13">
        <v>1935561.83</v>
      </c>
      <c r="J1203" s="13">
        <v>0</v>
      </c>
      <c r="K1203" s="172">
        <v>0</v>
      </c>
      <c r="L1203" s="13">
        <v>0</v>
      </c>
      <c r="M1203" s="184">
        <v>0</v>
      </c>
      <c r="N1203" s="61">
        <v>0</v>
      </c>
      <c r="O1203" s="184">
        <v>1239.0999999999999</v>
      </c>
      <c r="P1203" s="61">
        <v>4169903.06</v>
      </c>
      <c r="Q1203" s="184">
        <v>3005.48</v>
      </c>
      <c r="R1203" s="61">
        <v>4267276.68</v>
      </c>
      <c r="S1203" s="184">
        <v>0</v>
      </c>
      <c r="T1203" s="61">
        <v>0</v>
      </c>
      <c r="U1203" s="37"/>
      <c r="V1203" s="129"/>
      <c r="W1203" s="143"/>
      <c r="X1203" s="143"/>
      <c r="Y1203" s="143"/>
      <c r="Z1203" s="143"/>
      <c r="AA1203" s="143"/>
      <c r="AB1203" s="143"/>
      <c r="AC1203" s="143"/>
      <c r="AD1203" s="143"/>
      <c r="AE1203" s="143"/>
      <c r="AF1203" s="143"/>
      <c r="AG1203" s="143"/>
      <c r="AH1203" s="143"/>
      <c r="AI1203" s="143"/>
      <c r="AJ1203" s="143"/>
      <c r="AK1203" s="143"/>
      <c r="AL1203" s="143"/>
    </row>
    <row r="1204" spans="1:39" s="144" customFormat="1" ht="24.75" hidden="1" customHeight="1" x14ac:dyDescent="0.25">
      <c r="A1204" s="79">
        <v>160</v>
      </c>
      <c r="B1204" s="14" t="s">
        <v>847</v>
      </c>
      <c r="C1204" s="26">
        <f>ROUND(SUM(D1204+E1204+F1204+G1204+H1204+I1204+J1204+L1204+N1204+P1204+R1204+T1204),2)</f>
        <v>19242928.27</v>
      </c>
      <c r="D1204" s="13">
        <v>962146.41</v>
      </c>
      <c r="E1204" s="13">
        <v>0</v>
      </c>
      <c r="F1204" s="13">
        <v>7803988.0899999999</v>
      </c>
      <c r="G1204" s="13">
        <v>0</v>
      </c>
      <c r="H1204" s="13">
        <v>0</v>
      </c>
      <c r="I1204" s="13">
        <v>1968548.58</v>
      </c>
      <c r="J1204" s="13">
        <v>0</v>
      </c>
      <c r="K1204" s="172">
        <v>0</v>
      </c>
      <c r="L1204" s="13">
        <v>0</v>
      </c>
      <c r="M1204" s="184">
        <v>0</v>
      </c>
      <c r="N1204" s="61">
        <v>0</v>
      </c>
      <c r="O1204" s="184">
        <v>1274.8</v>
      </c>
      <c r="P1204" s="61">
        <v>4240968.51</v>
      </c>
      <c r="Q1204" s="184">
        <v>3005.48</v>
      </c>
      <c r="R1204" s="61">
        <v>4267276.68</v>
      </c>
      <c r="S1204" s="184">
        <v>0</v>
      </c>
      <c r="T1204" s="61">
        <v>0</v>
      </c>
      <c r="U1204" s="37"/>
      <c r="V1204" s="129"/>
      <c r="W1204" s="143"/>
      <c r="X1204" s="143"/>
      <c r="Y1204" s="143"/>
      <c r="Z1204" s="143"/>
      <c r="AA1204" s="143"/>
      <c r="AB1204" s="143"/>
      <c r="AC1204" s="143"/>
      <c r="AD1204" s="143"/>
      <c r="AE1204" s="143"/>
      <c r="AF1204" s="143"/>
      <c r="AG1204" s="143"/>
      <c r="AH1204" s="143"/>
      <c r="AI1204" s="143"/>
      <c r="AJ1204" s="143"/>
      <c r="AK1204" s="143"/>
      <c r="AL1204" s="143"/>
    </row>
    <row r="1205" spans="1:39" s="144" customFormat="1" ht="24.75" hidden="1" customHeight="1" x14ac:dyDescent="0.25">
      <c r="A1205" s="79">
        <v>161</v>
      </c>
      <c r="B1205" s="14" t="s">
        <v>848</v>
      </c>
      <c r="C1205" s="26">
        <f>ROUND(SUM(D1205+E1205+F1205+G1205+H1205+I1205+J1205+L1205+N1205+P1205+R1205+T1205),2)</f>
        <v>19146262.030000001</v>
      </c>
      <c r="D1205" s="13">
        <v>957313.1</v>
      </c>
      <c r="E1205" s="13">
        <v>0</v>
      </c>
      <c r="F1205" s="13">
        <v>7752847.2000000002</v>
      </c>
      <c r="G1205" s="13">
        <v>0</v>
      </c>
      <c r="H1205" s="13">
        <v>0</v>
      </c>
      <c r="I1205" s="13">
        <v>1955648.34</v>
      </c>
      <c r="J1205" s="13">
        <v>0</v>
      </c>
      <c r="K1205" s="172">
        <v>0</v>
      </c>
      <c r="L1205" s="13">
        <v>0</v>
      </c>
      <c r="M1205" s="184">
        <v>0</v>
      </c>
      <c r="N1205" s="61">
        <v>0</v>
      </c>
      <c r="O1205" s="184">
        <v>1279.2</v>
      </c>
      <c r="P1205" s="61">
        <v>4213176.71</v>
      </c>
      <c r="Q1205" s="184">
        <v>3005.48</v>
      </c>
      <c r="R1205" s="61">
        <v>4267276.68</v>
      </c>
      <c r="S1205" s="184">
        <v>0</v>
      </c>
      <c r="T1205" s="61">
        <v>0</v>
      </c>
      <c r="U1205" s="37"/>
      <c r="V1205" s="129"/>
      <c r="W1205" s="143"/>
      <c r="X1205" s="143"/>
      <c r="Y1205" s="143"/>
      <c r="Z1205" s="143"/>
      <c r="AA1205" s="143"/>
      <c r="AB1205" s="143"/>
      <c r="AC1205" s="143"/>
      <c r="AD1205" s="143"/>
      <c r="AE1205" s="143"/>
      <c r="AF1205" s="143"/>
      <c r="AG1205" s="143"/>
      <c r="AH1205" s="143"/>
      <c r="AI1205" s="143"/>
      <c r="AJ1205" s="143"/>
      <c r="AK1205" s="143"/>
      <c r="AL1205" s="143"/>
    </row>
    <row r="1206" spans="1:39" s="144" customFormat="1" ht="24.75" hidden="1" customHeight="1" x14ac:dyDescent="0.25">
      <c r="A1206" s="251" t="s">
        <v>48</v>
      </c>
      <c r="B1206" s="251"/>
      <c r="C1206" s="98">
        <f>ROUND(SUM(D1206+E1206+F1206+G1206+H1206+I1206+J1206+L1206+N1206+P1206+R1206+T1206),2)</f>
        <v>870592727.32000005</v>
      </c>
      <c r="D1206" s="48">
        <f>ROUND(SUM(D1138:D1205),2)</f>
        <v>43529636.380000003</v>
      </c>
      <c r="E1206" s="48">
        <f t="shared" ref="E1206:T1206" si="115">ROUND(SUM(E1138:E1205),2)</f>
        <v>7235200.4500000002</v>
      </c>
      <c r="F1206" s="48">
        <f t="shared" si="115"/>
        <v>222018030.38</v>
      </c>
      <c r="G1206" s="48">
        <f t="shared" si="115"/>
        <v>72006203.280000001</v>
      </c>
      <c r="H1206" s="48">
        <f t="shared" si="115"/>
        <v>40083403.399999999</v>
      </c>
      <c r="I1206" s="48">
        <f t="shared" si="115"/>
        <v>55229069.229999997</v>
      </c>
      <c r="J1206" s="48">
        <f t="shared" si="115"/>
        <v>0</v>
      </c>
      <c r="K1206" s="48">
        <f t="shared" si="115"/>
        <v>14</v>
      </c>
      <c r="L1206" s="48">
        <f t="shared" si="115"/>
        <v>26600000</v>
      </c>
      <c r="M1206" s="48">
        <f t="shared" si="115"/>
        <v>22143.200000000001</v>
      </c>
      <c r="N1206" s="48">
        <f t="shared" si="115"/>
        <v>97986871.930000007</v>
      </c>
      <c r="O1206" s="48">
        <f t="shared" si="115"/>
        <v>29645.3</v>
      </c>
      <c r="P1206" s="48">
        <f t="shared" si="115"/>
        <v>99371076.489999995</v>
      </c>
      <c r="Q1206" s="48">
        <f t="shared" si="115"/>
        <v>85929.47</v>
      </c>
      <c r="R1206" s="48">
        <f t="shared" si="115"/>
        <v>206533235.78</v>
      </c>
      <c r="S1206" s="48">
        <f t="shared" si="115"/>
        <v>0</v>
      </c>
      <c r="T1206" s="48">
        <f t="shared" si="115"/>
        <v>0</v>
      </c>
      <c r="U1206" s="143"/>
      <c r="V1206" s="129"/>
      <c r="W1206" s="143"/>
      <c r="X1206" s="143"/>
      <c r="Y1206" s="143"/>
      <c r="Z1206" s="143"/>
      <c r="AA1206" s="143"/>
      <c r="AB1206" s="143"/>
      <c r="AC1206" s="143"/>
      <c r="AD1206" s="143"/>
      <c r="AE1206" s="143"/>
      <c r="AF1206" s="143"/>
      <c r="AG1206" s="143"/>
      <c r="AH1206" s="143"/>
      <c r="AI1206" s="143"/>
      <c r="AJ1206" s="143"/>
      <c r="AK1206" s="143"/>
      <c r="AL1206" s="143"/>
    </row>
    <row r="1207" spans="1:39" s="104" customFormat="1" ht="24.75" hidden="1" customHeight="1" x14ac:dyDescent="0.25">
      <c r="A1207" s="267" t="s">
        <v>49</v>
      </c>
      <c r="B1207" s="268"/>
      <c r="C1207" s="269"/>
      <c r="D1207" s="13"/>
      <c r="E1207" s="13"/>
      <c r="F1207" s="13"/>
      <c r="G1207" s="13"/>
      <c r="H1207" s="13"/>
      <c r="I1207" s="13"/>
      <c r="J1207" s="13"/>
      <c r="K1207" s="82"/>
      <c r="L1207" s="13"/>
      <c r="M1207" s="82"/>
      <c r="N1207" s="13"/>
      <c r="O1207" s="82"/>
      <c r="P1207" s="13"/>
      <c r="Q1207" s="82"/>
      <c r="R1207" s="13"/>
      <c r="S1207" s="82"/>
      <c r="T1207" s="13"/>
      <c r="U1207" s="102"/>
      <c r="V1207" s="103"/>
      <c r="W1207" s="102"/>
      <c r="X1207" s="102"/>
      <c r="Y1207" s="102"/>
      <c r="Z1207" s="102"/>
      <c r="AA1207" s="102"/>
      <c r="AB1207" s="102"/>
      <c r="AC1207" s="102"/>
      <c r="AD1207" s="102"/>
      <c r="AE1207" s="102"/>
      <c r="AF1207" s="102"/>
      <c r="AG1207" s="102"/>
      <c r="AH1207" s="102"/>
      <c r="AI1207" s="102"/>
      <c r="AJ1207" s="102"/>
      <c r="AK1207" s="102"/>
      <c r="AL1207" s="102"/>
    </row>
    <row r="1208" spans="1:39" s="115" customFormat="1" ht="24.75" hidden="1" customHeight="1" x14ac:dyDescent="0.25">
      <c r="A1208" s="60">
        <v>162</v>
      </c>
      <c r="B1208" s="14" t="s">
        <v>1062</v>
      </c>
      <c r="C1208" s="26">
        <f>ROUND(SUM(D1208+E1208+F1208+G1208+H1208+I1208+J1208+L1208+N1208+P1208+R1208+T1208),2)</f>
        <v>195978.74</v>
      </c>
      <c r="D1208" s="13">
        <v>9798.94</v>
      </c>
      <c r="E1208" s="13">
        <v>186179.8</v>
      </c>
      <c r="F1208" s="13">
        <v>0</v>
      </c>
      <c r="G1208" s="13">
        <v>0</v>
      </c>
      <c r="H1208" s="13">
        <v>0</v>
      </c>
      <c r="I1208" s="13">
        <v>0</v>
      </c>
      <c r="J1208" s="13">
        <v>0</v>
      </c>
      <c r="K1208" s="172">
        <v>0</v>
      </c>
      <c r="L1208" s="13">
        <v>0</v>
      </c>
      <c r="M1208" s="184">
        <v>0</v>
      </c>
      <c r="N1208" s="61">
        <v>0</v>
      </c>
      <c r="O1208" s="184">
        <v>0</v>
      </c>
      <c r="P1208" s="61">
        <v>0</v>
      </c>
      <c r="Q1208" s="184">
        <v>0</v>
      </c>
      <c r="R1208" s="61">
        <v>0</v>
      </c>
      <c r="S1208" s="184">
        <v>0</v>
      </c>
      <c r="T1208" s="61">
        <v>0</v>
      </c>
      <c r="U1208" s="16"/>
      <c r="V1208" s="116"/>
      <c r="W1208" s="116"/>
      <c r="X1208" s="116"/>
      <c r="Y1208" s="116"/>
      <c r="Z1208" s="116"/>
      <c r="AA1208" s="116"/>
      <c r="AB1208" s="116"/>
      <c r="AC1208" s="116"/>
      <c r="AD1208" s="116"/>
      <c r="AE1208" s="116"/>
      <c r="AF1208" s="116"/>
      <c r="AG1208" s="116"/>
      <c r="AH1208" s="116"/>
      <c r="AI1208" s="116"/>
      <c r="AJ1208" s="116"/>
      <c r="AK1208" s="116"/>
      <c r="AL1208" s="116"/>
      <c r="AM1208" s="116"/>
    </row>
    <row r="1209" spans="1:39" s="115" customFormat="1" ht="24.75" hidden="1" customHeight="1" x14ac:dyDescent="0.25">
      <c r="A1209" s="60">
        <v>163</v>
      </c>
      <c r="B1209" s="14" t="s">
        <v>1063</v>
      </c>
      <c r="C1209" s="26">
        <f>ROUND(SUM(D1209+E1209+F1209+G1209+H1209+I1209+J1209+L1209+N1209+P1209+R1209+T1209),2)</f>
        <v>13241292.6</v>
      </c>
      <c r="D1209" s="13">
        <v>662064.63</v>
      </c>
      <c r="E1209" s="13">
        <v>1279036.45</v>
      </c>
      <c r="F1209" s="13">
        <v>6292969.4500000002</v>
      </c>
      <c r="G1209" s="13">
        <v>0</v>
      </c>
      <c r="H1209" s="13">
        <v>0</v>
      </c>
      <c r="I1209" s="13">
        <v>1587395.57</v>
      </c>
      <c r="J1209" s="13">
        <v>0</v>
      </c>
      <c r="K1209" s="172">
        <v>0</v>
      </c>
      <c r="L1209" s="13">
        <v>0</v>
      </c>
      <c r="M1209" s="184">
        <v>0</v>
      </c>
      <c r="N1209" s="61">
        <v>0</v>
      </c>
      <c r="O1209" s="184">
        <v>1234.5</v>
      </c>
      <c r="P1209" s="61">
        <v>3419826.5</v>
      </c>
      <c r="Q1209" s="184">
        <v>0</v>
      </c>
      <c r="R1209" s="61">
        <v>0</v>
      </c>
      <c r="S1209" s="184">
        <v>0</v>
      </c>
      <c r="T1209" s="61">
        <v>0</v>
      </c>
      <c r="U1209" s="16"/>
      <c r="V1209" s="116"/>
      <c r="W1209" s="116"/>
      <c r="X1209" s="116"/>
      <c r="Y1209" s="116"/>
      <c r="Z1209" s="116"/>
      <c r="AA1209" s="116"/>
      <c r="AB1209" s="116"/>
      <c r="AC1209" s="116"/>
      <c r="AD1209" s="116"/>
      <c r="AE1209" s="116"/>
      <c r="AF1209" s="116"/>
      <c r="AG1209" s="116"/>
      <c r="AH1209" s="116"/>
      <c r="AI1209" s="116"/>
      <c r="AJ1209" s="116"/>
      <c r="AK1209" s="116"/>
      <c r="AL1209" s="116"/>
      <c r="AM1209" s="116"/>
    </row>
    <row r="1210" spans="1:39" s="115" customFormat="1" ht="24.75" hidden="1" customHeight="1" x14ac:dyDescent="0.25">
      <c r="A1210" s="60">
        <v>164</v>
      </c>
      <c r="B1210" s="14" t="s">
        <v>1064</v>
      </c>
      <c r="C1210" s="26">
        <f>ROUND(SUM(D1210+E1210+F1210+G1210+H1210+I1210+J1210+L1210+N1210+P1210+R1210+T1210),2)</f>
        <v>32950496.719999999</v>
      </c>
      <c r="D1210" s="13">
        <v>1647524.84</v>
      </c>
      <c r="E1210" s="13">
        <v>2158089.79</v>
      </c>
      <c r="F1210" s="13">
        <v>10617987.57</v>
      </c>
      <c r="G1210" s="13">
        <v>6476374.3200000003</v>
      </c>
      <c r="H1210" s="13">
        <v>3601945.63</v>
      </c>
      <c r="I1210" s="13">
        <v>2678377.2799999998</v>
      </c>
      <c r="J1210" s="13">
        <v>0</v>
      </c>
      <c r="K1210" s="172">
        <v>0</v>
      </c>
      <c r="L1210" s="13">
        <v>0</v>
      </c>
      <c r="M1210" s="184">
        <v>0</v>
      </c>
      <c r="N1210" s="61">
        <v>0</v>
      </c>
      <c r="O1210" s="184">
        <v>2134.6999999999998</v>
      </c>
      <c r="P1210" s="61">
        <v>5770197.29</v>
      </c>
      <c r="Q1210" s="184">
        <v>0</v>
      </c>
      <c r="R1210" s="61">
        <v>0</v>
      </c>
      <c r="S1210" s="184">
        <v>0</v>
      </c>
      <c r="T1210" s="61">
        <v>0</v>
      </c>
      <c r="U1210" s="16"/>
      <c r="V1210" s="116"/>
      <c r="W1210" s="116"/>
      <c r="X1210" s="116"/>
      <c r="Y1210" s="116"/>
      <c r="Z1210" s="116"/>
      <c r="AA1210" s="116"/>
      <c r="AB1210" s="116"/>
      <c r="AC1210" s="116"/>
      <c r="AD1210" s="116"/>
      <c r="AE1210" s="116"/>
      <c r="AF1210" s="116"/>
      <c r="AG1210" s="116"/>
      <c r="AH1210" s="116"/>
      <c r="AI1210" s="116"/>
      <c r="AJ1210" s="116"/>
      <c r="AK1210" s="116"/>
      <c r="AL1210" s="116"/>
      <c r="AM1210" s="116"/>
    </row>
    <row r="1211" spans="1:39" s="115" customFormat="1" ht="24.75" hidden="1" customHeight="1" x14ac:dyDescent="0.25">
      <c r="A1211" s="60">
        <v>165</v>
      </c>
      <c r="B1211" s="14" t="s">
        <v>1065</v>
      </c>
      <c r="C1211" s="26">
        <f>ROUND(SUM(D1211+E1211+F1211+G1211+H1211+I1211+J1211+L1211+N1211+P1211+R1211+T1211),2)</f>
        <v>19586580.850000001</v>
      </c>
      <c r="D1211" s="13">
        <v>979329.04</v>
      </c>
      <c r="E1211" s="13">
        <v>1282821.33</v>
      </c>
      <c r="F1211" s="13">
        <v>6311591.4100000001</v>
      </c>
      <c r="G1211" s="13">
        <v>3849715.24</v>
      </c>
      <c r="H1211" s="13">
        <v>2141084.5499999998</v>
      </c>
      <c r="I1211" s="13">
        <v>1592092.94</v>
      </c>
      <c r="J1211" s="13">
        <v>0</v>
      </c>
      <c r="K1211" s="172">
        <v>0</v>
      </c>
      <c r="L1211" s="13">
        <v>0</v>
      </c>
      <c r="M1211" s="184">
        <v>0</v>
      </c>
      <c r="N1211" s="61">
        <v>0</v>
      </c>
      <c r="O1211" s="184">
        <v>1243.0999999999999</v>
      </c>
      <c r="P1211" s="61">
        <v>3429946.34</v>
      </c>
      <c r="Q1211" s="184">
        <v>0</v>
      </c>
      <c r="R1211" s="61">
        <v>0</v>
      </c>
      <c r="S1211" s="184">
        <v>0</v>
      </c>
      <c r="T1211" s="61">
        <v>0</v>
      </c>
      <c r="U1211" s="16"/>
      <c r="V1211" s="116"/>
      <c r="W1211" s="116"/>
      <c r="X1211" s="116"/>
      <c r="Y1211" s="116"/>
      <c r="Z1211" s="116"/>
      <c r="AA1211" s="116"/>
      <c r="AB1211" s="116"/>
      <c r="AC1211" s="116"/>
      <c r="AD1211" s="116"/>
      <c r="AE1211" s="116"/>
      <c r="AF1211" s="116"/>
      <c r="AG1211" s="116"/>
      <c r="AH1211" s="116"/>
      <c r="AI1211" s="116"/>
      <c r="AJ1211" s="116"/>
      <c r="AK1211" s="116"/>
      <c r="AL1211" s="116"/>
      <c r="AM1211" s="116"/>
    </row>
    <row r="1212" spans="1:39" s="73" customFormat="1" ht="24.75" hidden="1" customHeight="1" x14ac:dyDescent="0.25">
      <c r="A1212" s="271" t="s">
        <v>50</v>
      </c>
      <c r="B1212" s="272"/>
      <c r="C1212" s="98">
        <f>ROUND(SUM(D1212+E1212+F1212+G1212+H1212+I1212+J1212+L1212+N1212+P1212+R1212+T1212),2)</f>
        <v>65974348.909999996</v>
      </c>
      <c r="D1212" s="48">
        <f>ROUND(SUM(D1208:D1211),2)</f>
        <v>3298717.45</v>
      </c>
      <c r="E1212" s="48">
        <f t="shared" ref="E1212:T1212" si="116">ROUND(SUM(E1208:E1211),2)</f>
        <v>4906127.37</v>
      </c>
      <c r="F1212" s="48">
        <f t="shared" si="116"/>
        <v>23222548.43</v>
      </c>
      <c r="G1212" s="48">
        <f t="shared" si="116"/>
        <v>10326089.560000001</v>
      </c>
      <c r="H1212" s="48">
        <f t="shared" si="116"/>
        <v>5743030.1799999997</v>
      </c>
      <c r="I1212" s="48">
        <f t="shared" si="116"/>
        <v>5857865.79</v>
      </c>
      <c r="J1212" s="48">
        <f t="shared" si="116"/>
        <v>0</v>
      </c>
      <c r="K1212" s="67">
        <f t="shared" si="116"/>
        <v>0</v>
      </c>
      <c r="L1212" s="48">
        <f t="shared" si="116"/>
        <v>0</v>
      </c>
      <c r="M1212" s="48">
        <f t="shared" si="116"/>
        <v>0</v>
      </c>
      <c r="N1212" s="69">
        <f t="shared" si="116"/>
        <v>0</v>
      </c>
      <c r="O1212" s="48">
        <f t="shared" si="116"/>
        <v>4612.3</v>
      </c>
      <c r="P1212" s="69">
        <f t="shared" si="116"/>
        <v>12619970.130000001</v>
      </c>
      <c r="Q1212" s="48">
        <f t="shared" si="116"/>
        <v>0</v>
      </c>
      <c r="R1212" s="69">
        <f t="shared" si="116"/>
        <v>0</v>
      </c>
      <c r="S1212" s="48">
        <f t="shared" si="116"/>
        <v>0</v>
      </c>
      <c r="T1212" s="69">
        <f t="shared" si="116"/>
        <v>0</v>
      </c>
      <c r="U1212" s="12"/>
      <c r="V1212" s="29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</row>
    <row r="1213" spans="1:39" s="73" customFormat="1" ht="24.75" hidden="1" customHeight="1" x14ac:dyDescent="0.25">
      <c r="A1213" s="273" t="s">
        <v>52</v>
      </c>
      <c r="B1213" s="274"/>
      <c r="C1213" s="275"/>
      <c r="D1213" s="13"/>
      <c r="E1213" s="13"/>
      <c r="F1213" s="13"/>
      <c r="G1213" s="13"/>
      <c r="H1213" s="13"/>
      <c r="I1213" s="13"/>
      <c r="J1213" s="13"/>
      <c r="K1213" s="48"/>
      <c r="L1213" s="13"/>
      <c r="M1213" s="48"/>
      <c r="N1213" s="13"/>
      <c r="O1213" s="48"/>
      <c r="P1213" s="13"/>
      <c r="Q1213" s="48"/>
      <c r="R1213" s="13"/>
      <c r="S1213" s="48"/>
      <c r="T1213" s="13"/>
      <c r="U1213" s="12"/>
      <c r="V1213" s="29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</row>
    <row r="1214" spans="1:39" s="115" customFormat="1" ht="24.75" hidden="1" customHeight="1" x14ac:dyDescent="0.25">
      <c r="A1214" s="60">
        <v>166</v>
      </c>
      <c r="B1214" s="14" t="s">
        <v>902</v>
      </c>
      <c r="C1214" s="26">
        <f t="shared" ref="C1214:C1228" si="117">ROUND(SUM(D1214+E1214+F1214+G1214+H1214+I1214+J1214+L1214+N1214+P1214+R1214+T1214),2)</f>
        <v>4309986.04</v>
      </c>
      <c r="D1214" s="13">
        <v>215499.3</v>
      </c>
      <c r="E1214" s="13">
        <v>0</v>
      </c>
      <c r="F1214" s="13">
        <v>3269575.49</v>
      </c>
      <c r="G1214" s="13">
        <v>0</v>
      </c>
      <c r="H1214" s="13">
        <v>0</v>
      </c>
      <c r="I1214" s="13">
        <v>824911.25</v>
      </c>
      <c r="J1214" s="13">
        <v>0</v>
      </c>
      <c r="K1214" s="172">
        <v>0</v>
      </c>
      <c r="L1214" s="13">
        <v>0</v>
      </c>
      <c r="M1214" s="184">
        <v>0</v>
      </c>
      <c r="N1214" s="61">
        <v>0</v>
      </c>
      <c r="O1214" s="184">
        <v>0</v>
      </c>
      <c r="P1214" s="61">
        <v>0</v>
      </c>
      <c r="Q1214" s="184">
        <v>0</v>
      </c>
      <c r="R1214" s="61">
        <v>0</v>
      </c>
      <c r="S1214" s="184">
        <v>0</v>
      </c>
      <c r="T1214" s="61">
        <v>0</v>
      </c>
      <c r="U1214" s="16"/>
      <c r="V1214" s="116"/>
      <c r="W1214" s="116"/>
      <c r="X1214" s="116"/>
      <c r="Y1214" s="116"/>
      <c r="Z1214" s="116"/>
      <c r="AA1214" s="116"/>
      <c r="AB1214" s="116"/>
      <c r="AC1214" s="116"/>
      <c r="AD1214" s="116"/>
      <c r="AE1214" s="116"/>
      <c r="AF1214" s="116"/>
      <c r="AG1214" s="116"/>
      <c r="AH1214" s="116"/>
      <c r="AI1214" s="116"/>
      <c r="AJ1214" s="116"/>
      <c r="AK1214" s="116"/>
      <c r="AL1214" s="116"/>
      <c r="AM1214" s="116"/>
    </row>
    <row r="1215" spans="1:39" s="115" customFormat="1" ht="24.75" hidden="1" customHeight="1" x14ac:dyDescent="0.25">
      <c r="A1215" s="60">
        <v>167</v>
      </c>
      <c r="B1215" s="14" t="s">
        <v>113</v>
      </c>
      <c r="C1215" s="26">
        <f t="shared" si="117"/>
        <v>867134.88</v>
      </c>
      <c r="D1215" s="13">
        <v>43356.74</v>
      </c>
      <c r="E1215" s="13">
        <v>0</v>
      </c>
      <c r="F1215" s="13">
        <v>0</v>
      </c>
      <c r="G1215" s="13">
        <v>0</v>
      </c>
      <c r="H1215" s="13">
        <v>0</v>
      </c>
      <c r="I1215" s="13">
        <v>823778.14</v>
      </c>
      <c r="J1215" s="13">
        <v>0</v>
      </c>
      <c r="K1215" s="172">
        <v>0</v>
      </c>
      <c r="L1215" s="13">
        <v>0</v>
      </c>
      <c r="M1215" s="184">
        <v>0</v>
      </c>
      <c r="N1215" s="61">
        <v>0</v>
      </c>
      <c r="O1215" s="184">
        <v>0</v>
      </c>
      <c r="P1215" s="61">
        <v>0</v>
      </c>
      <c r="Q1215" s="184">
        <v>0</v>
      </c>
      <c r="R1215" s="61">
        <v>0</v>
      </c>
      <c r="S1215" s="184">
        <v>0</v>
      </c>
      <c r="T1215" s="61">
        <v>0</v>
      </c>
      <c r="U1215" s="16"/>
      <c r="V1215" s="116"/>
      <c r="W1215" s="116"/>
      <c r="X1215" s="116"/>
      <c r="Y1215" s="116"/>
      <c r="Z1215" s="116"/>
      <c r="AA1215" s="116"/>
      <c r="AB1215" s="116"/>
      <c r="AC1215" s="116"/>
      <c r="AD1215" s="116"/>
      <c r="AE1215" s="116"/>
      <c r="AF1215" s="116"/>
      <c r="AG1215" s="116"/>
      <c r="AH1215" s="116"/>
      <c r="AI1215" s="116"/>
      <c r="AJ1215" s="116"/>
      <c r="AK1215" s="116"/>
      <c r="AL1215" s="116"/>
      <c r="AM1215" s="116"/>
    </row>
    <row r="1216" spans="1:39" s="115" customFormat="1" ht="24.75" hidden="1" customHeight="1" x14ac:dyDescent="0.25">
      <c r="A1216" s="60">
        <v>168</v>
      </c>
      <c r="B1216" s="14" t="s">
        <v>958</v>
      </c>
      <c r="C1216" s="26">
        <f t="shared" si="117"/>
        <v>1888290.44</v>
      </c>
      <c r="D1216" s="13">
        <v>94414.52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72">
        <v>0</v>
      </c>
      <c r="L1216" s="13">
        <v>0</v>
      </c>
      <c r="M1216" s="184">
        <v>0</v>
      </c>
      <c r="N1216" s="61">
        <v>0</v>
      </c>
      <c r="O1216" s="184">
        <v>660</v>
      </c>
      <c r="P1216" s="61">
        <v>1793875.92</v>
      </c>
      <c r="Q1216" s="184">
        <v>0</v>
      </c>
      <c r="R1216" s="61">
        <v>0</v>
      </c>
      <c r="S1216" s="184">
        <v>0</v>
      </c>
      <c r="T1216" s="61">
        <v>0</v>
      </c>
      <c r="U1216" s="16"/>
      <c r="V1216" s="116"/>
      <c r="W1216" s="116"/>
      <c r="X1216" s="116"/>
      <c r="Y1216" s="116"/>
      <c r="Z1216" s="116"/>
      <c r="AA1216" s="116"/>
      <c r="AB1216" s="116"/>
      <c r="AC1216" s="116"/>
      <c r="AD1216" s="116"/>
      <c r="AE1216" s="116"/>
      <c r="AF1216" s="116"/>
      <c r="AG1216" s="116"/>
      <c r="AH1216" s="116"/>
      <c r="AI1216" s="116"/>
      <c r="AJ1216" s="116"/>
      <c r="AK1216" s="116"/>
      <c r="AL1216" s="116"/>
      <c r="AM1216" s="116"/>
    </row>
    <row r="1217" spans="1:39" s="115" customFormat="1" ht="24.75" hidden="1" customHeight="1" x14ac:dyDescent="0.25">
      <c r="A1217" s="60">
        <v>169</v>
      </c>
      <c r="B1217" s="14" t="s">
        <v>959</v>
      </c>
      <c r="C1217" s="26">
        <f t="shared" si="117"/>
        <v>13095403.48</v>
      </c>
      <c r="D1217" s="13">
        <v>947735.42</v>
      </c>
      <c r="E1217" s="13">
        <v>0</v>
      </c>
      <c r="F1217" s="13">
        <v>5859304.9699999997</v>
      </c>
      <c r="G1217" s="13">
        <v>0</v>
      </c>
      <c r="H1217" s="13">
        <v>0</v>
      </c>
      <c r="I1217" s="13">
        <v>1472324.92</v>
      </c>
      <c r="J1217" s="13">
        <v>0</v>
      </c>
      <c r="K1217" s="15">
        <v>0</v>
      </c>
      <c r="L1217" s="13">
        <v>0</v>
      </c>
      <c r="M1217" s="184">
        <v>955.2</v>
      </c>
      <c r="N1217" s="13">
        <v>4816038.17</v>
      </c>
      <c r="O1217" s="184">
        <v>0</v>
      </c>
      <c r="P1217" s="13">
        <v>0</v>
      </c>
      <c r="Q1217" s="184">
        <v>0</v>
      </c>
      <c r="R1217" s="13">
        <v>0</v>
      </c>
      <c r="S1217" s="184">
        <v>0</v>
      </c>
      <c r="T1217" s="13">
        <v>0</v>
      </c>
      <c r="U1217" s="16"/>
      <c r="V1217" s="116"/>
      <c r="W1217" s="116"/>
      <c r="X1217" s="116"/>
      <c r="Y1217" s="116"/>
      <c r="Z1217" s="116"/>
      <c r="AA1217" s="116"/>
      <c r="AB1217" s="116"/>
      <c r="AC1217" s="116"/>
      <c r="AD1217" s="116"/>
      <c r="AE1217" s="116"/>
      <c r="AF1217" s="116"/>
      <c r="AG1217" s="116"/>
      <c r="AH1217" s="116"/>
      <c r="AI1217" s="116"/>
      <c r="AJ1217" s="116"/>
      <c r="AK1217" s="116"/>
      <c r="AL1217" s="116"/>
      <c r="AM1217" s="116"/>
    </row>
    <row r="1218" spans="1:39" s="115" customFormat="1" ht="24.75" hidden="1" customHeight="1" x14ac:dyDescent="0.25">
      <c r="A1218" s="60">
        <v>170</v>
      </c>
      <c r="B1218" s="14" t="s">
        <v>960</v>
      </c>
      <c r="C1218" s="26">
        <f t="shared" si="117"/>
        <v>7014957.4800000004</v>
      </c>
      <c r="D1218" s="13">
        <v>350747.87</v>
      </c>
      <c r="E1218" s="13">
        <v>0</v>
      </c>
      <c r="F1218" s="13">
        <v>6664209.6100000003</v>
      </c>
      <c r="G1218" s="13">
        <v>0</v>
      </c>
      <c r="H1218" s="13">
        <v>0</v>
      </c>
      <c r="I1218" s="13">
        <v>0</v>
      </c>
      <c r="J1218" s="13">
        <v>0</v>
      </c>
      <c r="K1218" s="172">
        <v>0</v>
      </c>
      <c r="L1218" s="13">
        <v>0</v>
      </c>
      <c r="M1218" s="184">
        <v>0</v>
      </c>
      <c r="N1218" s="61">
        <v>0</v>
      </c>
      <c r="O1218" s="184">
        <v>0</v>
      </c>
      <c r="P1218" s="61">
        <v>0</v>
      </c>
      <c r="Q1218" s="184">
        <v>0</v>
      </c>
      <c r="R1218" s="61">
        <v>0</v>
      </c>
      <c r="S1218" s="184">
        <v>0</v>
      </c>
      <c r="T1218" s="61">
        <v>0</v>
      </c>
      <c r="U1218" s="16"/>
      <c r="V1218" s="116"/>
      <c r="W1218" s="116"/>
      <c r="X1218" s="116"/>
      <c r="Y1218" s="116"/>
      <c r="Z1218" s="116"/>
      <c r="AA1218" s="116"/>
      <c r="AB1218" s="116"/>
      <c r="AC1218" s="116"/>
      <c r="AD1218" s="116"/>
      <c r="AE1218" s="116"/>
      <c r="AF1218" s="116"/>
      <c r="AG1218" s="116"/>
      <c r="AH1218" s="116"/>
      <c r="AI1218" s="116"/>
      <c r="AJ1218" s="116"/>
      <c r="AK1218" s="116"/>
      <c r="AL1218" s="116"/>
      <c r="AM1218" s="116"/>
    </row>
    <row r="1219" spans="1:39" s="115" customFormat="1" ht="24.75" hidden="1" customHeight="1" x14ac:dyDescent="0.25">
      <c r="A1219" s="60">
        <v>171</v>
      </c>
      <c r="B1219" s="14" t="s">
        <v>961</v>
      </c>
      <c r="C1219" s="26">
        <f t="shared" si="117"/>
        <v>42336123.960000001</v>
      </c>
      <c r="D1219" s="13">
        <v>2116806.2000000002</v>
      </c>
      <c r="E1219" s="13">
        <v>0</v>
      </c>
      <c r="F1219" s="13">
        <v>11417634.539999999</v>
      </c>
      <c r="G1219" s="13">
        <v>0</v>
      </c>
      <c r="H1219" s="13">
        <v>0</v>
      </c>
      <c r="I1219" s="13">
        <v>0</v>
      </c>
      <c r="J1219" s="13">
        <v>0</v>
      </c>
      <c r="K1219" s="172">
        <v>0</v>
      </c>
      <c r="L1219" s="13">
        <v>0</v>
      </c>
      <c r="M1219" s="184">
        <v>0</v>
      </c>
      <c r="N1219" s="61">
        <v>0</v>
      </c>
      <c r="O1219" s="184">
        <v>0</v>
      </c>
      <c r="P1219" s="61">
        <v>0</v>
      </c>
      <c r="Q1219" s="184">
        <v>8208</v>
      </c>
      <c r="R1219" s="61">
        <v>28801683.219999999</v>
      </c>
      <c r="S1219" s="184">
        <v>0</v>
      </c>
      <c r="T1219" s="61">
        <v>0</v>
      </c>
      <c r="U1219" s="16"/>
      <c r="V1219" s="116"/>
      <c r="W1219" s="116"/>
      <c r="X1219" s="116"/>
      <c r="Y1219" s="116"/>
      <c r="Z1219" s="116"/>
      <c r="AA1219" s="116"/>
      <c r="AB1219" s="116"/>
      <c r="AC1219" s="116"/>
      <c r="AD1219" s="116"/>
      <c r="AE1219" s="116"/>
      <c r="AF1219" s="116"/>
      <c r="AG1219" s="116"/>
      <c r="AH1219" s="116"/>
      <c r="AI1219" s="116"/>
      <c r="AJ1219" s="116"/>
      <c r="AK1219" s="116"/>
      <c r="AL1219" s="116"/>
      <c r="AM1219" s="116"/>
    </row>
    <row r="1220" spans="1:39" s="115" customFormat="1" ht="24.75" hidden="1" customHeight="1" x14ac:dyDescent="0.25">
      <c r="A1220" s="60">
        <v>172</v>
      </c>
      <c r="B1220" s="14" t="s">
        <v>962</v>
      </c>
      <c r="C1220" s="26">
        <f t="shared" si="117"/>
        <v>2922233.6</v>
      </c>
      <c r="D1220" s="13">
        <v>146111.67999999999</v>
      </c>
      <c r="E1220" s="13">
        <v>0</v>
      </c>
      <c r="F1220" s="13">
        <v>2776121.92</v>
      </c>
      <c r="G1220" s="13">
        <v>0</v>
      </c>
      <c r="H1220" s="13">
        <v>0</v>
      </c>
      <c r="I1220" s="13">
        <v>0</v>
      </c>
      <c r="J1220" s="13">
        <v>0</v>
      </c>
      <c r="K1220" s="172">
        <v>0</v>
      </c>
      <c r="L1220" s="13">
        <v>0</v>
      </c>
      <c r="M1220" s="184">
        <v>0</v>
      </c>
      <c r="N1220" s="61">
        <v>0</v>
      </c>
      <c r="O1220" s="184">
        <v>0</v>
      </c>
      <c r="P1220" s="61">
        <v>0</v>
      </c>
      <c r="Q1220" s="184">
        <v>0</v>
      </c>
      <c r="R1220" s="61">
        <v>0</v>
      </c>
      <c r="S1220" s="184">
        <v>0</v>
      </c>
      <c r="T1220" s="61">
        <v>0</v>
      </c>
      <c r="U1220" s="16"/>
      <c r="V1220" s="116"/>
      <c r="W1220" s="116"/>
      <c r="X1220" s="116"/>
      <c r="Y1220" s="116"/>
      <c r="Z1220" s="116"/>
      <c r="AA1220" s="116"/>
      <c r="AB1220" s="116"/>
      <c r="AC1220" s="116"/>
      <c r="AD1220" s="116"/>
      <c r="AE1220" s="116"/>
      <c r="AF1220" s="116"/>
      <c r="AG1220" s="116"/>
      <c r="AH1220" s="116"/>
      <c r="AI1220" s="116"/>
      <c r="AJ1220" s="116"/>
      <c r="AK1220" s="116"/>
      <c r="AL1220" s="116"/>
      <c r="AM1220" s="116"/>
    </row>
    <row r="1221" spans="1:39" s="115" customFormat="1" ht="24.75" hidden="1" customHeight="1" x14ac:dyDescent="0.25">
      <c r="A1221" s="60">
        <v>173</v>
      </c>
      <c r="B1221" s="14" t="s">
        <v>963</v>
      </c>
      <c r="C1221" s="26">
        <f t="shared" si="117"/>
        <v>2859148.16</v>
      </c>
      <c r="D1221" s="13">
        <v>142957.41</v>
      </c>
      <c r="E1221" s="13">
        <v>0</v>
      </c>
      <c r="F1221" s="13">
        <v>2716190.75</v>
      </c>
      <c r="G1221" s="13">
        <v>0</v>
      </c>
      <c r="H1221" s="13">
        <v>0</v>
      </c>
      <c r="I1221" s="13">
        <v>0</v>
      </c>
      <c r="J1221" s="13">
        <v>0</v>
      </c>
      <c r="K1221" s="172">
        <v>0</v>
      </c>
      <c r="L1221" s="13">
        <v>0</v>
      </c>
      <c r="M1221" s="184">
        <v>0</v>
      </c>
      <c r="N1221" s="61">
        <v>0</v>
      </c>
      <c r="O1221" s="184">
        <v>0</v>
      </c>
      <c r="P1221" s="61">
        <v>0</v>
      </c>
      <c r="Q1221" s="184">
        <v>0</v>
      </c>
      <c r="R1221" s="61">
        <v>0</v>
      </c>
      <c r="S1221" s="184">
        <v>0</v>
      </c>
      <c r="T1221" s="61">
        <v>0</v>
      </c>
      <c r="U1221" s="16"/>
      <c r="V1221" s="116"/>
      <c r="W1221" s="116"/>
      <c r="X1221" s="116"/>
      <c r="Y1221" s="116"/>
      <c r="Z1221" s="116"/>
      <c r="AA1221" s="116"/>
      <c r="AB1221" s="116"/>
      <c r="AC1221" s="116"/>
      <c r="AD1221" s="116"/>
      <c r="AE1221" s="116"/>
      <c r="AF1221" s="116"/>
      <c r="AG1221" s="116"/>
      <c r="AH1221" s="116"/>
      <c r="AI1221" s="116"/>
      <c r="AJ1221" s="116"/>
      <c r="AK1221" s="116"/>
      <c r="AL1221" s="116"/>
      <c r="AM1221" s="116"/>
    </row>
    <row r="1222" spans="1:39" s="115" customFormat="1" ht="24.75" hidden="1" customHeight="1" x14ac:dyDescent="0.25">
      <c r="A1222" s="60">
        <v>174</v>
      </c>
      <c r="B1222" s="14" t="s">
        <v>964</v>
      </c>
      <c r="C1222" s="26">
        <f t="shared" si="117"/>
        <v>6402663.04</v>
      </c>
      <c r="D1222" s="13">
        <v>320133.15000000002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  <c r="K1222" s="172">
        <v>0</v>
      </c>
      <c r="L1222" s="13">
        <v>0</v>
      </c>
      <c r="M1222" s="184">
        <v>0</v>
      </c>
      <c r="N1222" s="61">
        <v>0</v>
      </c>
      <c r="O1222" s="184">
        <v>0</v>
      </c>
      <c r="P1222" s="61">
        <v>0</v>
      </c>
      <c r="Q1222" s="184">
        <v>4128.3</v>
      </c>
      <c r="R1222" s="61">
        <v>6082529.8899999997</v>
      </c>
      <c r="S1222" s="184">
        <v>0</v>
      </c>
      <c r="T1222" s="61">
        <v>0</v>
      </c>
      <c r="U1222" s="16"/>
      <c r="V1222" s="116"/>
      <c r="W1222" s="116"/>
      <c r="X1222" s="116"/>
      <c r="Y1222" s="116"/>
      <c r="Z1222" s="116"/>
      <c r="AA1222" s="116"/>
      <c r="AB1222" s="116"/>
      <c r="AC1222" s="116"/>
      <c r="AD1222" s="116"/>
      <c r="AE1222" s="116"/>
      <c r="AF1222" s="116"/>
      <c r="AG1222" s="116"/>
      <c r="AH1222" s="116"/>
      <c r="AI1222" s="116"/>
      <c r="AJ1222" s="116"/>
      <c r="AK1222" s="116"/>
      <c r="AL1222" s="116"/>
      <c r="AM1222" s="116"/>
    </row>
    <row r="1223" spans="1:39" s="115" customFormat="1" ht="24.75" hidden="1" customHeight="1" x14ac:dyDescent="0.25">
      <c r="A1223" s="60">
        <v>175</v>
      </c>
      <c r="B1223" s="14" t="s">
        <v>965</v>
      </c>
      <c r="C1223" s="26">
        <f t="shared" si="117"/>
        <v>5405990.1100000003</v>
      </c>
      <c r="D1223" s="13">
        <v>270299.51</v>
      </c>
      <c r="E1223" s="13">
        <v>978449.38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5">
        <v>0</v>
      </c>
      <c r="L1223" s="13">
        <v>0</v>
      </c>
      <c r="M1223" s="184">
        <v>994.7</v>
      </c>
      <c r="N1223" s="13">
        <v>4157241.22</v>
      </c>
      <c r="O1223" s="184">
        <v>0</v>
      </c>
      <c r="P1223" s="13">
        <v>0</v>
      </c>
      <c r="Q1223" s="184">
        <v>0</v>
      </c>
      <c r="R1223" s="13">
        <v>0</v>
      </c>
      <c r="S1223" s="184">
        <v>0</v>
      </c>
      <c r="T1223" s="13">
        <v>0</v>
      </c>
      <c r="U1223" s="16"/>
      <c r="V1223" s="116"/>
      <c r="W1223" s="116"/>
      <c r="X1223" s="116"/>
      <c r="Y1223" s="116"/>
      <c r="Z1223" s="116"/>
      <c r="AA1223" s="116"/>
      <c r="AB1223" s="116"/>
      <c r="AC1223" s="116"/>
      <c r="AD1223" s="116"/>
      <c r="AE1223" s="116"/>
      <c r="AF1223" s="116"/>
      <c r="AG1223" s="116"/>
      <c r="AH1223" s="116"/>
      <c r="AI1223" s="116"/>
      <c r="AJ1223" s="116"/>
      <c r="AK1223" s="116"/>
      <c r="AL1223" s="116"/>
      <c r="AM1223" s="116"/>
    </row>
    <row r="1224" spans="1:39" s="115" customFormat="1" ht="24.75" hidden="1" customHeight="1" x14ac:dyDescent="0.25">
      <c r="A1224" s="60">
        <v>176</v>
      </c>
      <c r="B1224" s="14" t="s">
        <v>966</v>
      </c>
      <c r="C1224" s="26">
        <f t="shared" si="117"/>
        <v>7928945.6299999999</v>
      </c>
      <c r="D1224" s="13">
        <v>396447.28</v>
      </c>
      <c r="E1224" s="13">
        <v>0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  <c r="K1224" s="172">
        <v>2</v>
      </c>
      <c r="L1224" s="13">
        <v>3800000</v>
      </c>
      <c r="M1224" s="184">
        <v>0</v>
      </c>
      <c r="N1224" s="61">
        <v>0</v>
      </c>
      <c r="O1224" s="184">
        <v>0</v>
      </c>
      <c r="P1224" s="61">
        <v>0</v>
      </c>
      <c r="Q1224" s="184">
        <v>2533.3000000000002</v>
      </c>
      <c r="R1224" s="61">
        <v>3732498.35</v>
      </c>
      <c r="S1224" s="184">
        <v>0</v>
      </c>
      <c r="T1224" s="61">
        <v>0</v>
      </c>
      <c r="U1224" s="16"/>
      <c r="V1224" s="116"/>
      <c r="W1224" s="116"/>
      <c r="X1224" s="116"/>
      <c r="Y1224" s="116"/>
      <c r="Z1224" s="116"/>
      <c r="AA1224" s="116"/>
      <c r="AB1224" s="116"/>
      <c r="AC1224" s="116"/>
      <c r="AD1224" s="116"/>
      <c r="AE1224" s="116"/>
      <c r="AF1224" s="116"/>
      <c r="AG1224" s="116"/>
      <c r="AH1224" s="116"/>
      <c r="AI1224" s="116"/>
      <c r="AJ1224" s="116"/>
      <c r="AK1224" s="116"/>
      <c r="AL1224" s="116"/>
      <c r="AM1224" s="116"/>
    </row>
    <row r="1225" spans="1:39" s="115" customFormat="1" ht="24.75" hidden="1" customHeight="1" x14ac:dyDescent="0.25">
      <c r="A1225" s="60">
        <v>177</v>
      </c>
      <c r="B1225" s="14" t="s">
        <v>967</v>
      </c>
      <c r="C1225" s="26">
        <f t="shared" si="117"/>
        <v>509634.88</v>
      </c>
      <c r="D1225" s="13">
        <v>25481.74</v>
      </c>
      <c r="E1225" s="13">
        <v>484153.14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72">
        <v>0</v>
      </c>
      <c r="L1225" s="13">
        <v>0</v>
      </c>
      <c r="M1225" s="184">
        <v>0</v>
      </c>
      <c r="N1225" s="61">
        <v>0</v>
      </c>
      <c r="O1225" s="184">
        <v>0</v>
      </c>
      <c r="P1225" s="61">
        <v>0</v>
      </c>
      <c r="Q1225" s="184">
        <v>0</v>
      </c>
      <c r="R1225" s="61">
        <v>0</v>
      </c>
      <c r="S1225" s="184">
        <v>0</v>
      </c>
      <c r="T1225" s="61">
        <v>0</v>
      </c>
      <c r="U1225" s="16"/>
      <c r="V1225" s="116"/>
      <c r="W1225" s="116"/>
      <c r="X1225" s="116"/>
      <c r="Y1225" s="116"/>
      <c r="Z1225" s="116"/>
      <c r="AA1225" s="116"/>
      <c r="AB1225" s="116"/>
      <c r="AC1225" s="116"/>
      <c r="AD1225" s="116"/>
      <c r="AE1225" s="116"/>
      <c r="AF1225" s="116"/>
      <c r="AG1225" s="116"/>
      <c r="AH1225" s="116"/>
      <c r="AI1225" s="116"/>
      <c r="AJ1225" s="116"/>
      <c r="AK1225" s="116"/>
      <c r="AL1225" s="116"/>
      <c r="AM1225" s="116"/>
    </row>
    <row r="1226" spans="1:39" s="115" customFormat="1" ht="24.75" hidden="1" customHeight="1" x14ac:dyDescent="0.25">
      <c r="A1226" s="60">
        <v>178</v>
      </c>
      <c r="B1226" s="14" t="s">
        <v>968</v>
      </c>
      <c r="C1226" s="26">
        <f t="shared" si="117"/>
        <v>938145.18</v>
      </c>
      <c r="D1226" s="13">
        <v>46907.26</v>
      </c>
      <c r="E1226" s="13">
        <v>223798.61</v>
      </c>
      <c r="F1226" s="13">
        <v>0</v>
      </c>
      <c r="G1226" s="13">
        <v>0</v>
      </c>
      <c r="H1226" s="13">
        <v>383169.77</v>
      </c>
      <c r="I1226" s="13">
        <v>284269.53999999998</v>
      </c>
      <c r="J1226" s="13">
        <v>0</v>
      </c>
      <c r="K1226" s="172">
        <v>0</v>
      </c>
      <c r="L1226" s="13">
        <v>0</v>
      </c>
      <c r="M1226" s="184">
        <v>0</v>
      </c>
      <c r="N1226" s="61">
        <v>0</v>
      </c>
      <c r="O1226" s="184">
        <v>0</v>
      </c>
      <c r="P1226" s="61">
        <v>0</v>
      </c>
      <c r="Q1226" s="184">
        <v>0</v>
      </c>
      <c r="R1226" s="61">
        <v>0</v>
      </c>
      <c r="S1226" s="184">
        <v>0</v>
      </c>
      <c r="T1226" s="61">
        <v>0</v>
      </c>
      <c r="U1226" s="16"/>
      <c r="V1226" s="116"/>
      <c r="W1226" s="116"/>
      <c r="X1226" s="116"/>
      <c r="Y1226" s="116"/>
      <c r="Z1226" s="116"/>
      <c r="AA1226" s="116"/>
      <c r="AB1226" s="116"/>
      <c r="AC1226" s="116"/>
      <c r="AD1226" s="116"/>
      <c r="AE1226" s="116"/>
      <c r="AF1226" s="116"/>
      <c r="AG1226" s="116"/>
      <c r="AH1226" s="116"/>
      <c r="AI1226" s="116"/>
      <c r="AJ1226" s="116"/>
      <c r="AK1226" s="116"/>
      <c r="AL1226" s="116"/>
      <c r="AM1226" s="116"/>
    </row>
    <row r="1227" spans="1:39" s="115" customFormat="1" ht="24.75" hidden="1" customHeight="1" x14ac:dyDescent="0.25">
      <c r="A1227" s="60">
        <v>179</v>
      </c>
      <c r="B1227" s="14" t="s">
        <v>969</v>
      </c>
      <c r="C1227" s="26">
        <f t="shared" si="117"/>
        <v>2186338.13</v>
      </c>
      <c r="D1227" s="13">
        <v>109316.91</v>
      </c>
      <c r="E1227" s="13">
        <v>229828.8</v>
      </c>
      <c r="F1227" s="13">
        <v>1161769.1399999999</v>
      </c>
      <c r="G1227" s="13">
        <v>0</v>
      </c>
      <c r="H1227" s="13">
        <v>393494.18</v>
      </c>
      <c r="I1227" s="13">
        <v>291929.09999999998</v>
      </c>
      <c r="J1227" s="13">
        <v>0</v>
      </c>
      <c r="K1227" s="172">
        <v>0</v>
      </c>
      <c r="L1227" s="13">
        <v>0</v>
      </c>
      <c r="M1227" s="184">
        <v>0</v>
      </c>
      <c r="N1227" s="61">
        <v>0</v>
      </c>
      <c r="O1227" s="184">
        <v>0</v>
      </c>
      <c r="P1227" s="61">
        <v>0</v>
      </c>
      <c r="Q1227" s="184">
        <v>0</v>
      </c>
      <c r="R1227" s="61">
        <v>0</v>
      </c>
      <c r="S1227" s="184">
        <v>0</v>
      </c>
      <c r="T1227" s="61">
        <v>0</v>
      </c>
      <c r="U1227" s="16"/>
      <c r="V1227" s="116"/>
      <c r="W1227" s="116"/>
      <c r="X1227" s="116"/>
      <c r="Y1227" s="116"/>
      <c r="Z1227" s="116"/>
      <c r="AA1227" s="116"/>
      <c r="AB1227" s="116"/>
      <c r="AC1227" s="116"/>
      <c r="AD1227" s="116"/>
      <c r="AE1227" s="116"/>
      <c r="AF1227" s="116"/>
      <c r="AG1227" s="116"/>
      <c r="AH1227" s="116"/>
      <c r="AI1227" s="116"/>
      <c r="AJ1227" s="116"/>
      <c r="AK1227" s="116"/>
      <c r="AL1227" s="116"/>
      <c r="AM1227" s="116"/>
    </row>
    <row r="1228" spans="1:39" s="106" customFormat="1" ht="24.75" hidden="1" customHeight="1" x14ac:dyDescent="0.25">
      <c r="A1228" s="264" t="s">
        <v>161</v>
      </c>
      <c r="B1228" s="264"/>
      <c r="C1228" s="98">
        <f t="shared" si="117"/>
        <v>98664995.010000005</v>
      </c>
      <c r="D1228" s="48">
        <f>ROUND(SUM(D1214:D1227),2)</f>
        <v>5226214.99</v>
      </c>
      <c r="E1228" s="48">
        <f t="shared" ref="E1228:T1228" si="118">ROUND(SUM(E1214:E1227),2)</f>
        <v>1916229.93</v>
      </c>
      <c r="F1228" s="48">
        <f t="shared" si="118"/>
        <v>33864806.420000002</v>
      </c>
      <c r="G1228" s="48">
        <f t="shared" si="118"/>
        <v>0</v>
      </c>
      <c r="H1228" s="48">
        <f t="shared" si="118"/>
        <v>776663.95</v>
      </c>
      <c r="I1228" s="48">
        <f t="shared" si="118"/>
        <v>3697212.95</v>
      </c>
      <c r="J1228" s="48">
        <f t="shared" si="118"/>
        <v>0</v>
      </c>
      <c r="K1228" s="48">
        <f t="shared" si="118"/>
        <v>2</v>
      </c>
      <c r="L1228" s="48">
        <f t="shared" si="118"/>
        <v>3800000</v>
      </c>
      <c r="M1228" s="48">
        <f t="shared" si="118"/>
        <v>1949.9</v>
      </c>
      <c r="N1228" s="48">
        <f t="shared" si="118"/>
        <v>8973279.3900000006</v>
      </c>
      <c r="O1228" s="48">
        <f t="shared" si="118"/>
        <v>660</v>
      </c>
      <c r="P1228" s="48">
        <f t="shared" si="118"/>
        <v>1793875.92</v>
      </c>
      <c r="Q1228" s="48">
        <f t="shared" si="118"/>
        <v>14869.6</v>
      </c>
      <c r="R1228" s="48">
        <f t="shared" si="118"/>
        <v>38616711.460000001</v>
      </c>
      <c r="S1228" s="48">
        <f t="shared" si="118"/>
        <v>0</v>
      </c>
      <c r="T1228" s="48">
        <f t="shared" si="118"/>
        <v>0</v>
      </c>
      <c r="U1228" s="105"/>
      <c r="V1228" s="103"/>
      <c r="W1228" s="105"/>
      <c r="X1228" s="105"/>
      <c r="Y1228" s="105"/>
      <c r="Z1228" s="105"/>
      <c r="AA1228" s="105"/>
      <c r="AB1228" s="105"/>
      <c r="AC1228" s="105"/>
      <c r="AD1228" s="105"/>
      <c r="AE1228" s="105"/>
      <c r="AF1228" s="105"/>
      <c r="AG1228" s="105"/>
      <c r="AH1228" s="105"/>
      <c r="AI1228" s="105"/>
      <c r="AJ1228" s="105"/>
      <c r="AK1228" s="105"/>
      <c r="AL1228" s="105"/>
    </row>
    <row r="1229" spans="1:39" s="104" customFormat="1" ht="24.75" hidden="1" customHeight="1" x14ac:dyDescent="0.25">
      <c r="A1229" s="267" t="s">
        <v>55</v>
      </c>
      <c r="B1229" s="268"/>
      <c r="C1229" s="269"/>
      <c r="D1229" s="13"/>
      <c r="E1229" s="13"/>
      <c r="F1229" s="13"/>
      <c r="G1229" s="13"/>
      <c r="H1229" s="13"/>
      <c r="I1229" s="13"/>
      <c r="J1229" s="13"/>
      <c r="K1229" s="82"/>
      <c r="L1229" s="13"/>
      <c r="M1229" s="82"/>
      <c r="N1229" s="13"/>
      <c r="O1229" s="82"/>
      <c r="P1229" s="13"/>
      <c r="Q1229" s="82"/>
      <c r="R1229" s="13"/>
      <c r="S1229" s="82"/>
      <c r="T1229" s="13"/>
      <c r="U1229" s="102"/>
      <c r="V1229" s="103"/>
      <c r="W1229" s="102"/>
      <c r="X1229" s="102"/>
      <c r="Y1229" s="102"/>
      <c r="Z1229" s="102"/>
      <c r="AA1229" s="102"/>
      <c r="AB1229" s="102"/>
      <c r="AC1229" s="102"/>
      <c r="AD1229" s="102"/>
      <c r="AE1229" s="102"/>
      <c r="AF1229" s="102"/>
      <c r="AG1229" s="102"/>
      <c r="AH1229" s="102"/>
      <c r="AI1229" s="102"/>
      <c r="AJ1229" s="102"/>
      <c r="AK1229" s="102"/>
      <c r="AL1229" s="102"/>
    </row>
    <row r="1230" spans="1:39" s="121" customFormat="1" ht="24.75" hidden="1" customHeight="1" x14ac:dyDescent="0.25">
      <c r="A1230" s="60">
        <v>180</v>
      </c>
      <c r="B1230" s="14" t="s">
        <v>883</v>
      </c>
      <c r="C1230" s="26">
        <f>ROUND(SUM(D1230+E1230+F1230+G1230+H1230+I1230+J1230+L1230+N1230+P1230+R1230+T1230),2)</f>
        <v>1486757.52</v>
      </c>
      <c r="D1230" s="13">
        <v>74337.88</v>
      </c>
      <c r="E1230" s="13">
        <v>149683.43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5">
        <v>0</v>
      </c>
      <c r="L1230" s="13">
        <v>0</v>
      </c>
      <c r="M1230" s="184">
        <v>471.9</v>
      </c>
      <c r="N1230" s="13">
        <v>1262736.21</v>
      </c>
      <c r="O1230" s="184">
        <v>0</v>
      </c>
      <c r="P1230" s="13">
        <v>0</v>
      </c>
      <c r="Q1230" s="184">
        <v>0</v>
      </c>
      <c r="R1230" s="13">
        <v>0</v>
      </c>
      <c r="S1230" s="184">
        <v>0</v>
      </c>
      <c r="T1230" s="13">
        <v>0</v>
      </c>
      <c r="U1230" s="24"/>
      <c r="V1230" s="107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</row>
    <row r="1231" spans="1:39" s="121" customFormat="1" ht="24.75" hidden="1" customHeight="1" x14ac:dyDescent="0.25">
      <c r="A1231" s="60">
        <v>181</v>
      </c>
      <c r="B1231" s="14" t="s">
        <v>884</v>
      </c>
      <c r="C1231" s="26">
        <f>ROUND(SUM(D1231+E1231+F1231+G1231+H1231+I1231+J1231+L1231+N1231+P1231+R1231+T1231),2)</f>
        <v>421914.58</v>
      </c>
      <c r="D1231" s="13">
        <v>21095.73</v>
      </c>
      <c r="E1231" s="13">
        <v>209018.92</v>
      </c>
      <c r="F1231" s="13">
        <v>0</v>
      </c>
      <c r="G1231" s="13">
        <v>0</v>
      </c>
      <c r="H1231" s="13">
        <v>191799.93</v>
      </c>
      <c r="I1231" s="13">
        <v>0</v>
      </c>
      <c r="J1231" s="13">
        <v>0</v>
      </c>
      <c r="K1231" s="172">
        <v>0</v>
      </c>
      <c r="L1231" s="13">
        <v>0</v>
      </c>
      <c r="M1231" s="184">
        <v>0</v>
      </c>
      <c r="N1231" s="61">
        <v>0</v>
      </c>
      <c r="O1231" s="184">
        <v>0</v>
      </c>
      <c r="P1231" s="61">
        <v>0</v>
      </c>
      <c r="Q1231" s="184">
        <v>0</v>
      </c>
      <c r="R1231" s="61">
        <v>0</v>
      </c>
      <c r="S1231" s="184">
        <v>0</v>
      </c>
      <c r="T1231" s="61">
        <v>0</v>
      </c>
      <c r="U1231" s="24"/>
      <c r="V1231" s="107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</row>
    <row r="1232" spans="1:39" s="121" customFormat="1" ht="24.75" hidden="1" customHeight="1" x14ac:dyDescent="0.25">
      <c r="A1232" s="60">
        <v>182</v>
      </c>
      <c r="B1232" s="14" t="s">
        <v>885</v>
      </c>
      <c r="C1232" s="26">
        <f>ROUND(SUM(D1232+E1232+F1232+G1232+H1232+I1232+J1232+L1232+N1232+P1232+R1232+T1232),2)</f>
        <v>6951233.0099999998</v>
      </c>
      <c r="D1232" s="13">
        <v>347561.65</v>
      </c>
      <c r="E1232" s="13">
        <v>192733.92</v>
      </c>
      <c r="F1232" s="13">
        <v>980958.93</v>
      </c>
      <c r="G1232" s="13">
        <v>0</v>
      </c>
      <c r="H1232" s="13">
        <v>0</v>
      </c>
      <c r="I1232" s="13">
        <v>0</v>
      </c>
      <c r="J1232" s="13">
        <v>0</v>
      </c>
      <c r="K1232" s="15">
        <v>0</v>
      </c>
      <c r="L1232" s="13">
        <v>0</v>
      </c>
      <c r="M1232" s="184">
        <v>385</v>
      </c>
      <c r="N1232" s="13">
        <v>2183790.84</v>
      </c>
      <c r="O1232" s="184">
        <v>0</v>
      </c>
      <c r="P1232" s="13">
        <v>0</v>
      </c>
      <c r="Q1232" s="184">
        <v>547.20000000000005</v>
      </c>
      <c r="R1232" s="13">
        <v>3246187.67</v>
      </c>
      <c r="S1232" s="184">
        <v>0</v>
      </c>
      <c r="T1232" s="13">
        <v>0</v>
      </c>
      <c r="U1232" s="40"/>
      <c r="V1232" s="107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</row>
    <row r="1233" spans="1:39" s="121" customFormat="1" ht="24.75" hidden="1" customHeight="1" x14ac:dyDescent="0.25">
      <c r="A1233" s="60">
        <v>183</v>
      </c>
      <c r="B1233" s="14" t="s">
        <v>886</v>
      </c>
      <c r="C1233" s="26">
        <f>ROUND(SUM(D1233+E1233+F1233+G1233+H1233+I1233+J1233+L1233+N1233+P1233+R1233+T1233),2)</f>
        <v>1412480.71</v>
      </c>
      <c r="D1233" s="13">
        <v>70624.039999999994</v>
      </c>
      <c r="E1233" s="13">
        <v>0</v>
      </c>
      <c r="F1233" s="13">
        <v>0</v>
      </c>
      <c r="G1233" s="13">
        <v>0</v>
      </c>
      <c r="H1233" s="13">
        <v>769011.88</v>
      </c>
      <c r="I1233" s="13">
        <v>572844.79</v>
      </c>
      <c r="J1233" s="13">
        <v>0</v>
      </c>
      <c r="K1233" s="172">
        <v>0</v>
      </c>
      <c r="L1233" s="13">
        <v>0</v>
      </c>
      <c r="M1233" s="184">
        <v>0</v>
      </c>
      <c r="N1233" s="61">
        <v>0</v>
      </c>
      <c r="O1233" s="184">
        <v>0</v>
      </c>
      <c r="P1233" s="61">
        <v>0</v>
      </c>
      <c r="Q1233" s="184">
        <v>0</v>
      </c>
      <c r="R1233" s="61">
        <v>0</v>
      </c>
      <c r="S1233" s="184">
        <v>0</v>
      </c>
      <c r="T1233" s="61">
        <v>0</v>
      </c>
      <c r="U1233" s="24"/>
      <c r="V1233" s="107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</row>
    <row r="1234" spans="1:39" s="3" customFormat="1" ht="24.75" hidden="1" customHeight="1" x14ac:dyDescent="0.25">
      <c r="A1234" s="251" t="s">
        <v>54</v>
      </c>
      <c r="B1234" s="251"/>
      <c r="C1234" s="98">
        <f>ROUND(SUM(D1234+E1234+F1234+G1234+H1234+I1234+J1234+L1234+N1234+P1234+R1234+T1234),2)</f>
        <v>10272385.82</v>
      </c>
      <c r="D1234" s="48">
        <f t="shared" ref="D1234:T1234" si="119">ROUND(SUM(D1230:D1233),2)</f>
        <v>513619.3</v>
      </c>
      <c r="E1234" s="48">
        <f t="shared" si="119"/>
        <v>551436.27</v>
      </c>
      <c r="F1234" s="48">
        <f t="shared" si="119"/>
        <v>980958.93</v>
      </c>
      <c r="G1234" s="48">
        <f t="shared" si="119"/>
        <v>0</v>
      </c>
      <c r="H1234" s="48">
        <f t="shared" si="119"/>
        <v>960811.81</v>
      </c>
      <c r="I1234" s="48">
        <f t="shared" si="119"/>
        <v>572844.79</v>
      </c>
      <c r="J1234" s="48">
        <f t="shared" si="119"/>
        <v>0</v>
      </c>
      <c r="K1234" s="48">
        <f t="shared" si="119"/>
        <v>0</v>
      </c>
      <c r="L1234" s="48">
        <f t="shared" si="119"/>
        <v>0</v>
      </c>
      <c r="M1234" s="48">
        <f t="shared" si="119"/>
        <v>856.9</v>
      </c>
      <c r="N1234" s="48">
        <f t="shared" si="119"/>
        <v>3446527.05</v>
      </c>
      <c r="O1234" s="48">
        <f t="shared" si="119"/>
        <v>0</v>
      </c>
      <c r="P1234" s="48">
        <f t="shared" si="119"/>
        <v>0</v>
      </c>
      <c r="Q1234" s="48">
        <f t="shared" si="119"/>
        <v>547.20000000000005</v>
      </c>
      <c r="R1234" s="48">
        <f t="shared" si="119"/>
        <v>3246187.67</v>
      </c>
      <c r="S1234" s="48">
        <f t="shared" si="119"/>
        <v>0</v>
      </c>
      <c r="T1234" s="48">
        <f t="shared" si="119"/>
        <v>0</v>
      </c>
      <c r="U1234" s="6"/>
      <c r="V1234" s="35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</row>
    <row r="1235" spans="1:39" s="104" customFormat="1" ht="24.75" hidden="1" customHeight="1" x14ac:dyDescent="0.25">
      <c r="A1235" s="267" t="s">
        <v>56</v>
      </c>
      <c r="B1235" s="268"/>
      <c r="C1235" s="269"/>
      <c r="D1235" s="13"/>
      <c r="E1235" s="13"/>
      <c r="F1235" s="13"/>
      <c r="G1235" s="13"/>
      <c r="H1235" s="13"/>
      <c r="I1235" s="13"/>
      <c r="J1235" s="13"/>
      <c r="K1235" s="86"/>
      <c r="L1235" s="13"/>
      <c r="M1235" s="86"/>
      <c r="N1235" s="13"/>
      <c r="O1235" s="86"/>
      <c r="P1235" s="13"/>
      <c r="Q1235" s="86"/>
      <c r="R1235" s="13"/>
      <c r="S1235" s="82"/>
      <c r="T1235" s="13"/>
      <c r="U1235" s="102"/>
      <c r="V1235" s="103"/>
      <c r="W1235" s="102"/>
      <c r="X1235" s="102"/>
      <c r="Y1235" s="102"/>
      <c r="Z1235" s="102"/>
      <c r="AA1235" s="102"/>
      <c r="AB1235" s="102"/>
      <c r="AC1235" s="102"/>
      <c r="AD1235" s="102"/>
      <c r="AE1235" s="102"/>
      <c r="AF1235" s="102"/>
      <c r="AG1235" s="102"/>
      <c r="AH1235" s="102"/>
      <c r="AI1235" s="102"/>
      <c r="AJ1235" s="102"/>
      <c r="AK1235" s="102"/>
      <c r="AL1235" s="102"/>
    </row>
    <row r="1236" spans="1:39" s="106" customFormat="1" ht="24.75" hidden="1" customHeight="1" x14ac:dyDescent="0.25">
      <c r="A1236" s="60">
        <v>184</v>
      </c>
      <c r="B1236" s="14" t="s">
        <v>184</v>
      </c>
      <c r="C1236" s="26">
        <f t="shared" ref="C1236:C1241" si="120">ROUND(SUM(D1236+E1236+F1236+G1236+H1236+I1236+J1236+L1236+N1236+P1236+R1236+T1236),2)</f>
        <v>9687887.3800000008</v>
      </c>
      <c r="D1236" s="13">
        <v>484394.37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72">
        <v>0</v>
      </c>
      <c r="L1236" s="13">
        <v>0</v>
      </c>
      <c r="M1236" s="184">
        <v>0</v>
      </c>
      <c r="N1236" s="61">
        <v>0</v>
      </c>
      <c r="O1236" s="184">
        <v>0</v>
      </c>
      <c r="P1236" s="61">
        <v>0</v>
      </c>
      <c r="Q1236" s="184">
        <v>6482.1</v>
      </c>
      <c r="R1236" s="61">
        <v>9203493.0099999998</v>
      </c>
      <c r="S1236" s="184">
        <v>0</v>
      </c>
      <c r="T1236" s="61">
        <v>0</v>
      </c>
      <c r="U1236" s="18"/>
      <c r="V1236" s="103"/>
      <c r="W1236" s="105"/>
      <c r="X1236" s="105"/>
      <c r="Y1236" s="105"/>
      <c r="Z1236" s="105"/>
      <c r="AA1236" s="105"/>
      <c r="AB1236" s="105"/>
      <c r="AC1236" s="105"/>
      <c r="AD1236" s="105"/>
      <c r="AE1236" s="105"/>
      <c r="AF1236" s="105"/>
      <c r="AG1236" s="105"/>
      <c r="AH1236" s="105"/>
      <c r="AI1236" s="105"/>
      <c r="AJ1236" s="105"/>
      <c r="AK1236" s="105"/>
      <c r="AL1236" s="105"/>
    </row>
    <row r="1237" spans="1:39" s="106" customFormat="1" ht="24.75" hidden="1" customHeight="1" x14ac:dyDescent="0.25">
      <c r="A1237" s="60">
        <v>185</v>
      </c>
      <c r="B1237" s="14" t="s">
        <v>336</v>
      </c>
      <c r="C1237" s="26">
        <f t="shared" si="120"/>
        <v>9687887.3800000008</v>
      </c>
      <c r="D1237" s="13">
        <v>484394.37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72">
        <v>0</v>
      </c>
      <c r="L1237" s="13">
        <v>0</v>
      </c>
      <c r="M1237" s="184">
        <v>0</v>
      </c>
      <c r="N1237" s="61">
        <v>0</v>
      </c>
      <c r="O1237" s="184">
        <v>0</v>
      </c>
      <c r="P1237" s="61">
        <v>0</v>
      </c>
      <c r="Q1237" s="184">
        <v>6482.1</v>
      </c>
      <c r="R1237" s="61">
        <v>9203493.0099999998</v>
      </c>
      <c r="S1237" s="184">
        <v>0</v>
      </c>
      <c r="T1237" s="61">
        <v>0</v>
      </c>
      <c r="U1237" s="18"/>
      <c r="V1237" s="103"/>
      <c r="W1237" s="105"/>
      <c r="X1237" s="105"/>
      <c r="Y1237" s="105"/>
      <c r="Z1237" s="105"/>
      <c r="AA1237" s="105"/>
      <c r="AB1237" s="105"/>
      <c r="AC1237" s="105"/>
      <c r="AD1237" s="105"/>
      <c r="AE1237" s="105"/>
      <c r="AF1237" s="105"/>
      <c r="AG1237" s="105"/>
      <c r="AH1237" s="105"/>
      <c r="AI1237" s="105"/>
      <c r="AJ1237" s="105"/>
      <c r="AK1237" s="105"/>
      <c r="AL1237" s="105"/>
    </row>
    <row r="1238" spans="1:39" s="106" customFormat="1" ht="24.75" hidden="1" customHeight="1" x14ac:dyDescent="0.25">
      <c r="A1238" s="60">
        <v>186</v>
      </c>
      <c r="B1238" s="14" t="s">
        <v>180</v>
      </c>
      <c r="C1238" s="26">
        <f t="shared" si="120"/>
        <v>10771037.199999999</v>
      </c>
      <c r="D1238" s="13">
        <v>538551.86</v>
      </c>
      <c r="E1238" s="13">
        <v>0</v>
      </c>
      <c r="F1238" s="13">
        <v>10232485.339999998</v>
      </c>
      <c r="G1238" s="13">
        <v>0</v>
      </c>
      <c r="H1238" s="13">
        <v>0</v>
      </c>
      <c r="I1238" s="13">
        <v>0</v>
      </c>
      <c r="J1238" s="13">
        <v>0</v>
      </c>
      <c r="K1238" s="172">
        <v>0</v>
      </c>
      <c r="L1238" s="13">
        <v>0</v>
      </c>
      <c r="M1238" s="184">
        <v>0</v>
      </c>
      <c r="N1238" s="61">
        <v>0</v>
      </c>
      <c r="O1238" s="184">
        <v>0</v>
      </c>
      <c r="P1238" s="61">
        <v>0</v>
      </c>
      <c r="Q1238" s="184">
        <v>0</v>
      </c>
      <c r="R1238" s="61">
        <v>0</v>
      </c>
      <c r="S1238" s="184">
        <v>0</v>
      </c>
      <c r="T1238" s="61">
        <v>0</v>
      </c>
      <c r="U1238" s="105"/>
      <c r="V1238" s="103"/>
      <c r="W1238" s="105"/>
      <c r="X1238" s="105"/>
      <c r="Y1238" s="105"/>
      <c r="Z1238" s="105"/>
      <c r="AA1238" s="105"/>
      <c r="AB1238" s="105"/>
      <c r="AC1238" s="105"/>
      <c r="AD1238" s="105"/>
      <c r="AE1238" s="105"/>
      <c r="AF1238" s="105"/>
      <c r="AG1238" s="105"/>
      <c r="AH1238" s="105"/>
      <c r="AI1238" s="105"/>
      <c r="AJ1238" s="105"/>
      <c r="AK1238" s="105"/>
      <c r="AL1238" s="105"/>
    </row>
    <row r="1239" spans="1:39" s="106" customFormat="1" ht="24.75" hidden="1" customHeight="1" x14ac:dyDescent="0.25">
      <c r="A1239" s="60">
        <v>187</v>
      </c>
      <c r="B1239" s="14" t="s">
        <v>333</v>
      </c>
      <c r="C1239" s="26">
        <f t="shared" si="120"/>
        <v>10854272.800000001</v>
      </c>
      <c r="D1239" s="13">
        <v>542713.64</v>
      </c>
      <c r="E1239" s="13">
        <v>0</v>
      </c>
      <c r="F1239" s="13">
        <v>10311559.16</v>
      </c>
      <c r="G1239" s="13">
        <v>0</v>
      </c>
      <c r="H1239" s="13">
        <v>0</v>
      </c>
      <c r="I1239" s="13">
        <v>0</v>
      </c>
      <c r="J1239" s="13">
        <v>0</v>
      </c>
      <c r="K1239" s="172">
        <v>0</v>
      </c>
      <c r="L1239" s="13">
        <v>0</v>
      </c>
      <c r="M1239" s="184">
        <v>0</v>
      </c>
      <c r="N1239" s="61">
        <v>0</v>
      </c>
      <c r="O1239" s="184">
        <v>0</v>
      </c>
      <c r="P1239" s="61">
        <v>0</v>
      </c>
      <c r="Q1239" s="184">
        <v>0</v>
      </c>
      <c r="R1239" s="61">
        <v>0</v>
      </c>
      <c r="S1239" s="184">
        <v>0</v>
      </c>
      <c r="T1239" s="61">
        <v>0</v>
      </c>
      <c r="U1239" s="105"/>
      <c r="V1239" s="103"/>
      <c r="W1239" s="105"/>
      <c r="X1239" s="105"/>
      <c r="Y1239" s="105"/>
      <c r="Z1239" s="105"/>
      <c r="AA1239" s="105"/>
      <c r="AB1239" s="105"/>
      <c r="AC1239" s="105"/>
      <c r="AD1239" s="105"/>
      <c r="AE1239" s="105"/>
      <c r="AF1239" s="105"/>
      <c r="AG1239" s="105"/>
      <c r="AH1239" s="105"/>
      <c r="AI1239" s="105"/>
      <c r="AJ1239" s="105"/>
      <c r="AK1239" s="105"/>
      <c r="AL1239" s="105"/>
    </row>
    <row r="1240" spans="1:39" s="106" customFormat="1" ht="24.75" hidden="1" customHeight="1" x14ac:dyDescent="0.25">
      <c r="A1240" s="60">
        <v>188</v>
      </c>
      <c r="B1240" s="14" t="s">
        <v>337</v>
      </c>
      <c r="C1240" s="26">
        <f t="shared" si="120"/>
        <v>10736806.75</v>
      </c>
      <c r="D1240" s="13">
        <v>536840.34</v>
      </c>
      <c r="E1240" s="13">
        <v>0</v>
      </c>
      <c r="F1240" s="13">
        <v>10199966.41</v>
      </c>
      <c r="G1240" s="13">
        <v>0</v>
      </c>
      <c r="H1240" s="13">
        <v>0</v>
      </c>
      <c r="I1240" s="13">
        <v>0</v>
      </c>
      <c r="J1240" s="13">
        <v>0</v>
      </c>
      <c r="K1240" s="172">
        <v>0</v>
      </c>
      <c r="L1240" s="13">
        <v>0</v>
      </c>
      <c r="M1240" s="184">
        <v>0</v>
      </c>
      <c r="N1240" s="61">
        <v>0</v>
      </c>
      <c r="O1240" s="184">
        <v>0</v>
      </c>
      <c r="P1240" s="61">
        <v>0</v>
      </c>
      <c r="Q1240" s="184">
        <v>0</v>
      </c>
      <c r="R1240" s="61">
        <v>0</v>
      </c>
      <c r="S1240" s="184">
        <v>0</v>
      </c>
      <c r="T1240" s="61">
        <v>0</v>
      </c>
      <c r="U1240" s="105"/>
      <c r="V1240" s="103"/>
      <c r="W1240" s="105"/>
      <c r="X1240" s="105"/>
      <c r="Y1240" s="105"/>
      <c r="Z1240" s="105"/>
      <c r="AA1240" s="105"/>
      <c r="AB1240" s="105"/>
      <c r="AC1240" s="105"/>
      <c r="AD1240" s="105"/>
      <c r="AE1240" s="105"/>
      <c r="AF1240" s="105"/>
      <c r="AG1240" s="105"/>
      <c r="AH1240" s="105"/>
      <c r="AI1240" s="105"/>
      <c r="AJ1240" s="105"/>
      <c r="AK1240" s="105"/>
      <c r="AL1240" s="105"/>
    </row>
    <row r="1241" spans="1:39" s="73" customFormat="1" ht="24.75" hidden="1" customHeight="1" x14ac:dyDescent="0.25">
      <c r="A1241" s="292" t="s">
        <v>57</v>
      </c>
      <c r="B1241" s="293"/>
      <c r="C1241" s="98">
        <f t="shared" si="120"/>
        <v>51737891.509999998</v>
      </c>
      <c r="D1241" s="48">
        <f>ROUND(SUM(D1236:D1240),2)</f>
        <v>2586894.58</v>
      </c>
      <c r="E1241" s="48">
        <f t="shared" ref="E1241:T1241" si="121">ROUND(SUM(E1236:E1240),2)</f>
        <v>0</v>
      </c>
      <c r="F1241" s="48">
        <f t="shared" si="121"/>
        <v>30744010.91</v>
      </c>
      <c r="G1241" s="48">
        <f t="shared" si="121"/>
        <v>0</v>
      </c>
      <c r="H1241" s="48">
        <f t="shared" si="121"/>
        <v>0</v>
      </c>
      <c r="I1241" s="48">
        <f t="shared" si="121"/>
        <v>0</v>
      </c>
      <c r="J1241" s="48">
        <f t="shared" si="121"/>
        <v>0</v>
      </c>
      <c r="K1241" s="67">
        <f t="shared" si="121"/>
        <v>0</v>
      </c>
      <c r="L1241" s="48">
        <f t="shared" si="121"/>
        <v>0</v>
      </c>
      <c r="M1241" s="48">
        <f t="shared" si="121"/>
        <v>0</v>
      </c>
      <c r="N1241" s="69">
        <f t="shared" si="121"/>
        <v>0</v>
      </c>
      <c r="O1241" s="48">
        <f t="shared" si="121"/>
        <v>0</v>
      </c>
      <c r="P1241" s="69">
        <f t="shared" si="121"/>
        <v>0</v>
      </c>
      <c r="Q1241" s="48">
        <f t="shared" si="121"/>
        <v>12964.2</v>
      </c>
      <c r="R1241" s="69">
        <f t="shared" si="121"/>
        <v>18406986.02</v>
      </c>
      <c r="S1241" s="48">
        <f t="shared" si="121"/>
        <v>0</v>
      </c>
      <c r="T1241" s="69">
        <f t="shared" si="121"/>
        <v>0</v>
      </c>
      <c r="U1241" s="12"/>
      <c r="V1241" s="29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</row>
    <row r="1242" spans="1:39" s="104" customFormat="1" ht="24.75" hidden="1" customHeight="1" x14ac:dyDescent="0.25">
      <c r="A1242" s="286" t="s">
        <v>58</v>
      </c>
      <c r="B1242" s="294"/>
      <c r="C1242" s="295"/>
      <c r="D1242" s="13"/>
      <c r="E1242" s="13"/>
      <c r="F1242" s="13"/>
      <c r="G1242" s="13"/>
      <c r="H1242" s="13"/>
      <c r="I1242" s="13"/>
      <c r="J1242" s="13"/>
      <c r="K1242" s="82"/>
      <c r="L1242" s="13"/>
      <c r="M1242" s="82"/>
      <c r="N1242" s="13"/>
      <c r="O1242" s="82"/>
      <c r="P1242" s="13"/>
      <c r="Q1242" s="82"/>
      <c r="R1242" s="13"/>
      <c r="S1242" s="82"/>
      <c r="T1242" s="13"/>
      <c r="U1242" s="102"/>
      <c r="V1242" s="103"/>
      <c r="W1242" s="102"/>
      <c r="X1242" s="102"/>
      <c r="Y1242" s="102"/>
      <c r="Z1242" s="102"/>
      <c r="AA1242" s="102"/>
      <c r="AB1242" s="102"/>
      <c r="AC1242" s="102"/>
      <c r="AD1242" s="102"/>
      <c r="AE1242" s="102"/>
      <c r="AF1242" s="102"/>
      <c r="AG1242" s="102"/>
      <c r="AH1242" s="102"/>
      <c r="AI1242" s="102"/>
      <c r="AJ1242" s="102"/>
      <c r="AK1242" s="102"/>
      <c r="AL1242" s="102"/>
    </row>
    <row r="1243" spans="1:39" s="115" customFormat="1" ht="24.75" hidden="1" customHeight="1" x14ac:dyDescent="0.25">
      <c r="A1243" s="60">
        <v>189</v>
      </c>
      <c r="B1243" s="14" t="s">
        <v>1328</v>
      </c>
      <c r="C1243" s="26">
        <f t="shared" ref="C1243:C1248" si="122">ROUND(SUM(D1243+E1243+F1243+G1243+H1243+I1243+J1243+L1243+N1243+P1243+R1243+T1243),2)</f>
        <v>13729050.52</v>
      </c>
      <c r="D1243" s="13">
        <v>686452.53</v>
      </c>
      <c r="E1243" s="13">
        <v>0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72">
        <v>0</v>
      </c>
      <c r="L1243" s="13">
        <v>0</v>
      </c>
      <c r="M1243" s="184">
        <v>0</v>
      </c>
      <c r="N1243" s="61">
        <v>0</v>
      </c>
      <c r="O1243" s="184">
        <v>750</v>
      </c>
      <c r="P1243" s="61">
        <v>1911283.16</v>
      </c>
      <c r="Q1243" s="184">
        <v>2550</v>
      </c>
      <c r="R1243" s="61">
        <v>11131314.83</v>
      </c>
      <c r="S1243" s="184">
        <v>0</v>
      </c>
      <c r="T1243" s="61">
        <v>0</v>
      </c>
      <c r="U1243" s="16"/>
      <c r="V1243" s="116"/>
      <c r="W1243" s="116"/>
      <c r="X1243" s="116"/>
      <c r="Y1243" s="116"/>
      <c r="Z1243" s="116"/>
      <c r="AA1243" s="116"/>
      <c r="AB1243" s="116"/>
      <c r="AC1243" s="116"/>
      <c r="AD1243" s="116"/>
      <c r="AE1243" s="116"/>
      <c r="AF1243" s="116"/>
      <c r="AG1243" s="116"/>
      <c r="AH1243" s="116"/>
      <c r="AI1243" s="116"/>
      <c r="AJ1243" s="116"/>
      <c r="AK1243" s="116"/>
      <c r="AL1243" s="116"/>
      <c r="AM1243" s="116"/>
    </row>
    <row r="1244" spans="1:39" s="115" customFormat="1" ht="24.75" hidden="1" customHeight="1" x14ac:dyDescent="0.25">
      <c r="A1244" s="60">
        <v>190</v>
      </c>
      <c r="B1244" s="14" t="s">
        <v>1329</v>
      </c>
      <c r="C1244" s="26">
        <f t="shared" si="122"/>
        <v>21428449.52</v>
      </c>
      <c r="D1244" s="13">
        <v>1071422.48</v>
      </c>
      <c r="E1244" s="13">
        <v>0</v>
      </c>
      <c r="F1244" s="13">
        <v>5688992.4400000004</v>
      </c>
      <c r="G1244" s="13">
        <v>3490026.81</v>
      </c>
      <c r="H1244" s="13">
        <v>1943067.18</v>
      </c>
      <c r="I1244" s="13">
        <v>0</v>
      </c>
      <c r="J1244" s="13">
        <v>0</v>
      </c>
      <c r="K1244" s="172">
        <v>0</v>
      </c>
      <c r="L1244" s="13">
        <v>0</v>
      </c>
      <c r="M1244" s="184">
        <v>0</v>
      </c>
      <c r="N1244" s="61">
        <v>0</v>
      </c>
      <c r="O1244" s="184">
        <v>928</v>
      </c>
      <c r="P1244" s="61">
        <v>2568014.7000000002</v>
      </c>
      <c r="Q1244" s="184">
        <v>2550</v>
      </c>
      <c r="R1244" s="61">
        <v>6666925.9100000001</v>
      </c>
      <c r="S1244" s="184">
        <v>0</v>
      </c>
      <c r="T1244" s="61">
        <v>0</v>
      </c>
      <c r="U1244" s="24"/>
      <c r="V1244" s="116"/>
      <c r="W1244" s="116"/>
      <c r="X1244" s="116"/>
      <c r="Y1244" s="116"/>
      <c r="Z1244" s="116"/>
      <c r="AA1244" s="116"/>
      <c r="AB1244" s="116"/>
      <c r="AC1244" s="116"/>
      <c r="AD1244" s="116"/>
      <c r="AE1244" s="116"/>
      <c r="AF1244" s="116"/>
      <c r="AG1244" s="116"/>
      <c r="AH1244" s="116"/>
      <c r="AI1244" s="116"/>
      <c r="AJ1244" s="116"/>
      <c r="AK1244" s="116"/>
      <c r="AL1244" s="116"/>
      <c r="AM1244" s="116"/>
    </row>
    <row r="1245" spans="1:39" s="115" customFormat="1" ht="24.75" hidden="1" customHeight="1" x14ac:dyDescent="0.25">
      <c r="A1245" s="60">
        <v>191</v>
      </c>
      <c r="B1245" s="14" t="s">
        <v>1330</v>
      </c>
      <c r="C1245" s="26">
        <f t="shared" si="122"/>
        <v>28369815.079999998</v>
      </c>
      <c r="D1245" s="13">
        <v>1418490.75</v>
      </c>
      <c r="E1245" s="13">
        <v>0</v>
      </c>
      <c r="F1245" s="13">
        <v>7592711.8499999996</v>
      </c>
      <c r="G1245" s="13">
        <v>4657901.7699999996</v>
      </c>
      <c r="H1245" s="13">
        <v>2593279.7999999998</v>
      </c>
      <c r="I1245" s="13">
        <v>0</v>
      </c>
      <c r="J1245" s="13">
        <v>0</v>
      </c>
      <c r="K1245" s="172">
        <v>0</v>
      </c>
      <c r="L1245" s="13">
        <v>0</v>
      </c>
      <c r="M1245" s="184">
        <v>0</v>
      </c>
      <c r="N1245" s="61">
        <v>0</v>
      </c>
      <c r="O1245" s="184">
        <v>1250</v>
      </c>
      <c r="P1245" s="61">
        <v>3427354.82</v>
      </c>
      <c r="Q1245" s="184">
        <v>3320</v>
      </c>
      <c r="R1245" s="61">
        <v>8680076.089999998</v>
      </c>
      <c r="S1245" s="184">
        <v>0</v>
      </c>
      <c r="T1245" s="61">
        <v>0</v>
      </c>
      <c r="U1245" s="24"/>
      <c r="V1245" s="116"/>
      <c r="W1245" s="116"/>
      <c r="X1245" s="116"/>
      <c r="Y1245" s="116"/>
      <c r="Z1245" s="116"/>
      <c r="AA1245" s="116"/>
      <c r="AB1245" s="116"/>
      <c r="AC1245" s="116"/>
      <c r="AD1245" s="116"/>
      <c r="AE1245" s="116"/>
      <c r="AF1245" s="116"/>
      <c r="AG1245" s="116"/>
      <c r="AH1245" s="116"/>
      <c r="AI1245" s="116"/>
      <c r="AJ1245" s="116"/>
      <c r="AK1245" s="116"/>
      <c r="AL1245" s="116"/>
      <c r="AM1245" s="116"/>
    </row>
    <row r="1246" spans="1:39" s="115" customFormat="1" ht="24.75" hidden="1" customHeight="1" x14ac:dyDescent="0.25">
      <c r="A1246" s="60">
        <v>192</v>
      </c>
      <c r="B1246" s="14" t="s">
        <v>1331</v>
      </c>
      <c r="C1246" s="26">
        <f t="shared" si="122"/>
        <v>21571851.850000001</v>
      </c>
      <c r="D1246" s="13">
        <v>1078592.5900000001</v>
      </c>
      <c r="E1246" s="13">
        <v>0</v>
      </c>
      <c r="F1246" s="13">
        <v>7618611.1900000004</v>
      </c>
      <c r="G1246" s="13">
        <v>0</v>
      </c>
      <c r="H1246" s="13">
        <v>0</v>
      </c>
      <c r="I1246" s="13">
        <v>0</v>
      </c>
      <c r="J1246" s="13">
        <v>0</v>
      </c>
      <c r="K1246" s="15">
        <v>0</v>
      </c>
      <c r="L1246" s="13">
        <v>0</v>
      </c>
      <c r="M1246" s="184">
        <v>1450</v>
      </c>
      <c r="N1246" s="13">
        <v>7057428.3999999994</v>
      </c>
      <c r="O1246" s="184">
        <v>0</v>
      </c>
      <c r="P1246" s="13">
        <v>0</v>
      </c>
      <c r="Q1246" s="184">
        <v>2225</v>
      </c>
      <c r="R1246" s="13">
        <v>5817219.6699999999</v>
      </c>
      <c r="S1246" s="184">
        <v>0</v>
      </c>
      <c r="T1246" s="13">
        <v>0</v>
      </c>
      <c r="U1246" s="24"/>
      <c r="V1246" s="116"/>
      <c r="W1246" s="116"/>
      <c r="X1246" s="116"/>
      <c r="Y1246" s="116"/>
      <c r="Z1246" s="116"/>
      <c r="AA1246" s="116"/>
      <c r="AB1246" s="116"/>
      <c r="AC1246" s="116"/>
      <c r="AD1246" s="116"/>
      <c r="AE1246" s="116"/>
      <c r="AF1246" s="116"/>
      <c r="AG1246" s="116"/>
      <c r="AH1246" s="116"/>
      <c r="AI1246" s="116"/>
      <c r="AJ1246" s="116"/>
      <c r="AK1246" s="116"/>
      <c r="AL1246" s="116"/>
      <c r="AM1246" s="116"/>
    </row>
    <row r="1247" spans="1:39" s="115" customFormat="1" ht="24.75" hidden="1" customHeight="1" x14ac:dyDescent="0.25">
      <c r="A1247" s="60">
        <v>193</v>
      </c>
      <c r="B1247" s="14" t="s">
        <v>1332</v>
      </c>
      <c r="C1247" s="26">
        <f t="shared" si="122"/>
        <v>28785971.239999998</v>
      </c>
      <c r="D1247" s="13">
        <v>1439298.5600000001</v>
      </c>
      <c r="E1247" s="13">
        <v>0</v>
      </c>
      <c r="F1247" s="13">
        <v>7583966.6200000001</v>
      </c>
      <c r="G1247" s="13">
        <v>4652536.83</v>
      </c>
      <c r="H1247" s="13">
        <v>2590292.88</v>
      </c>
      <c r="I1247" s="13">
        <v>1893024.97</v>
      </c>
      <c r="J1247" s="13">
        <v>0</v>
      </c>
      <c r="K1247" s="15">
        <v>0</v>
      </c>
      <c r="L1247" s="13">
        <v>0</v>
      </c>
      <c r="M1247" s="184">
        <v>1480</v>
      </c>
      <c r="N1247" s="13">
        <v>7203444.1599999992</v>
      </c>
      <c r="O1247" s="184">
        <v>1250</v>
      </c>
      <c r="P1247" s="13">
        <v>3423407.22</v>
      </c>
      <c r="Q1247" s="184">
        <v>0</v>
      </c>
      <c r="R1247" s="13">
        <v>0</v>
      </c>
      <c r="S1247" s="184">
        <v>0</v>
      </c>
      <c r="T1247" s="13">
        <v>0</v>
      </c>
      <c r="U1247" s="16"/>
      <c r="V1247" s="116"/>
      <c r="W1247" s="116"/>
      <c r="X1247" s="116"/>
      <c r="Y1247" s="116"/>
      <c r="Z1247" s="116"/>
      <c r="AA1247" s="116"/>
      <c r="AB1247" s="116"/>
      <c r="AC1247" s="116"/>
      <c r="AD1247" s="116"/>
      <c r="AE1247" s="116"/>
      <c r="AF1247" s="116"/>
      <c r="AG1247" s="116"/>
      <c r="AH1247" s="116"/>
      <c r="AI1247" s="116"/>
      <c r="AJ1247" s="116"/>
      <c r="AK1247" s="116"/>
      <c r="AL1247" s="116"/>
      <c r="AM1247" s="116"/>
    </row>
    <row r="1248" spans="1:39" s="73" customFormat="1" ht="24.75" hidden="1" customHeight="1" x14ac:dyDescent="0.25">
      <c r="A1248" s="292" t="s">
        <v>59</v>
      </c>
      <c r="B1248" s="293"/>
      <c r="C1248" s="98">
        <f t="shared" si="122"/>
        <v>113885138.20999999</v>
      </c>
      <c r="D1248" s="48">
        <f>ROUND(SUM(D1243:D1247),2)</f>
        <v>5694256.9100000001</v>
      </c>
      <c r="E1248" s="48">
        <f t="shared" ref="E1248:T1248" si="123">ROUND(SUM(E1243:E1247),2)</f>
        <v>0</v>
      </c>
      <c r="F1248" s="48">
        <f t="shared" si="123"/>
        <v>28484282.100000001</v>
      </c>
      <c r="G1248" s="48">
        <f t="shared" si="123"/>
        <v>12800465.41</v>
      </c>
      <c r="H1248" s="48">
        <f t="shared" si="123"/>
        <v>7126639.8600000003</v>
      </c>
      <c r="I1248" s="48">
        <f t="shared" si="123"/>
        <v>1893024.97</v>
      </c>
      <c r="J1248" s="48">
        <f t="shared" si="123"/>
        <v>0</v>
      </c>
      <c r="K1248" s="48">
        <f t="shared" si="123"/>
        <v>0</v>
      </c>
      <c r="L1248" s="48">
        <f t="shared" si="123"/>
        <v>0</v>
      </c>
      <c r="M1248" s="48">
        <f t="shared" si="123"/>
        <v>2930</v>
      </c>
      <c r="N1248" s="48">
        <f t="shared" si="123"/>
        <v>14260872.560000001</v>
      </c>
      <c r="O1248" s="48">
        <f t="shared" si="123"/>
        <v>4178</v>
      </c>
      <c r="P1248" s="48">
        <f t="shared" si="123"/>
        <v>11330059.9</v>
      </c>
      <c r="Q1248" s="48">
        <f t="shared" si="123"/>
        <v>10645</v>
      </c>
      <c r="R1248" s="48">
        <f t="shared" si="123"/>
        <v>32295536.5</v>
      </c>
      <c r="S1248" s="48">
        <f t="shared" si="123"/>
        <v>0</v>
      </c>
      <c r="T1248" s="48">
        <f t="shared" si="123"/>
        <v>0</v>
      </c>
      <c r="U1248" s="12"/>
      <c r="V1248" s="29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</row>
    <row r="1249" spans="1:39" s="104" customFormat="1" ht="24.75" hidden="1" customHeight="1" x14ac:dyDescent="0.25">
      <c r="A1249" s="267" t="s">
        <v>60</v>
      </c>
      <c r="B1249" s="268"/>
      <c r="C1249" s="269"/>
      <c r="D1249" s="13"/>
      <c r="E1249" s="13"/>
      <c r="F1249" s="13"/>
      <c r="G1249" s="13"/>
      <c r="H1249" s="13"/>
      <c r="I1249" s="13"/>
      <c r="J1249" s="13"/>
      <c r="K1249" s="82"/>
      <c r="L1249" s="13"/>
      <c r="M1249" s="82"/>
      <c r="N1249" s="13"/>
      <c r="O1249" s="82"/>
      <c r="P1249" s="13"/>
      <c r="Q1249" s="82"/>
      <c r="R1249" s="13"/>
      <c r="S1249" s="82"/>
      <c r="T1249" s="13"/>
      <c r="U1249" s="102"/>
      <c r="V1249" s="103"/>
      <c r="W1249" s="102"/>
      <c r="X1249" s="102"/>
      <c r="Y1249" s="102"/>
      <c r="Z1249" s="102"/>
      <c r="AA1249" s="102"/>
      <c r="AB1249" s="102"/>
      <c r="AC1249" s="102"/>
      <c r="AD1249" s="102"/>
      <c r="AE1249" s="102"/>
      <c r="AF1249" s="102"/>
      <c r="AG1249" s="102"/>
      <c r="AH1249" s="102"/>
      <c r="AI1249" s="102"/>
      <c r="AJ1249" s="102"/>
      <c r="AK1249" s="102"/>
      <c r="AL1249" s="102"/>
    </row>
    <row r="1250" spans="1:39" s="4" customFormat="1" ht="24.75" hidden="1" customHeight="1" x14ac:dyDescent="0.25">
      <c r="A1250" s="64">
        <v>194</v>
      </c>
      <c r="B1250" s="87" t="s">
        <v>948</v>
      </c>
      <c r="C1250" s="26">
        <f>ROUND(SUM(D1250+E1250+F1250+G1250+H1250+I1250+J1250+L1250+N1250+P1250+R1250+T1250),2)</f>
        <v>10806203</v>
      </c>
      <c r="D1250" s="13">
        <v>587101.48</v>
      </c>
      <c r="E1250" s="13">
        <v>0</v>
      </c>
      <c r="F1250" s="13">
        <v>4604347.42</v>
      </c>
      <c r="G1250" s="13">
        <v>0</v>
      </c>
      <c r="H1250" s="13">
        <v>0</v>
      </c>
      <c r="I1250" s="13">
        <v>0</v>
      </c>
      <c r="J1250" s="13">
        <v>0</v>
      </c>
      <c r="K1250" s="75">
        <v>0</v>
      </c>
      <c r="L1250" s="13">
        <v>0</v>
      </c>
      <c r="M1250" s="184">
        <v>0</v>
      </c>
      <c r="N1250" s="61">
        <v>0</v>
      </c>
      <c r="O1250" s="52">
        <v>721</v>
      </c>
      <c r="P1250" s="61">
        <v>2502168.4</v>
      </c>
      <c r="Q1250" s="52">
        <v>700</v>
      </c>
      <c r="R1250" s="61">
        <v>3112585.6999999997</v>
      </c>
      <c r="S1250" s="52">
        <v>0</v>
      </c>
      <c r="T1250" s="61">
        <v>0</v>
      </c>
      <c r="V1250" s="28"/>
    </row>
    <row r="1251" spans="1:39" s="4" customFormat="1" ht="24.75" hidden="1" customHeight="1" x14ac:dyDescent="0.25">
      <c r="A1251" s="64">
        <v>195</v>
      </c>
      <c r="B1251" s="87" t="s">
        <v>987</v>
      </c>
      <c r="C1251" s="26">
        <f>ROUND(SUM(D1251+E1251+F1251+G1251+H1251+I1251+J1251+L1251+N1251+P1251+R1251+T1251),2)</f>
        <v>14988069.93</v>
      </c>
      <c r="D1251" s="13">
        <v>749403.5</v>
      </c>
      <c r="E1251" s="13">
        <v>940402.35</v>
      </c>
      <c r="F1251" s="13">
        <v>4626860.53</v>
      </c>
      <c r="G1251" s="13">
        <v>2822124.29</v>
      </c>
      <c r="H1251" s="13">
        <v>1569572.39</v>
      </c>
      <c r="I1251" s="13">
        <v>1167121.17</v>
      </c>
      <c r="J1251" s="13">
        <v>0</v>
      </c>
      <c r="K1251" s="75">
        <v>0</v>
      </c>
      <c r="L1251" s="13">
        <v>0</v>
      </c>
      <c r="M1251" s="184">
        <v>0</v>
      </c>
      <c r="N1251" s="61">
        <v>0</v>
      </c>
      <c r="O1251" s="52">
        <v>0</v>
      </c>
      <c r="P1251" s="61">
        <v>0</v>
      </c>
      <c r="Q1251" s="52">
        <v>700</v>
      </c>
      <c r="R1251" s="61">
        <v>3112585.6999999997</v>
      </c>
      <c r="S1251" s="52">
        <v>0</v>
      </c>
      <c r="T1251" s="61">
        <v>0</v>
      </c>
      <c r="V1251" s="28"/>
    </row>
    <row r="1252" spans="1:39" s="4" customFormat="1" ht="24.75" hidden="1" customHeight="1" x14ac:dyDescent="0.25">
      <c r="A1252" s="64">
        <v>196</v>
      </c>
      <c r="B1252" s="87" t="s">
        <v>175</v>
      </c>
      <c r="C1252" s="26">
        <f>ROUND(SUM(D1252+E1252+F1252+G1252+H1252+I1252+J1252+L1252+N1252+P1252+R1252+T1252),2)</f>
        <v>17535188.449999999</v>
      </c>
      <c r="D1252" s="13">
        <v>876759.42</v>
      </c>
      <c r="E1252" s="13">
        <v>933877.66</v>
      </c>
      <c r="F1252" s="13">
        <v>4594758.5</v>
      </c>
      <c r="G1252" s="13">
        <v>2802543.87</v>
      </c>
      <c r="H1252" s="13">
        <v>1558682.39</v>
      </c>
      <c r="I1252" s="13">
        <v>1159023.47</v>
      </c>
      <c r="J1252" s="13">
        <v>0</v>
      </c>
      <c r="K1252" s="75">
        <v>0</v>
      </c>
      <c r="L1252" s="13">
        <v>0</v>
      </c>
      <c r="M1252" s="184">
        <v>0</v>
      </c>
      <c r="N1252" s="61">
        <v>0</v>
      </c>
      <c r="O1252" s="52">
        <v>721</v>
      </c>
      <c r="P1252" s="61">
        <v>2496957.4399999999</v>
      </c>
      <c r="Q1252" s="52">
        <v>700</v>
      </c>
      <c r="R1252" s="61">
        <v>3112585.6999999997</v>
      </c>
      <c r="S1252" s="52">
        <v>0</v>
      </c>
      <c r="T1252" s="61">
        <v>0</v>
      </c>
      <c r="V1252" s="28"/>
    </row>
    <row r="1253" spans="1:39" s="73" customFormat="1" ht="24.75" hidden="1" customHeight="1" x14ac:dyDescent="0.25">
      <c r="A1253" s="271" t="s">
        <v>61</v>
      </c>
      <c r="B1253" s="272"/>
      <c r="C1253" s="98">
        <f>ROUND(SUM(D1253+E1253+F1253+G1253+H1253+I1253+J1253+L1253+N1253+P1253+R1253+T1253),2)</f>
        <v>43329461.380000003</v>
      </c>
      <c r="D1253" s="48">
        <f>ROUND(SUM(D1250:D1252),2)</f>
        <v>2213264.4</v>
      </c>
      <c r="E1253" s="48">
        <f>ROUND(SUM(E1250:E1252),2)</f>
        <v>1874280.01</v>
      </c>
      <c r="F1253" s="48">
        <f>ROUND(SUM(F1250:F1252),2)</f>
        <v>13825966.449999999</v>
      </c>
      <c r="G1253" s="48">
        <f t="shared" ref="G1253:T1253" si="124">ROUND(SUM(G1250:G1252),2)</f>
        <v>5624668.1600000001</v>
      </c>
      <c r="H1253" s="48">
        <f t="shared" si="124"/>
        <v>3128254.78</v>
      </c>
      <c r="I1253" s="48">
        <f t="shared" si="124"/>
        <v>2326144.64</v>
      </c>
      <c r="J1253" s="48">
        <f t="shared" si="124"/>
        <v>0</v>
      </c>
      <c r="K1253" s="67">
        <f t="shared" si="124"/>
        <v>0</v>
      </c>
      <c r="L1253" s="48">
        <f t="shared" si="124"/>
        <v>0</v>
      </c>
      <c r="M1253" s="48">
        <f t="shared" si="124"/>
        <v>0</v>
      </c>
      <c r="N1253" s="69">
        <f t="shared" si="124"/>
        <v>0</v>
      </c>
      <c r="O1253" s="48">
        <f t="shared" si="124"/>
        <v>1442</v>
      </c>
      <c r="P1253" s="69">
        <f t="shared" si="124"/>
        <v>4999125.84</v>
      </c>
      <c r="Q1253" s="48">
        <f t="shared" si="124"/>
        <v>2100</v>
      </c>
      <c r="R1253" s="69">
        <f t="shared" si="124"/>
        <v>9337757.0999999996</v>
      </c>
      <c r="S1253" s="48">
        <f t="shared" si="124"/>
        <v>0</v>
      </c>
      <c r="T1253" s="69">
        <f t="shared" si="124"/>
        <v>0</v>
      </c>
      <c r="U1253" s="12"/>
      <c r="V1253" s="29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</row>
    <row r="1254" spans="1:39" s="104" customFormat="1" ht="24.75" hidden="1" customHeight="1" x14ac:dyDescent="0.25">
      <c r="A1254" s="267" t="s">
        <v>85</v>
      </c>
      <c r="B1254" s="268"/>
      <c r="C1254" s="269"/>
      <c r="D1254" s="13"/>
      <c r="E1254" s="13"/>
      <c r="F1254" s="13"/>
      <c r="G1254" s="13"/>
      <c r="H1254" s="13"/>
      <c r="I1254" s="13"/>
      <c r="J1254" s="13"/>
      <c r="K1254" s="82"/>
      <c r="L1254" s="13"/>
      <c r="M1254" s="82"/>
      <c r="N1254" s="13"/>
      <c r="O1254" s="82"/>
      <c r="P1254" s="13"/>
      <c r="Q1254" s="82"/>
      <c r="R1254" s="13"/>
      <c r="S1254" s="82"/>
      <c r="T1254" s="13"/>
      <c r="U1254" s="102"/>
      <c r="V1254" s="103"/>
      <c r="W1254" s="102"/>
      <c r="X1254" s="102"/>
      <c r="Y1254" s="102"/>
      <c r="Z1254" s="102"/>
      <c r="AA1254" s="102"/>
      <c r="AB1254" s="102"/>
      <c r="AC1254" s="102"/>
      <c r="AD1254" s="102"/>
      <c r="AE1254" s="102"/>
      <c r="AF1254" s="102"/>
      <c r="AG1254" s="102"/>
      <c r="AH1254" s="102"/>
      <c r="AI1254" s="102"/>
      <c r="AJ1254" s="102"/>
      <c r="AK1254" s="102"/>
      <c r="AL1254" s="102"/>
    </row>
    <row r="1255" spans="1:39" s="115" customFormat="1" ht="24.75" hidden="1" customHeight="1" x14ac:dyDescent="0.25">
      <c r="A1255" s="60">
        <v>197</v>
      </c>
      <c r="B1255" s="14" t="s">
        <v>452</v>
      </c>
      <c r="C1255" s="26">
        <f t="shared" ref="C1255:C1286" si="125">ROUND(SUM(D1255+E1255+F1255+G1255+H1255+I1255+J1255+L1255+N1255+P1255+R1255+T1255),2)</f>
        <v>4109577.11</v>
      </c>
      <c r="D1255" s="13">
        <v>205478.86</v>
      </c>
      <c r="E1255" s="13">
        <v>0</v>
      </c>
      <c r="F1255" s="13">
        <v>3904098.25</v>
      </c>
      <c r="G1255" s="13">
        <v>0</v>
      </c>
      <c r="H1255" s="13">
        <v>0</v>
      </c>
      <c r="I1255" s="13">
        <v>0</v>
      </c>
      <c r="J1255" s="13">
        <v>0</v>
      </c>
      <c r="K1255" s="172">
        <v>0</v>
      </c>
      <c r="L1255" s="13">
        <v>0</v>
      </c>
      <c r="M1255" s="184">
        <v>0</v>
      </c>
      <c r="N1255" s="61">
        <v>0</v>
      </c>
      <c r="O1255" s="184">
        <v>0</v>
      </c>
      <c r="P1255" s="61">
        <v>0</v>
      </c>
      <c r="Q1255" s="184">
        <v>0</v>
      </c>
      <c r="R1255" s="61">
        <v>0</v>
      </c>
      <c r="S1255" s="184">
        <v>0</v>
      </c>
      <c r="T1255" s="61">
        <v>0</v>
      </c>
      <c r="U1255" s="16"/>
      <c r="V1255" s="125"/>
      <c r="W1255" s="116"/>
      <c r="X1255" s="116"/>
      <c r="Y1255" s="116"/>
      <c r="Z1255" s="116"/>
      <c r="AA1255" s="116"/>
      <c r="AB1255" s="116"/>
      <c r="AC1255" s="116"/>
      <c r="AD1255" s="116"/>
      <c r="AE1255" s="116"/>
      <c r="AF1255" s="116"/>
      <c r="AG1255" s="116"/>
      <c r="AH1255" s="116"/>
      <c r="AI1255" s="116"/>
      <c r="AJ1255" s="116"/>
      <c r="AK1255" s="116"/>
      <c r="AL1255" s="116"/>
      <c r="AM1255" s="116"/>
    </row>
    <row r="1256" spans="1:39" s="115" customFormat="1" ht="24.75" hidden="1" customHeight="1" x14ac:dyDescent="0.25">
      <c r="A1256" s="60">
        <v>198</v>
      </c>
      <c r="B1256" s="14" t="s">
        <v>453</v>
      </c>
      <c r="C1256" s="26">
        <f t="shared" si="125"/>
        <v>11583268.51</v>
      </c>
      <c r="D1256" s="13">
        <v>579163.43000000005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5">
        <v>0</v>
      </c>
      <c r="L1256" s="13">
        <v>0</v>
      </c>
      <c r="M1256" s="184">
        <v>1330</v>
      </c>
      <c r="N1256" s="13">
        <v>5179869.87</v>
      </c>
      <c r="O1256" s="184">
        <v>0</v>
      </c>
      <c r="P1256" s="13">
        <v>0</v>
      </c>
      <c r="Q1256" s="184">
        <v>4185</v>
      </c>
      <c r="R1256" s="13">
        <v>5824235.21</v>
      </c>
      <c r="S1256" s="184">
        <v>0</v>
      </c>
      <c r="T1256" s="13">
        <v>0</v>
      </c>
      <c r="U1256" s="21"/>
      <c r="V1256" s="125"/>
      <c r="W1256" s="116"/>
      <c r="X1256" s="116"/>
      <c r="Y1256" s="116"/>
      <c r="Z1256" s="116"/>
      <c r="AA1256" s="116"/>
      <c r="AB1256" s="116"/>
      <c r="AC1256" s="116"/>
      <c r="AD1256" s="116"/>
      <c r="AE1256" s="116"/>
      <c r="AF1256" s="116"/>
      <c r="AG1256" s="116"/>
      <c r="AH1256" s="116"/>
      <c r="AI1256" s="116"/>
      <c r="AJ1256" s="116"/>
      <c r="AK1256" s="116"/>
      <c r="AL1256" s="116"/>
      <c r="AM1256" s="116"/>
    </row>
    <row r="1257" spans="1:39" s="115" customFormat="1" ht="24.75" hidden="1" customHeight="1" x14ac:dyDescent="0.25">
      <c r="A1257" s="60">
        <v>199</v>
      </c>
      <c r="B1257" s="14" t="s">
        <v>454</v>
      </c>
      <c r="C1257" s="26">
        <f t="shared" si="125"/>
        <v>33695478.990000002</v>
      </c>
      <c r="D1257" s="13">
        <v>1684773.95</v>
      </c>
      <c r="E1257" s="13">
        <v>0</v>
      </c>
      <c r="F1257" s="13">
        <v>11554853.16</v>
      </c>
      <c r="G1257" s="13">
        <v>0</v>
      </c>
      <c r="H1257" s="13">
        <v>0</v>
      </c>
      <c r="I1257" s="13">
        <v>0</v>
      </c>
      <c r="J1257" s="13">
        <v>0</v>
      </c>
      <c r="K1257" s="15">
        <v>0</v>
      </c>
      <c r="L1257" s="13">
        <v>0</v>
      </c>
      <c r="M1257" s="184">
        <v>2558</v>
      </c>
      <c r="N1257" s="13">
        <v>9962486.5600000005</v>
      </c>
      <c r="O1257" s="184">
        <v>0</v>
      </c>
      <c r="P1257" s="13">
        <v>0</v>
      </c>
      <c r="Q1257" s="184">
        <v>7540</v>
      </c>
      <c r="R1257" s="13">
        <v>10493365.32</v>
      </c>
      <c r="S1257" s="184">
        <v>0</v>
      </c>
      <c r="T1257" s="13">
        <v>0</v>
      </c>
      <c r="U1257" s="21"/>
      <c r="V1257" s="125"/>
      <c r="W1257" s="116"/>
      <c r="X1257" s="116"/>
      <c r="Y1257" s="116"/>
      <c r="Z1257" s="116"/>
      <c r="AA1257" s="116"/>
      <c r="AB1257" s="116"/>
      <c r="AC1257" s="116"/>
      <c r="AD1257" s="116"/>
      <c r="AE1257" s="116"/>
      <c r="AF1257" s="116"/>
      <c r="AG1257" s="116"/>
      <c r="AH1257" s="116"/>
      <c r="AI1257" s="116"/>
      <c r="AJ1257" s="116"/>
      <c r="AK1257" s="116"/>
      <c r="AL1257" s="116"/>
      <c r="AM1257" s="116"/>
    </row>
    <row r="1258" spans="1:39" s="115" customFormat="1" ht="24.75" hidden="1" customHeight="1" x14ac:dyDescent="0.25">
      <c r="A1258" s="60">
        <v>200</v>
      </c>
      <c r="B1258" s="14" t="s">
        <v>455</v>
      </c>
      <c r="C1258" s="26">
        <f t="shared" si="125"/>
        <v>9211542.7200000007</v>
      </c>
      <c r="D1258" s="13">
        <v>460577.14</v>
      </c>
      <c r="E1258" s="13">
        <v>0</v>
      </c>
      <c r="F1258" s="13">
        <v>0</v>
      </c>
      <c r="G1258" s="13">
        <v>0</v>
      </c>
      <c r="H1258" s="13">
        <v>0</v>
      </c>
      <c r="I1258" s="13">
        <v>0</v>
      </c>
      <c r="J1258" s="13">
        <v>0</v>
      </c>
      <c r="K1258" s="172">
        <v>0</v>
      </c>
      <c r="L1258" s="13">
        <v>0</v>
      </c>
      <c r="M1258" s="184">
        <v>0</v>
      </c>
      <c r="N1258" s="61">
        <v>0</v>
      </c>
      <c r="O1258" s="184">
        <v>0</v>
      </c>
      <c r="P1258" s="61">
        <v>0</v>
      </c>
      <c r="Q1258" s="184">
        <v>6288</v>
      </c>
      <c r="R1258" s="61">
        <v>8750965.5800000001</v>
      </c>
      <c r="S1258" s="184">
        <v>0</v>
      </c>
      <c r="T1258" s="61">
        <v>0</v>
      </c>
      <c r="U1258" s="21"/>
      <c r="V1258" s="125"/>
      <c r="W1258" s="116"/>
      <c r="X1258" s="116"/>
      <c r="Y1258" s="116"/>
      <c r="Z1258" s="116"/>
      <c r="AA1258" s="116"/>
      <c r="AB1258" s="116"/>
      <c r="AC1258" s="116"/>
      <c r="AD1258" s="116"/>
      <c r="AE1258" s="116"/>
      <c r="AF1258" s="116"/>
      <c r="AG1258" s="116"/>
      <c r="AH1258" s="116"/>
      <c r="AI1258" s="116"/>
      <c r="AJ1258" s="116"/>
      <c r="AK1258" s="116"/>
      <c r="AL1258" s="116"/>
      <c r="AM1258" s="116"/>
    </row>
    <row r="1259" spans="1:39" s="115" customFormat="1" ht="24.75" hidden="1" customHeight="1" x14ac:dyDescent="0.25">
      <c r="A1259" s="60">
        <v>201</v>
      </c>
      <c r="B1259" s="14" t="s">
        <v>456</v>
      </c>
      <c r="C1259" s="26">
        <f t="shared" si="125"/>
        <v>12423096.73</v>
      </c>
      <c r="D1259" s="13">
        <v>621154.84</v>
      </c>
      <c r="E1259" s="13">
        <v>852160.51</v>
      </c>
      <c r="F1259" s="13">
        <v>4224082.1500000004</v>
      </c>
      <c r="G1259" s="13">
        <v>0</v>
      </c>
      <c r="H1259" s="13">
        <v>0</v>
      </c>
      <c r="I1259" s="13">
        <v>0</v>
      </c>
      <c r="J1259" s="13">
        <v>0</v>
      </c>
      <c r="K1259" s="15">
        <v>0</v>
      </c>
      <c r="L1259" s="13">
        <v>0</v>
      </c>
      <c r="M1259" s="184">
        <v>896.5</v>
      </c>
      <c r="N1259" s="13">
        <v>3491543.86</v>
      </c>
      <c r="O1259" s="184">
        <v>0</v>
      </c>
      <c r="P1259" s="13">
        <v>0</v>
      </c>
      <c r="Q1259" s="184">
        <v>2323.9</v>
      </c>
      <c r="R1259" s="13">
        <v>3234155.37</v>
      </c>
      <c r="S1259" s="184">
        <v>0</v>
      </c>
      <c r="T1259" s="13">
        <v>0</v>
      </c>
      <c r="U1259" s="21"/>
      <c r="V1259" s="125"/>
      <c r="W1259" s="116"/>
      <c r="X1259" s="116"/>
      <c r="Y1259" s="116"/>
      <c r="Z1259" s="116"/>
      <c r="AA1259" s="116"/>
      <c r="AB1259" s="116"/>
      <c r="AC1259" s="116"/>
      <c r="AD1259" s="116"/>
      <c r="AE1259" s="116"/>
      <c r="AF1259" s="116"/>
      <c r="AG1259" s="116"/>
      <c r="AH1259" s="116"/>
      <c r="AI1259" s="116"/>
      <c r="AJ1259" s="116"/>
      <c r="AK1259" s="116"/>
      <c r="AL1259" s="116"/>
      <c r="AM1259" s="116"/>
    </row>
    <row r="1260" spans="1:39" s="115" customFormat="1" ht="24.75" hidden="1" customHeight="1" x14ac:dyDescent="0.25">
      <c r="A1260" s="60">
        <v>202</v>
      </c>
      <c r="B1260" s="14" t="s">
        <v>457</v>
      </c>
      <c r="C1260" s="26">
        <f t="shared" si="125"/>
        <v>3315452.21</v>
      </c>
      <c r="D1260" s="13">
        <v>165772.60999999999</v>
      </c>
      <c r="E1260" s="13">
        <v>0</v>
      </c>
      <c r="F1260" s="13">
        <v>0</v>
      </c>
      <c r="G1260" s="13">
        <v>0</v>
      </c>
      <c r="H1260" s="13">
        <v>0</v>
      </c>
      <c r="I1260" s="13">
        <v>0</v>
      </c>
      <c r="J1260" s="13">
        <v>0</v>
      </c>
      <c r="K1260" s="172">
        <v>0</v>
      </c>
      <c r="L1260" s="13">
        <v>0</v>
      </c>
      <c r="M1260" s="184">
        <v>0</v>
      </c>
      <c r="N1260" s="61">
        <v>0</v>
      </c>
      <c r="O1260" s="184">
        <v>0</v>
      </c>
      <c r="P1260" s="61">
        <v>0</v>
      </c>
      <c r="Q1260" s="184">
        <v>2263.1999999999998</v>
      </c>
      <c r="R1260" s="61">
        <v>3149679.6</v>
      </c>
      <c r="S1260" s="184">
        <v>0</v>
      </c>
      <c r="T1260" s="61">
        <v>0</v>
      </c>
      <c r="U1260" s="21"/>
      <c r="V1260" s="125"/>
      <c r="W1260" s="116"/>
      <c r="X1260" s="116"/>
      <c r="Y1260" s="116"/>
      <c r="Z1260" s="116"/>
      <c r="AA1260" s="116"/>
      <c r="AB1260" s="116"/>
      <c r="AC1260" s="116"/>
      <c r="AD1260" s="116"/>
      <c r="AE1260" s="116"/>
      <c r="AF1260" s="116"/>
      <c r="AG1260" s="116"/>
      <c r="AH1260" s="116"/>
      <c r="AI1260" s="116"/>
      <c r="AJ1260" s="116"/>
      <c r="AK1260" s="116"/>
      <c r="AL1260" s="116"/>
      <c r="AM1260" s="116"/>
    </row>
    <row r="1261" spans="1:39" s="115" customFormat="1" ht="24.75" hidden="1" customHeight="1" x14ac:dyDescent="0.25">
      <c r="A1261" s="60">
        <v>203</v>
      </c>
      <c r="B1261" s="14" t="s">
        <v>458</v>
      </c>
      <c r="C1261" s="26">
        <f t="shared" si="125"/>
        <v>6049469.7300000004</v>
      </c>
      <c r="D1261" s="13">
        <v>302473.49</v>
      </c>
      <c r="E1261" s="13">
        <v>0</v>
      </c>
      <c r="F1261" s="13">
        <v>0</v>
      </c>
      <c r="G1261" s="13">
        <v>0</v>
      </c>
      <c r="H1261" s="13">
        <v>0</v>
      </c>
      <c r="I1261" s="13">
        <v>0</v>
      </c>
      <c r="J1261" s="13">
        <v>0</v>
      </c>
      <c r="K1261" s="172">
        <v>0</v>
      </c>
      <c r="L1261" s="13">
        <v>0</v>
      </c>
      <c r="M1261" s="184">
        <v>0</v>
      </c>
      <c r="N1261" s="61">
        <v>0</v>
      </c>
      <c r="O1261" s="184">
        <v>0</v>
      </c>
      <c r="P1261" s="61">
        <v>0</v>
      </c>
      <c r="Q1261" s="184">
        <v>4129.5</v>
      </c>
      <c r="R1261" s="61">
        <v>5746996.2400000002</v>
      </c>
      <c r="S1261" s="184">
        <v>0</v>
      </c>
      <c r="T1261" s="61">
        <v>0</v>
      </c>
      <c r="U1261" s="21"/>
      <c r="V1261" s="125"/>
      <c r="W1261" s="116"/>
      <c r="X1261" s="116"/>
      <c r="Y1261" s="116"/>
      <c r="Z1261" s="116"/>
      <c r="AA1261" s="116"/>
      <c r="AB1261" s="116"/>
      <c r="AC1261" s="116"/>
      <c r="AD1261" s="116"/>
      <c r="AE1261" s="116"/>
      <c r="AF1261" s="116"/>
      <c r="AG1261" s="116"/>
      <c r="AH1261" s="116"/>
      <c r="AI1261" s="116"/>
      <c r="AJ1261" s="116"/>
      <c r="AK1261" s="116"/>
      <c r="AL1261" s="116"/>
      <c r="AM1261" s="116"/>
    </row>
    <row r="1262" spans="1:39" s="115" customFormat="1" ht="24.75" hidden="1" customHeight="1" x14ac:dyDescent="0.25">
      <c r="A1262" s="60">
        <v>204</v>
      </c>
      <c r="B1262" s="14" t="s">
        <v>459</v>
      </c>
      <c r="C1262" s="26">
        <f t="shared" si="125"/>
        <v>9178282.7400000002</v>
      </c>
      <c r="D1262" s="13">
        <v>458914.14</v>
      </c>
      <c r="E1262" s="13">
        <v>0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5">
        <v>0</v>
      </c>
      <c r="L1262" s="13">
        <v>0</v>
      </c>
      <c r="M1262" s="184">
        <v>1128.5</v>
      </c>
      <c r="N1262" s="13">
        <v>4395100.1100000003</v>
      </c>
      <c r="O1262" s="184">
        <v>0</v>
      </c>
      <c r="P1262" s="13">
        <v>0</v>
      </c>
      <c r="Q1262" s="184">
        <v>3107.2</v>
      </c>
      <c r="R1262" s="13">
        <v>4324268.49</v>
      </c>
      <c r="S1262" s="184">
        <v>0</v>
      </c>
      <c r="T1262" s="13">
        <v>0</v>
      </c>
      <c r="U1262" s="21"/>
      <c r="V1262" s="125"/>
      <c r="W1262" s="116"/>
      <c r="X1262" s="116"/>
      <c r="Y1262" s="116"/>
      <c r="Z1262" s="116"/>
      <c r="AA1262" s="116"/>
      <c r="AB1262" s="116"/>
      <c r="AC1262" s="116"/>
      <c r="AD1262" s="116"/>
      <c r="AE1262" s="116"/>
      <c r="AF1262" s="116"/>
      <c r="AG1262" s="116"/>
      <c r="AH1262" s="116"/>
      <c r="AI1262" s="116"/>
      <c r="AJ1262" s="116"/>
      <c r="AK1262" s="116"/>
      <c r="AL1262" s="116"/>
      <c r="AM1262" s="116"/>
    </row>
    <row r="1263" spans="1:39" s="115" customFormat="1" ht="24.75" hidden="1" customHeight="1" x14ac:dyDescent="0.25">
      <c r="A1263" s="60">
        <v>205</v>
      </c>
      <c r="B1263" s="14" t="s">
        <v>460</v>
      </c>
      <c r="C1263" s="26">
        <f t="shared" si="125"/>
        <v>9130133.4299999997</v>
      </c>
      <c r="D1263" s="13">
        <v>456506.67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5">
        <v>0</v>
      </c>
      <c r="L1263" s="13">
        <v>0</v>
      </c>
      <c r="M1263" s="184">
        <v>1120.4000000000001</v>
      </c>
      <c r="N1263" s="13">
        <v>4363553.54</v>
      </c>
      <c r="O1263" s="184">
        <v>0</v>
      </c>
      <c r="P1263" s="13">
        <v>0</v>
      </c>
      <c r="Q1263" s="184">
        <v>3097</v>
      </c>
      <c r="R1263" s="13">
        <v>4310073.22</v>
      </c>
      <c r="S1263" s="184">
        <v>0</v>
      </c>
      <c r="T1263" s="13">
        <v>0</v>
      </c>
      <c r="U1263" s="21"/>
      <c r="V1263" s="125"/>
      <c r="W1263" s="116"/>
      <c r="X1263" s="116"/>
      <c r="Y1263" s="116"/>
      <c r="Z1263" s="116"/>
      <c r="AA1263" s="116"/>
      <c r="AB1263" s="116"/>
      <c r="AC1263" s="116"/>
      <c r="AD1263" s="116"/>
      <c r="AE1263" s="116"/>
      <c r="AF1263" s="116"/>
      <c r="AG1263" s="116"/>
      <c r="AH1263" s="116"/>
      <c r="AI1263" s="116"/>
      <c r="AJ1263" s="116"/>
      <c r="AK1263" s="116"/>
      <c r="AL1263" s="116"/>
      <c r="AM1263" s="116"/>
    </row>
    <row r="1264" spans="1:39" s="115" customFormat="1" ht="24.75" hidden="1" customHeight="1" x14ac:dyDescent="0.25">
      <c r="A1264" s="60">
        <v>206</v>
      </c>
      <c r="B1264" s="14" t="s">
        <v>461</v>
      </c>
      <c r="C1264" s="26">
        <f t="shared" si="125"/>
        <v>5269502.49</v>
      </c>
      <c r="D1264" s="13">
        <v>263475.12</v>
      </c>
      <c r="E1264" s="13">
        <v>0</v>
      </c>
      <c r="F1264" s="13">
        <v>0</v>
      </c>
      <c r="G1264" s="13">
        <v>0</v>
      </c>
      <c r="H1264" s="13">
        <v>0</v>
      </c>
      <c r="I1264" s="13">
        <v>0</v>
      </c>
      <c r="J1264" s="13">
        <v>0</v>
      </c>
      <c r="K1264" s="15">
        <v>0</v>
      </c>
      <c r="L1264" s="13">
        <v>0</v>
      </c>
      <c r="M1264" s="184">
        <v>743.5</v>
      </c>
      <c r="N1264" s="13">
        <v>2895664.1</v>
      </c>
      <c r="O1264" s="184">
        <v>0</v>
      </c>
      <c r="P1264" s="13">
        <v>0</v>
      </c>
      <c r="Q1264" s="184">
        <v>1516.4</v>
      </c>
      <c r="R1264" s="13">
        <v>2110363.27</v>
      </c>
      <c r="S1264" s="184">
        <v>0</v>
      </c>
      <c r="T1264" s="13">
        <v>0</v>
      </c>
      <c r="U1264" s="21"/>
      <c r="V1264" s="125"/>
      <c r="W1264" s="116"/>
      <c r="X1264" s="116"/>
      <c r="Y1264" s="116"/>
      <c r="Z1264" s="116"/>
      <c r="AA1264" s="116"/>
      <c r="AB1264" s="116"/>
      <c r="AC1264" s="116"/>
      <c r="AD1264" s="116"/>
      <c r="AE1264" s="116"/>
      <c r="AF1264" s="116"/>
      <c r="AG1264" s="116"/>
      <c r="AH1264" s="116"/>
      <c r="AI1264" s="116"/>
      <c r="AJ1264" s="116"/>
      <c r="AK1264" s="116"/>
      <c r="AL1264" s="116"/>
      <c r="AM1264" s="116"/>
    </row>
    <row r="1265" spans="1:39" s="115" customFormat="1" ht="24.75" hidden="1" customHeight="1" x14ac:dyDescent="0.25">
      <c r="A1265" s="60">
        <v>207</v>
      </c>
      <c r="B1265" s="14" t="s">
        <v>462</v>
      </c>
      <c r="C1265" s="26">
        <f t="shared" si="125"/>
        <v>9283660.6600000001</v>
      </c>
      <c r="D1265" s="13">
        <v>464183.03</v>
      </c>
      <c r="E1265" s="13">
        <v>0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5">
        <v>0</v>
      </c>
      <c r="L1265" s="13">
        <v>0</v>
      </c>
      <c r="M1265" s="184">
        <v>1146.2</v>
      </c>
      <c r="N1265" s="13">
        <v>4464035.22</v>
      </c>
      <c r="O1265" s="184">
        <v>0</v>
      </c>
      <c r="P1265" s="13">
        <v>0</v>
      </c>
      <c r="Q1265" s="184">
        <v>3129.6</v>
      </c>
      <c r="R1265" s="13">
        <v>4355442.41</v>
      </c>
      <c r="S1265" s="184">
        <v>0</v>
      </c>
      <c r="T1265" s="13">
        <v>0</v>
      </c>
      <c r="U1265" s="21"/>
      <c r="V1265" s="125"/>
      <c r="W1265" s="116"/>
      <c r="X1265" s="116"/>
      <c r="Y1265" s="116"/>
      <c r="Z1265" s="116"/>
      <c r="AA1265" s="116"/>
      <c r="AB1265" s="116"/>
      <c r="AC1265" s="116"/>
      <c r="AD1265" s="116"/>
      <c r="AE1265" s="116"/>
      <c r="AF1265" s="116"/>
      <c r="AG1265" s="116"/>
      <c r="AH1265" s="116"/>
      <c r="AI1265" s="116"/>
      <c r="AJ1265" s="116"/>
      <c r="AK1265" s="116"/>
      <c r="AL1265" s="116"/>
      <c r="AM1265" s="116"/>
    </row>
    <row r="1266" spans="1:39" s="115" customFormat="1" ht="24.75" hidden="1" customHeight="1" x14ac:dyDescent="0.25">
      <c r="A1266" s="60">
        <v>208</v>
      </c>
      <c r="B1266" s="14" t="s">
        <v>463</v>
      </c>
      <c r="C1266" s="26">
        <f t="shared" si="125"/>
        <v>10078986.939999999</v>
      </c>
      <c r="D1266" s="13">
        <v>503949.35</v>
      </c>
      <c r="E1266" s="13">
        <v>0</v>
      </c>
      <c r="F1266" s="13">
        <v>0</v>
      </c>
      <c r="G1266" s="13">
        <v>0</v>
      </c>
      <c r="H1266" s="13">
        <v>0</v>
      </c>
      <c r="I1266" s="13">
        <v>0</v>
      </c>
      <c r="J1266" s="13">
        <v>0</v>
      </c>
      <c r="K1266" s="15">
        <v>0</v>
      </c>
      <c r="L1266" s="13">
        <v>0</v>
      </c>
      <c r="M1266" s="184">
        <v>1340.2</v>
      </c>
      <c r="N1266" s="13">
        <v>5219595.18</v>
      </c>
      <c r="O1266" s="184">
        <v>0</v>
      </c>
      <c r="P1266" s="13">
        <v>0</v>
      </c>
      <c r="Q1266" s="184">
        <v>3127.2</v>
      </c>
      <c r="R1266" s="13">
        <v>4355442.41</v>
      </c>
      <c r="S1266" s="184">
        <v>0</v>
      </c>
      <c r="T1266" s="13">
        <v>0</v>
      </c>
      <c r="U1266" s="21"/>
      <c r="V1266" s="125"/>
      <c r="W1266" s="116"/>
      <c r="X1266" s="116"/>
      <c r="Y1266" s="116"/>
      <c r="Z1266" s="116"/>
      <c r="AA1266" s="116"/>
      <c r="AB1266" s="116"/>
      <c r="AC1266" s="116"/>
      <c r="AD1266" s="116"/>
      <c r="AE1266" s="116"/>
      <c r="AF1266" s="116"/>
      <c r="AG1266" s="116"/>
      <c r="AH1266" s="116"/>
      <c r="AI1266" s="116"/>
      <c r="AJ1266" s="116"/>
      <c r="AK1266" s="116"/>
      <c r="AL1266" s="116"/>
      <c r="AM1266" s="116"/>
    </row>
    <row r="1267" spans="1:39" s="115" customFormat="1" ht="24.75" hidden="1" customHeight="1" x14ac:dyDescent="0.25">
      <c r="A1267" s="60">
        <v>209</v>
      </c>
      <c r="B1267" s="14" t="s">
        <v>464</v>
      </c>
      <c r="C1267" s="26">
        <f t="shared" si="125"/>
        <v>20218954.050000001</v>
      </c>
      <c r="D1267" s="13">
        <v>1010947.7</v>
      </c>
      <c r="E1267" s="13">
        <v>0</v>
      </c>
      <c r="F1267" s="13">
        <v>0</v>
      </c>
      <c r="G1267" s="13">
        <v>0</v>
      </c>
      <c r="H1267" s="13">
        <v>0</v>
      </c>
      <c r="I1267" s="13">
        <v>0</v>
      </c>
      <c r="J1267" s="13">
        <v>0</v>
      </c>
      <c r="K1267" s="15">
        <v>0</v>
      </c>
      <c r="L1267" s="13">
        <v>0</v>
      </c>
      <c r="M1267" s="184">
        <v>2451</v>
      </c>
      <c r="N1267" s="13">
        <v>9545760.1899999995</v>
      </c>
      <c r="O1267" s="184">
        <v>0</v>
      </c>
      <c r="P1267" s="13">
        <v>0</v>
      </c>
      <c r="Q1267" s="184">
        <v>6942.8</v>
      </c>
      <c r="R1267" s="13">
        <v>9662246.1600000001</v>
      </c>
      <c r="S1267" s="184">
        <v>0</v>
      </c>
      <c r="T1267" s="13">
        <v>0</v>
      </c>
      <c r="U1267" s="21"/>
      <c r="V1267" s="125"/>
      <c r="W1267" s="116"/>
      <c r="X1267" s="116"/>
      <c r="Y1267" s="116"/>
      <c r="Z1267" s="116"/>
      <c r="AA1267" s="116"/>
      <c r="AB1267" s="116"/>
      <c r="AC1267" s="116"/>
      <c r="AD1267" s="116"/>
      <c r="AE1267" s="116"/>
      <c r="AF1267" s="116"/>
      <c r="AG1267" s="116"/>
      <c r="AH1267" s="116"/>
      <c r="AI1267" s="116"/>
      <c r="AJ1267" s="116"/>
      <c r="AK1267" s="116"/>
      <c r="AL1267" s="116"/>
      <c r="AM1267" s="116"/>
    </row>
    <row r="1268" spans="1:39" s="115" customFormat="1" ht="24.75" hidden="1" customHeight="1" x14ac:dyDescent="0.25">
      <c r="A1268" s="60">
        <v>210</v>
      </c>
      <c r="B1268" s="14" t="s">
        <v>465</v>
      </c>
      <c r="C1268" s="26">
        <f t="shared" si="125"/>
        <v>30944235.710000001</v>
      </c>
      <c r="D1268" s="13">
        <v>1547211.79</v>
      </c>
      <c r="E1268" s="13">
        <v>1823978.98</v>
      </c>
      <c r="F1268" s="13">
        <v>9041297.8900000006</v>
      </c>
      <c r="G1268" s="13">
        <v>5557650.4500000002</v>
      </c>
      <c r="H1268" s="13">
        <v>3087765.53</v>
      </c>
      <c r="I1268" s="13">
        <v>2268417.19</v>
      </c>
      <c r="J1268" s="13">
        <v>0</v>
      </c>
      <c r="K1268" s="15">
        <v>0</v>
      </c>
      <c r="L1268" s="13">
        <v>0</v>
      </c>
      <c r="M1268" s="184">
        <v>1956</v>
      </c>
      <c r="N1268" s="13">
        <v>7617913.8799999999</v>
      </c>
      <c r="O1268" s="184">
        <v>0</v>
      </c>
      <c r="P1268" s="13">
        <v>0</v>
      </c>
      <c r="Q1268" s="184">
        <v>0</v>
      </c>
      <c r="R1268" s="13">
        <v>0</v>
      </c>
      <c r="S1268" s="184">
        <v>0</v>
      </c>
      <c r="T1268" s="13">
        <v>0</v>
      </c>
      <c r="U1268" s="16"/>
      <c r="V1268" s="125"/>
      <c r="W1268" s="116"/>
      <c r="X1268" s="116"/>
      <c r="Y1268" s="116"/>
      <c r="Z1268" s="116"/>
      <c r="AA1268" s="116"/>
      <c r="AB1268" s="116"/>
      <c r="AC1268" s="116"/>
      <c r="AD1268" s="116"/>
      <c r="AE1268" s="116"/>
      <c r="AF1268" s="116"/>
      <c r="AG1268" s="116"/>
      <c r="AH1268" s="116"/>
      <c r="AI1268" s="116"/>
      <c r="AJ1268" s="116"/>
      <c r="AK1268" s="116"/>
      <c r="AL1268" s="116"/>
      <c r="AM1268" s="116"/>
    </row>
    <row r="1269" spans="1:39" s="115" customFormat="1" ht="24.75" hidden="1" customHeight="1" x14ac:dyDescent="0.25">
      <c r="A1269" s="60">
        <v>211</v>
      </c>
      <c r="B1269" s="14" t="s">
        <v>466</v>
      </c>
      <c r="C1269" s="26">
        <f t="shared" si="125"/>
        <v>13062061.15</v>
      </c>
      <c r="D1269" s="13">
        <v>653103.06000000006</v>
      </c>
      <c r="E1269" s="13">
        <v>0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5">
        <v>0</v>
      </c>
      <c r="L1269" s="13">
        <v>0</v>
      </c>
      <c r="M1269" s="184">
        <v>1451.7</v>
      </c>
      <c r="N1269" s="13">
        <v>5653847.4299999997</v>
      </c>
      <c r="O1269" s="184">
        <v>956.8</v>
      </c>
      <c r="P1269" s="13">
        <v>2540925.09</v>
      </c>
      <c r="Q1269" s="184">
        <v>3028.1</v>
      </c>
      <c r="R1269" s="13">
        <v>4214185.57</v>
      </c>
      <c r="S1269" s="184">
        <v>0</v>
      </c>
      <c r="T1269" s="13">
        <v>0</v>
      </c>
      <c r="U1269" s="21"/>
      <c r="V1269" s="125"/>
      <c r="W1269" s="116"/>
      <c r="X1269" s="116"/>
      <c r="Y1269" s="116"/>
      <c r="Z1269" s="116"/>
      <c r="AA1269" s="116"/>
      <c r="AB1269" s="116"/>
      <c r="AC1269" s="116"/>
      <c r="AD1269" s="116"/>
      <c r="AE1269" s="116"/>
      <c r="AF1269" s="116"/>
      <c r="AG1269" s="116"/>
      <c r="AH1269" s="116"/>
      <c r="AI1269" s="116"/>
      <c r="AJ1269" s="116"/>
      <c r="AK1269" s="116"/>
      <c r="AL1269" s="116"/>
      <c r="AM1269" s="116"/>
    </row>
    <row r="1270" spans="1:39" s="115" customFormat="1" ht="24.75" hidden="1" customHeight="1" x14ac:dyDescent="0.25">
      <c r="A1270" s="60">
        <v>212</v>
      </c>
      <c r="B1270" s="14" t="s">
        <v>467</v>
      </c>
      <c r="C1270" s="26">
        <f t="shared" si="125"/>
        <v>20506787.870000001</v>
      </c>
      <c r="D1270" s="13">
        <v>1025339.39</v>
      </c>
      <c r="E1270" s="13">
        <v>764347.99</v>
      </c>
      <c r="F1270" s="13">
        <v>4518445.53</v>
      </c>
      <c r="G1270" s="13">
        <v>1870582.15</v>
      </c>
      <c r="H1270" s="13">
        <v>945817.71</v>
      </c>
      <c r="I1270" s="13">
        <v>886185.12</v>
      </c>
      <c r="J1270" s="13">
        <v>0</v>
      </c>
      <c r="K1270" s="172">
        <v>0</v>
      </c>
      <c r="L1270" s="13">
        <v>0</v>
      </c>
      <c r="M1270" s="184">
        <v>0</v>
      </c>
      <c r="N1270" s="61">
        <v>0</v>
      </c>
      <c r="O1270" s="184">
        <v>611.70000000000005</v>
      </c>
      <c r="P1270" s="61">
        <v>1656669.05</v>
      </c>
      <c r="Q1270" s="184">
        <v>4453</v>
      </c>
      <c r="R1270" s="61">
        <v>8839400.9299999997</v>
      </c>
      <c r="S1270" s="184">
        <v>0</v>
      </c>
      <c r="T1270" s="61">
        <v>0</v>
      </c>
      <c r="U1270" s="21"/>
      <c r="V1270" s="125"/>
      <c r="W1270" s="116"/>
      <c r="X1270" s="116"/>
      <c r="Y1270" s="116"/>
      <c r="Z1270" s="116"/>
      <c r="AA1270" s="116"/>
      <c r="AB1270" s="116"/>
      <c r="AC1270" s="116"/>
      <c r="AD1270" s="116"/>
      <c r="AE1270" s="116"/>
      <c r="AF1270" s="116"/>
      <c r="AG1270" s="116"/>
      <c r="AH1270" s="116"/>
      <c r="AI1270" s="116"/>
      <c r="AJ1270" s="116"/>
      <c r="AK1270" s="116"/>
      <c r="AL1270" s="116"/>
      <c r="AM1270" s="116"/>
    </row>
    <row r="1271" spans="1:39" s="115" customFormat="1" ht="24.75" hidden="1" customHeight="1" x14ac:dyDescent="0.25">
      <c r="A1271" s="60">
        <v>213</v>
      </c>
      <c r="B1271" s="14" t="s">
        <v>468</v>
      </c>
      <c r="C1271" s="26">
        <f t="shared" si="125"/>
        <v>9651347.7300000004</v>
      </c>
      <c r="D1271" s="13">
        <v>482567.39</v>
      </c>
      <c r="E1271" s="13">
        <v>0</v>
      </c>
      <c r="F1271" s="13">
        <v>0</v>
      </c>
      <c r="G1271" s="13">
        <v>0</v>
      </c>
      <c r="H1271" s="13">
        <v>0</v>
      </c>
      <c r="I1271" s="13">
        <v>0</v>
      </c>
      <c r="J1271" s="13">
        <v>0</v>
      </c>
      <c r="K1271" s="15">
        <v>0</v>
      </c>
      <c r="L1271" s="13">
        <v>0</v>
      </c>
      <c r="M1271" s="184">
        <v>1350.7</v>
      </c>
      <c r="N1271" s="13">
        <v>5260488.8899999997</v>
      </c>
      <c r="O1271" s="184">
        <v>0</v>
      </c>
      <c r="P1271" s="13">
        <v>0</v>
      </c>
      <c r="Q1271" s="184">
        <v>2808.3</v>
      </c>
      <c r="R1271" s="13">
        <v>3908291.45</v>
      </c>
      <c r="S1271" s="184">
        <v>0</v>
      </c>
      <c r="T1271" s="13">
        <v>0</v>
      </c>
      <c r="U1271" s="21"/>
      <c r="V1271" s="125"/>
      <c r="W1271" s="116"/>
      <c r="X1271" s="116"/>
      <c r="Y1271" s="116"/>
      <c r="Z1271" s="116"/>
      <c r="AA1271" s="116"/>
      <c r="AB1271" s="116"/>
      <c r="AC1271" s="116"/>
      <c r="AD1271" s="116"/>
      <c r="AE1271" s="116"/>
      <c r="AF1271" s="116"/>
      <c r="AG1271" s="116"/>
      <c r="AH1271" s="116"/>
      <c r="AI1271" s="116"/>
      <c r="AJ1271" s="116"/>
      <c r="AK1271" s="116"/>
      <c r="AL1271" s="116"/>
      <c r="AM1271" s="116"/>
    </row>
    <row r="1272" spans="1:39" s="115" customFormat="1" ht="24.75" hidden="1" customHeight="1" x14ac:dyDescent="0.25">
      <c r="A1272" s="60">
        <v>214</v>
      </c>
      <c r="B1272" s="14" t="s">
        <v>473</v>
      </c>
      <c r="C1272" s="26">
        <f t="shared" si="125"/>
        <v>7021046.9400000004</v>
      </c>
      <c r="D1272" s="13">
        <v>351052.35</v>
      </c>
      <c r="E1272" s="13">
        <v>0</v>
      </c>
      <c r="F1272" s="13">
        <v>0</v>
      </c>
      <c r="G1272" s="13">
        <v>3396560.85</v>
      </c>
      <c r="H1272" s="13">
        <v>1887089.44</v>
      </c>
      <c r="I1272" s="13">
        <v>1386344.3</v>
      </c>
      <c r="J1272" s="13">
        <v>0</v>
      </c>
      <c r="K1272" s="172">
        <v>0</v>
      </c>
      <c r="L1272" s="13">
        <v>0</v>
      </c>
      <c r="M1272" s="184">
        <v>0</v>
      </c>
      <c r="N1272" s="61">
        <v>0</v>
      </c>
      <c r="O1272" s="184">
        <v>0</v>
      </c>
      <c r="P1272" s="61">
        <v>0</v>
      </c>
      <c r="Q1272" s="184">
        <v>0</v>
      </c>
      <c r="R1272" s="61">
        <v>0</v>
      </c>
      <c r="S1272" s="184">
        <v>0</v>
      </c>
      <c r="T1272" s="61">
        <v>0</v>
      </c>
      <c r="U1272" s="16"/>
      <c r="V1272" s="125"/>
      <c r="W1272" s="116"/>
      <c r="X1272" s="116"/>
      <c r="Y1272" s="116"/>
      <c r="Z1272" s="116"/>
      <c r="AA1272" s="116"/>
      <c r="AB1272" s="116"/>
      <c r="AC1272" s="116"/>
      <c r="AD1272" s="116"/>
      <c r="AE1272" s="116"/>
      <c r="AF1272" s="116"/>
      <c r="AG1272" s="116"/>
      <c r="AH1272" s="116"/>
      <c r="AI1272" s="116"/>
      <c r="AJ1272" s="116"/>
      <c r="AK1272" s="116"/>
      <c r="AL1272" s="116"/>
      <c r="AM1272" s="116"/>
    </row>
    <row r="1273" spans="1:39" s="115" customFormat="1" ht="24.75" hidden="1" customHeight="1" x14ac:dyDescent="0.25">
      <c r="A1273" s="60">
        <v>215</v>
      </c>
      <c r="B1273" s="14" t="s">
        <v>474</v>
      </c>
      <c r="C1273" s="26">
        <f t="shared" si="125"/>
        <v>9888649.5600000005</v>
      </c>
      <c r="D1273" s="13">
        <v>494432.48</v>
      </c>
      <c r="E1273" s="13">
        <v>0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  <c r="K1273" s="15">
        <v>0</v>
      </c>
      <c r="L1273" s="13">
        <v>0</v>
      </c>
      <c r="M1273" s="184">
        <v>1345.8</v>
      </c>
      <c r="N1273" s="13">
        <v>5241405.17</v>
      </c>
      <c r="O1273" s="184">
        <v>0</v>
      </c>
      <c r="P1273" s="13">
        <v>0</v>
      </c>
      <c r="Q1273" s="184">
        <v>2984</v>
      </c>
      <c r="R1273" s="13">
        <v>4152811.91</v>
      </c>
      <c r="S1273" s="184">
        <v>0</v>
      </c>
      <c r="T1273" s="13">
        <v>0</v>
      </c>
      <c r="U1273" s="21"/>
      <c r="V1273" s="125"/>
      <c r="W1273" s="116"/>
      <c r="X1273" s="116"/>
      <c r="Y1273" s="116"/>
      <c r="Z1273" s="116"/>
      <c r="AA1273" s="116"/>
      <c r="AB1273" s="116"/>
      <c r="AC1273" s="116"/>
      <c r="AD1273" s="116"/>
      <c r="AE1273" s="116"/>
      <c r="AF1273" s="116"/>
      <c r="AG1273" s="116"/>
      <c r="AH1273" s="116"/>
      <c r="AI1273" s="116"/>
      <c r="AJ1273" s="116"/>
      <c r="AK1273" s="116"/>
      <c r="AL1273" s="116"/>
      <c r="AM1273" s="116"/>
    </row>
    <row r="1274" spans="1:39" s="115" customFormat="1" ht="24.75" hidden="1" customHeight="1" x14ac:dyDescent="0.25">
      <c r="A1274" s="60">
        <v>216</v>
      </c>
      <c r="B1274" s="14" t="s">
        <v>475</v>
      </c>
      <c r="C1274" s="26">
        <f t="shared" si="125"/>
        <v>27321403.640000001</v>
      </c>
      <c r="D1274" s="13">
        <v>1366070.18</v>
      </c>
      <c r="E1274" s="13">
        <v>0</v>
      </c>
      <c r="F1274" s="13">
        <v>0</v>
      </c>
      <c r="G1274" s="13">
        <v>0</v>
      </c>
      <c r="H1274" s="13">
        <v>0</v>
      </c>
      <c r="I1274" s="13">
        <v>0</v>
      </c>
      <c r="J1274" s="13">
        <v>0</v>
      </c>
      <c r="K1274" s="15">
        <v>0</v>
      </c>
      <c r="L1274" s="13">
        <v>0</v>
      </c>
      <c r="M1274" s="184">
        <v>3453</v>
      </c>
      <c r="N1274" s="13">
        <v>13448188.470000001</v>
      </c>
      <c r="O1274" s="184">
        <v>0</v>
      </c>
      <c r="P1274" s="13">
        <v>0</v>
      </c>
      <c r="Q1274" s="184">
        <v>8987</v>
      </c>
      <c r="R1274" s="13">
        <v>12507144.99</v>
      </c>
      <c r="S1274" s="184">
        <v>0</v>
      </c>
      <c r="T1274" s="13">
        <v>0</v>
      </c>
      <c r="U1274" s="21"/>
      <c r="V1274" s="125"/>
      <c r="W1274" s="116"/>
      <c r="X1274" s="116"/>
      <c r="Y1274" s="116"/>
      <c r="Z1274" s="116"/>
      <c r="AA1274" s="116"/>
      <c r="AB1274" s="116"/>
      <c r="AC1274" s="116"/>
      <c r="AD1274" s="116"/>
      <c r="AE1274" s="116"/>
      <c r="AF1274" s="116"/>
      <c r="AG1274" s="116"/>
      <c r="AH1274" s="116"/>
      <c r="AI1274" s="116"/>
      <c r="AJ1274" s="116"/>
      <c r="AK1274" s="116"/>
      <c r="AL1274" s="116"/>
      <c r="AM1274" s="116"/>
    </row>
    <row r="1275" spans="1:39" s="115" customFormat="1" ht="24.75" hidden="1" customHeight="1" x14ac:dyDescent="0.25">
      <c r="A1275" s="60">
        <v>217</v>
      </c>
      <c r="B1275" s="14" t="s">
        <v>476</v>
      </c>
      <c r="C1275" s="26">
        <f t="shared" si="125"/>
        <v>21815136.210000001</v>
      </c>
      <c r="D1275" s="13">
        <v>1090756.81</v>
      </c>
      <c r="E1275" s="13">
        <v>1465390.31</v>
      </c>
      <c r="F1275" s="13">
        <v>7263806.5099999998</v>
      </c>
      <c r="G1275" s="13">
        <v>4465033.46</v>
      </c>
      <c r="H1275" s="13">
        <v>2480720.31</v>
      </c>
      <c r="I1275" s="13">
        <v>1822453.34</v>
      </c>
      <c r="J1275" s="13">
        <v>0</v>
      </c>
      <c r="K1275" s="172">
        <v>0</v>
      </c>
      <c r="L1275" s="13">
        <v>0</v>
      </c>
      <c r="M1275" s="184">
        <v>0</v>
      </c>
      <c r="N1275" s="61">
        <v>0</v>
      </c>
      <c r="O1275" s="184">
        <v>1363</v>
      </c>
      <c r="P1275" s="61">
        <v>3226975.47</v>
      </c>
      <c r="Q1275" s="184">
        <v>0</v>
      </c>
      <c r="R1275" s="61">
        <v>0</v>
      </c>
      <c r="S1275" s="184">
        <v>0</v>
      </c>
      <c r="T1275" s="61">
        <v>0</v>
      </c>
      <c r="U1275" s="16"/>
      <c r="V1275" s="125"/>
      <c r="W1275" s="116"/>
      <c r="X1275" s="116"/>
      <c r="Y1275" s="116"/>
      <c r="Z1275" s="116"/>
      <c r="AA1275" s="116"/>
      <c r="AB1275" s="116"/>
      <c r="AC1275" s="116"/>
      <c r="AD1275" s="116"/>
      <c r="AE1275" s="116"/>
      <c r="AF1275" s="116"/>
      <c r="AG1275" s="116"/>
      <c r="AH1275" s="116"/>
      <c r="AI1275" s="116"/>
      <c r="AJ1275" s="116"/>
      <c r="AK1275" s="116"/>
      <c r="AL1275" s="116"/>
      <c r="AM1275" s="116"/>
    </row>
    <row r="1276" spans="1:39" s="115" customFormat="1" ht="24.75" hidden="1" customHeight="1" x14ac:dyDescent="0.25">
      <c r="A1276" s="60">
        <v>218</v>
      </c>
      <c r="B1276" s="14" t="s">
        <v>477</v>
      </c>
      <c r="C1276" s="26">
        <f t="shared" si="125"/>
        <v>16274517.609999999</v>
      </c>
      <c r="D1276" s="13">
        <v>813725.88</v>
      </c>
      <c r="E1276" s="13">
        <v>1093209.79</v>
      </c>
      <c r="F1276" s="13">
        <v>5418941.5</v>
      </c>
      <c r="G1276" s="13">
        <v>3331002.15</v>
      </c>
      <c r="H1276" s="13">
        <v>1850665.8</v>
      </c>
      <c r="I1276" s="13">
        <v>1359585.78</v>
      </c>
      <c r="J1276" s="13">
        <v>0</v>
      </c>
      <c r="K1276" s="172">
        <v>0</v>
      </c>
      <c r="L1276" s="13">
        <v>0</v>
      </c>
      <c r="M1276" s="184">
        <v>0</v>
      </c>
      <c r="N1276" s="61">
        <v>0</v>
      </c>
      <c r="O1276" s="184">
        <v>1028.2</v>
      </c>
      <c r="P1276" s="61">
        <v>2407386.71</v>
      </c>
      <c r="Q1276" s="184">
        <v>0</v>
      </c>
      <c r="R1276" s="61">
        <v>0</v>
      </c>
      <c r="S1276" s="184">
        <v>0</v>
      </c>
      <c r="T1276" s="61">
        <v>0</v>
      </c>
      <c r="U1276" s="16"/>
      <c r="V1276" s="125"/>
      <c r="W1276" s="116"/>
      <c r="X1276" s="116"/>
      <c r="Y1276" s="116"/>
      <c r="Z1276" s="116"/>
      <c r="AA1276" s="116"/>
      <c r="AB1276" s="116"/>
      <c r="AC1276" s="116"/>
      <c r="AD1276" s="116"/>
      <c r="AE1276" s="116"/>
      <c r="AF1276" s="116"/>
      <c r="AG1276" s="116"/>
      <c r="AH1276" s="116"/>
      <c r="AI1276" s="116"/>
      <c r="AJ1276" s="116"/>
      <c r="AK1276" s="116"/>
      <c r="AL1276" s="116"/>
      <c r="AM1276" s="116"/>
    </row>
    <row r="1277" spans="1:39" s="115" customFormat="1" ht="24.75" hidden="1" customHeight="1" x14ac:dyDescent="0.25">
      <c r="A1277" s="60">
        <v>219</v>
      </c>
      <c r="B1277" s="14" t="s">
        <v>478</v>
      </c>
      <c r="C1277" s="26">
        <f t="shared" si="125"/>
        <v>11303750.1</v>
      </c>
      <c r="D1277" s="13">
        <v>565187.51</v>
      </c>
      <c r="E1277" s="13">
        <v>1099923.18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72">
        <v>0</v>
      </c>
      <c r="L1277" s="13">
        <v>0</v>
      </c>
      <c r="M1277" s="184">
        <v>1366</v>
      </c>
      <c r="N1277" s="61">
        <v>5320076.87</v>
      </c>
      <c r="O1277" s="184">
        <v>0</v>
      </c>
      <c r="P1277" s="61">
        <v>0</v>
      </c>
      <c r="Q1277" s="184">
        <v>3103.1</v>
      </c>
      <c r="R1277" s="61">
        <v>4318562.54</v>
      </c>
      <c r="S1277" s="184">
        <v>0</v>
      </c>
      <c r="T1277" s="61">
        <v>0</v>
      </c>
      <c r="U1277" s="21"/>
      <c r="V1277" s="125"/>
      <c r="W1277" s="116"/>
      <c r="X1277" s="116"/>
      <c r="Y1277" s="116"/>
      <c r="Z1277" s="116"/>
      <c r="AA1277" s="116"/>
      <c r="AB1277" s="116"/>
      <c r="AC1277" s="116"/>
      <c r="AD1277" s="116"/>
      <c r="AE1277" s="116"/>
      <c r="AF1277" s="116"/>
      <c r="AG1277" s="116"/>
      <c r="AH1277" s="116"/>
      <c r="AI1277" s="116"/>
      <c r="AJ1277" s="116"/>
      <c r="AK1277" s="116"/>
      <c r="AL1277" s="116"/>
      <c r="AM1277" s="116"/>
    </row>
    <row r="1278" spans="1:39" s="115" customFormat="1" ht="24.75" hidden="1" customHeight="1" x14ac:dyDescent="0.25">
      <c r="A1278" s="60">
        <v>220</v>
      </c>
      <c r="B1278" s="14" t="s">
        <v>479</v>
      </c>
      <c r="C1278" s="26">
        <f t="shared" si="125"/>
        <v>13215028.109999999</v>
      </c>
      <c r="D1278" s="13">
        <v>660751.41</v>
      </c>
      <c r="E1278" s="13">
        <v>0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5">
        <v>0</v>
      </c>
      <c r="L1278" s="13">
        <v>0</v>
      </c>
      <c r="M1278" s="184">
        <v>1797.1</v>
      </c>
      <c r="N1278" s="13">
        <v>6999055.75</v>
      </c>
      <c r="O1278" s="184">
        <v>0</v>
      </c>
      <c r="P1278" s="13">
        <v>0</v>
      </c>
      <c r="Q1278" s="184">
        <v>3991.7</v>
      </c>
      <c r="R1278" s="13">
        <v>5555220.9500000002</v>
      </c>
      <c r="S1278" s="184">
        <v>0</v>
      </c>
      <c r="T1278" s="13">
        <v>0</v>
      </c>
      <c r="U1278" s="21"/>
      <c r="V1278" s="125"/>
      <c r="W1278" s="116"/>
      <c r="X1278" s="116"/>
      <c r="Y1278" s="116"/>
      <c r="Z1278" s="116"/>
      <c r="AA1278" s="116"/>
      <c r="AB1278" s="116"/>
      <c r="AC1278" s="116"/>
      <c r="AD1278" s="116"/>
      <c r="AE1278" s="116"/>
      <c r="AF1278" s="116"/>
      <c r="AG1278" s="116"/>
      <c r="AH1278" s="116"/>
      <c r="AI1278" s="116"/>
      <c r="AJ1278" s="116"/>
      <c r="AK1278" s="116"/>
      <c r="AL1278" s="116"/>
      <c r="AM1278" s="116"/>
    </row>
    <row r="1279" spans="1:39" s="115" customFormat="1" ht="24.75" hidden="1" customHeight="1" x14ac:dyDescent="0.25">
      <c r="A1279" s="60">
        <v>221</v>
      </c>
      <c r="B1279" s="14" t="s">
        <v>480</v>
      </c>
      <c r="C1279" s="26">
        <f t="shared" si="125"/>
        <v>9896848.8000000007</v>
      </c>
      <c r="D1279" s="13">
        <v>494842.44</v>
      </c>
      <c r="E1279" s="13">
        <v>0</v>
      </c>
      <c r="F1279" s="13">
        <v>0</v>
      </c>
      <c r="G1279" s="13">
        <v>0</v>
      </c>
      <c r="H1279" s="13">
        <v>0</v>
      </c>
      <c r="I1279" s="13">
        <v>0</v>
      </c>
      <c r="J1279" s="13">
        <v>0</v>
      </c>
      <c r="K1279" s="15">
        <v>0</v>
      </c>
      <c r="L1279" s="13">
        <v>0</v>
      </c>
      <c r="M1279" s="184">
        <v>1347.8</v>
      </c>
      <c r="N1279" s="13">
        <v>5249194.45</v>
      </c>
      <c r="O1279" s="184">
        <v>0</v>
      </c>
      <c r="P1279" s="13">
        <v>0</v>
      </c>
      <c r="Q1279" s="184">
        <v>2984</v>
      </c>
      <c r="R1279" s="13">
        <v>4152811.91</v>
      </c>
      <c r="S1279" s="184">
        <v>0</v>
      </c>
      <c r="T1279" s="13">
        <v>0</v>
      </c>
      <c r="U1279" s="21"/>
      <c r="V1279" s="125"/>
      <c r="W1279" s="116"/>
      <c r="X1279" s="116"/>
      <c r="Y1279" s="116"/>
      <c r="Z1279" s="116"/>
      <c r="AA1279" s="116"/>
      <c r="AB1279" s="116"/>
      <c r="AC1279" s="116"/>
      <c r="AD1279" s="116"/>
      <c r="AE1279" s="116"/>
      <c r="AF1279" s="116"/>
      <c r="AG1279" s="116"/>
      <c r="AH1279" s="116"/>
      <c r="AI1279" s="116"/>
      <c r="AJ1279" s="116"/>
      <c r="AK1279" s="116"/>
      <c r="AL1279" s="116"/>
      <c r="AM1279" s="116"/>
    </row>
    <row r="1280" spans="1:39" s="115" customFormat="1" ht="24.75" hidden="1" customHeight="1" x14ac:dyDescent="0.25">
      <c r="A1280" s="60">
        <v>222</v>
      </c>
      <c r="B1280" s="14" t="s">
        <v>481</v>
      </c>
      <c r="C1280" s="26">
        <f t="shared" si="125"/>
        <v>610008.56000000006</v>
      </c>
      <c r="D1280" s="13">
        <v>30500.43</v>
      </c>
      <c r="E1280" s="13">
        <v>579508.13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72">
        <v>0</v>
      </c>
      <c r="L1280" s="13">
        <v>0</v>
      </c>
      <c r="M1280" s="184">
        <v>0</v>
      </c>
      <c r="N1280" s="61">
        <v>0</v>
      </c>
      <c r="O1280" s="184">
        <v>0</v>
      </c>
      <c r="P1280" s="61">
        <v>0</v>
      </c>
      <c r="Q1280" s="184">
        <v>0</v>
      </c>
      <c r="R1280" s="61">
        <v>0</v>
      </c>
      <c r="S1280" s="184">
        <v>0</v>
      </c>
      <c r="T1280" s="61">
        <v>0</v>
      </c>
      <c r="U1280" s="16"/>
      <c r="V1280" s="125"/>
      <c r="W1280" s="116"/>
      <c r="X1280" s="116"/>
      <c r="Y1280" s="116"/>
      <c r="Z1280" s="116"/>
      <c r="AA1280" s="116"/>
      <c r="AB1280" s="116"/>
      <c r="AC1280" s="116"/>
      <c r="AD1280" s="116"/>
      <c r="AE1280" s="116"/>
      <c r="AF1280" s="116"/>
      <c r="AG1280" s="116"/>
      <c r="AH1280" s="116"/>
      <c r="AI1280" s="116"/>
      <c r="AJ1280" s="116"/>
      <c r="AK1280" s="116"/>
      <c r="AL1280" s="116"/>
      <c r="AM1280" s="116"/>
    </row>
    <row r="1281" spans="1:39" s="115" customFormat="1" ht="24.75" hidden="1" customHeight="1" x14ac:dyDescent="0.25">
      <c r="A1281" s="60">
        <v>223</v>
      </c>
      <c r="B1281" s="14" t="s">
        <v>482</v>
      </c>
      <c r="C1281" s="26">
        <f t="shared" si="125"/>
        <v>9937328.7799999993</v>
      </c>
      <c r="D1281" s="13">
        <v>496866.44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5">
        <v>0</v>
      </c>
      <c r="L1281" s="13">
        <v>0</v>
      </c>
      <c r="M1281" s="184">
        <v>1366</v>
      </c>
      <c r="N1281" s="13">
        <v>5320076.87</v>
      </c>
      <c r="O1281" s="184">
        <v>0</v>
      </c>
      <c r="P1281" s="13">
        <v>0</v>
      </c>
      <c r="Q1281" s="184">
        <v>2960.7</v>
      </c>
      <c r="R1281" s="13">
        <v>4120385.47</v>
      </c>
      <c r="S1281" s="184">
        <v>0</v>
      </c>
      <c r="T1281" s="13">
        <v>0</v>
      </c>
      <c r="U1281" s="21"/>
      <c r="V1281" s="125"/>
      <c r="W1281" s="116"/>
      <c r="X1281" s="116"/>
      <c r="Y1281" s="116"/>
      <c r="Z1281" s="116"/>
      <c r="AA1281" s="116"/>
      <c r="AB1281" s="116"/>
      <c r="AC1281" s="116"/>
      <c r="AD1281" s="116"/>
      <c r="AE1281" s="116"/>
      <c r="AF1281" s="116"/>
      <c r="AG1281" s="116"/>
      <c r="AH1281" s="116"/>
      <c r="AI1281" s="116"/>
      <c r="AJ1281" s="116"/>
      <c r="AK1281" s="116"/>
      <c r="AL1281" s="116"/>
      <c r="AM1281" s="116"/>
    </row>
    <row r="1282" spans="1:39" s="115" customFormat="1" ht="24.75" hidden="1" customHeight="1" x14ac:dyDescent="0.25">
      <c r="A1282" s="60">
        <v>224</v>
      </c>
      <c r="B1282" s="14" t="s">
        <v>483</v>
      </c>
      <c r="C1282" s="26">
        <f t="shared" si="125"/>
        <v>6810887.2400000002</v>
      </c>
      <c r="D1282" s="13">
        <v>340544.36</v>
      </c>
      <c r="E1282" s="13">
        <v>0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  <c r="K1282" s="15">
        <v>0</v>
      </c>
      <c r="L1282" s="13">
        <v>0</v>
      </c>
      <c r="M1282" s="184">
        <v>913.8</v>
      </c>
      <c r="N1282" s="13">
        <v>3558921.12</v>
      </c>
      <c r="O1282" s="184">
        <v>0</v>
      </c>
      <c r="P1282" s="13">
        <v>0</v>
      </c>
      <c r="Q1282" s="184">
        <v>2092</v>
      </c>
      <c r="R1282" s="13">
        <v>2911421.76</v>
      </c>
      <c r="S1282" s="184">
        <v>0</v>
      </c>
      <c r="T1282" s="13">
        <v>0</v>
      </c>
      <c r="U1282" s="21"/>
      <c r="V1282" s="125"/>
      <c r="W1282" s="116"/>
      <c r="X1282" s="116"/>
      <c r="Y1282" s="116"/>
      <c r="Z1282" s="116"/>
      <c r="AA1282" s="116"/>
      <c r="AB1282" s="116"/>
      <c r="AC1282" s="116"/>
      <c r="AD1282" s="116"/>
      <c r="AE1282" s="116"/>
      <c r="AF1282" s="116"/>
      <c r="AG1282" s="116"/>
      <c r="AH1282" s="116"/>
      <c r="AI1282" s="116"/>
      <c r="AJ1282" s="116"/>
      <c r="AK1282" s="116"/>
      <c r="AL1282" s="116"/>
      <c r="AM1282" s="116"/>
    </row>
    <row r="1283" spans="1:39" s="115" customFormat="1" ht="24.75" hidden="1" customHeight="1" x14ac:dyDescent="0.25">
      <c r="A1283" s="60">
        <v>225</v>
      </c>
      <c r="B1283" s="14" t="s">
        <v>484</v>
      </c>
      <c r="C1283" s="26">
        <f t="shared" si="125"/>
        <v>6742310.6900000004</v>
      </c>
      <c r="D1283" s="13">
        <v>337115.53</v>
      </c>
      <c r="E1283" s="13">
        <v>0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5">
        <v>0</v>
      </c>
      <c r="L1283" s="13">
        <v>0</v>
      </c>
      <c r="M1283" s="184">
        <v>908.4</v>
      </c>
      <c r="N1283" s="13">
        <v>3537890.07</v>
      </c>
      <c r="O1283" s="184">
        <v>0</v>
      </c>
      <c r="P1283" s="13">
        <v>0</v>
      </c>
      <c r="Q1283" s="184">
        <v>2060.3000000000002</v>
      </c>
      <c r="R1283" s="13">
        <v>2867305.09</v>
      </c>
      <c r="S1283" s="184">
        <v>0</v>
      </c>
      <c r="T1283" s="13">
        <v>0</v>
      </c>
      <c r="U1283" s="21"/>
      <c r="V1283" s="125"/>
      <c r="W1283" s="116"/>
      <c r="X1283" s="116"/>
      <c r="Y1283" s="116"/>
      <c r="Z1283" s="116"/>
      <c r="AA1283" s="116"/>
      <c r="AB1283" s="116"/>
      <c r="AC1283" s="116"/>
      <c r="AD1283" s="116"/>
      <c r="AE1283" s="116"/>
      <c r="AF1283" s="116"/>
      <c r="AG1283" s="116"/>
      <c r="AH1283" s="116"/>
      <c r="AI1283" s="116"/>
      <c r="AJ1283" s="116"/>
      <c r="AK1283" s="116"/>
      <c r="AL1283" s="116"/>
      <c r="AM1283" s="116"/>
    </row>
    <row r="1284" spans="1:39" s="115" customFormat="1" ht="24.75" hidden="1" customHeight="1" x14ac:dyDescent="0.25">
      <c r="A1284" s="60">
        <v>226</v>
      </c>
      <c r="B1284" s="14" t="s">
        <v>485</v>
      </c>
      <c r="C1284" s="26">
        <f t="shared" si="125"/>
        <v>12404116.09</v>
      </c>
      <c r="D1284" s="13">
        <v>620205.81000000006</v>
      </c>
      <c r="E1284" s="13">
        <v>581778.77</v>
      </c>
      <c r="F1284" s="13">
        <v>3439187.08</v>
      </c>
      <c r="G1284" s="13">
        <v>1423782.12</v>
      </c>
      <c r="H1284" s="13">
        <v>719903.35</v>
      </c>
      <c r="I1284" s="13">
        <v>674514.36</v>
      </c>
      <c r="J1284" s="13">
        <v>0</v>
      </c>
      <c r="K1284" s="172">
        <v>0</v>
      </c>
      <c r="L1284" s="13">
        <v>0</v>
      </c>
      <c r="M1284" s="184">
        <v>0</v>
      </c>
      <c r="N1284" s="61">
        <v>0</v>
      </c>
      <c r="O1284" s="184">
        <v>0</v>
      </c>
      <c r="P1284" s="61">
        <v>0</v>
      </c>
      <c r="Q1284" s="184">
        <v>2491</v>
      </c>
      <c r="R1284" s="61">
        <v>4944744.5999999996</v>
      </c>
      <c r="S1284" s="184">
        <v>0</v>
      </c>
      <c r="T1284" s="61">
        <v>0</v>
      </c>
      <c r="U1284" s="21"/>
      <c r="V1284" s="125"/>
      <c r="W1284" s="116"/>
      <c r="X1284" s="116"/>
      <c r="Y1284" s="116"/>
      <c r="Z1284" s="116"/>
      <c r="AA1284" s="116"/>
      <c r="AB1284" s="116"/>
      <c r="AC1284" s="116"/>
      <c r="AD1284" s="116"/>
      <c r="AE1284" s="116"/>
      <c r="AF1284" s="116"/>
      <c r="AG1284" s="116"/>
      <c r="AH1284" s="116"/>
      <c r="AI1284" s="116"/>
      <c r="AJ1284" s="116"/>
      <c r="AK1284" s="116"/>
      <c r="AL1284" s="116"/>
      <c r="AM1284" s="116"/>
    </row>
    <row r="1285" spans="1:39" s="115" customFormat="1" ht="24.75" hidden="1" customHeight="1" x14ac:dyDescent="0.25">
      <c r="A1285" s="60">
        <v>227</v>
      </c>
      <c r="B1285" s="14" t="s">
        <v>486</v>
      </c>
      <c r="C1285" s="26">
        <f t="shared" si="125"/>
        <v>6921659.3600000003</v>
      </c>
      <c r="D1285" s="13">
        <v>346082.97</v>
      </c>
      <c r="E1285" s="13">
        <v>0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5">
        <v>0</v>
      </c>
      <c r="L1285" s="13">
        <v>0</v>
      </c>
      <c r="M1285" s="184">
        <v>1351</v>
      </c>
      <c r="N1285" s="13">
        <v>6575576.3899999997</v>
      </c>
      <c r="O1285" s="184">
        <v>0</v>
      </c>
      <c r="P1285" s="13">
        <v>0</v>
      </c>
      <c r="Q1285" s="184">
        <v>0</v>
      </c>
      <c r="R1285" s="13">
        <v>0</v>
      </c>
      <c r="S1285" s="184">
        <v>0</v>
      </c>
      <c r="T1285" s="13">
        <v>0</v>
      </c>
      <c r="U1285" s="16"/>
      <c r="V1285" s="125"/>
      <c r="W1285" s="116"/>
      <c r="X1285" s="116"/>
      <c r="Y1285" s="116"/>
      <c r="Z1285" s="116"/>
      <c r="AA1285" s="116"/>
      <c r="AB1285" s="116"/>
      <c r="AC1285" s="116"/>
      <c r="AD1285" s="116"/>
      <c r="AE1285" s="116"/>
      <c r="AF1285" s="116"/>
      <c r="AG1285" s="116"/>
      <c r="AH1285" s="116"/>
      <c r="AI1285" s="116"/>
      <c r="AJ1285" s="116"/>
      <c r="AK1285" s="116"/>
      <c r="AL1285" s="116"/>
      <c r="AM1285" s="116"/>
    </row>
    <row r="1286" spans="1:39" s="115" customFormat="1" ht="24.75" hidden="1" customHeight="1" x14ac:dyDescent="0.25">
      <c r="A1286" s="60">
        <v>228</v>
      </c>
      <c r="B1286" s="14" t="s">
        <v>487</v>
      </c>
      <c r="C1286" s="26">
        <f t="shared" si="125"/>
        <v>10578624.73</v>
      </c>
      <c r="D1286" s="13">
        <v>528931.24</v>
      </c>
      <c r="E1286" s="13">
        <v>0</v>
      </c>
      <c r="F1286" s="13">
        <v>0</v>
      </c>
      <c r="G1286" s="13">
        <v>0</v>
      </c>
      <c r="H1286" s="13">
        <v>0</v>
      </c>
      <c r="I1286" s="13">
        <v>0</v>
      </c>
      <c r="J1286" s="13">
        <v>0</v>
      </c>
      <c r="K1286" s="172">
        <v>0</v>
      </c>
      <c r="L1286" s="13">
        <v>0</v>
      </c>
      <c r="M1286" s="184">
        <v>0</v>
      </c>
      <c r="N1286" s="61">
        <v>0</v>
      </c>
      <c r="O1286" s="184">
        <v>0</v>
      </c>
      <c r="P1286" s="61">
        <v>0</v>
      </c>
      <c r="Q1286" s="184">
        <v>7221.2</v>
      </c>
      <c r="R1286" s="61">
        <v>10049693.49</v>
      </c>
      <c r="S1286" s="184">
        <v>0</v>
      </c>
      <c r="T1286" s="61">
        <v>0</v>
      </c>
      <c r="U1286" s="21"/>
      <c r="V1286" s="125"/>
      <c r="W1286" s="116"/>
      <c r="X1286" s="116"/>
      <c r="Y1286" s="116"/>
      <c r="Z1286" s="116"/>
      <c r="AA1286" s="116"/>
      <c r="AB1286" s="116"/>
      <c r="AC1286" s="116"/>
      <c r="AD1286" s="116"/>
      <c r="AE1286" s="116"/>
      <c r="AF1286" s="116"/>
      <c r="AG1286" s="116"/>
      <c r="AH1286" s="116"/>
      <c r="AI1286" s="116"/>
      <c r="AJ1286" s="116"/>
      <c r="AK1286" s="116"/>
      <c r="AL1286" s="116"/>
      <c r="AM1286" s="116"/>
    </row>
    <row r="1287" spans="1:39" s="115" customFormat="1" ht="24.75" hidden="1" customHeight="1" x14ac:dyDescent="0.25">
      <c r="A1287" s="60">
        <v>229</v>
      </c>
      <c r="B1287" s="14" t="s">
        <v>488</v>
      </c>
      <c r="C1287" s="26">
        <f t="shared" ref="C1287:C1318" si="126">ROUND(SUM(D1287+E1287+F1287+G1287+H1287+I1287+J1287+L1287+N1287+P1287+R1287+T1287),2)</f>
        <v>5053017.54</v>
      </c>
      <c r="D1287" s="13">
        <v>252650.88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72">
        <v>0</v>
      </c>
      <c r="L1287" s="13">
        <v>0</v>
      </c>
      <c r="M1287" s="184">
        <v>0</v>
      </c>
      <c r="N1287" s="61">
        <v>0</v>
      </c>
      <c r="O1287" s="184">
        <v>0</v>
      </c>
      <c r="P1287" s="61">
        <v>0</v>
      </c>
      <c r="Q1287" s="184">
        <v>3449.3</v>
      </c>
      <c r="R1287" s="61">
        <v>4800366.66</v>
      </c>
      <c r="S1287" s="184">
        <v>0</v>
      </c>
      <c r="T1287" s="61">
        <v>0</v>
      </c>
      <c r="U1287" s="21"/>
      <c r="V1287" s="125"/>
      <c r="W1287" s="116"/>
      <c r="X1287" s="116"/>
      <c r="Y1287" s="116"/>
      <c r="Z1287" s="116"/>
      <c r="AA1287" s="116"/>
      <c r="AB1287" s="116"/>
      <c r="AC1287" s="116"/>
      <c r="AD1287" s="116"/>
      <c r="AE1287" s="116"/>
      <c r="AF1287" s="116"/>
      <c r="AG1287" s="116"/>
      <c r="AH1287" s="116"/>
      <c r="AI1287" s="116"/>
      <c r="AJ1287" s="116"/>
      <c r="AK1287" s="116"/>
      <c r="AL1287" s="116"/>
      <c r="AM1287" s="116"/>
    </row>
    <row r="1288" spans="1:39" s="115" customFormat="1" ht="24.75" hidden="1" customHeight="1" x14ac:dyDescent="0.25">
      <c r="A1288" s="60">
        <v>230</v>
      </c>
      <c r="B1288" s="14" t="s">
        <v>489</v>
      </c>
      <c r="C1288" s="26">
        <f t="shared" si="126"/>
        <v>16411283.609999999</v>
      </c>
      <c r="D1288" s="13">
        <v>820564.18</v>
      </c>
      <c r="E1288" s="13">
        <v>964857.45</v>
      </c>
      <c r="F1288" s="13">
        <v>4782710.6100000003</v>
      </c>
      <c r="G1288" s="13">
        <v>2939913.51</v>
      </c>
      <c r="H1288" s="13">
        <v>1633381.52</v>
      </c>
      <c r="I1288" s="13">
        <v>1199958.58</v>
      </c>
      <c r="J1288" s="13">
        <v>0</v>
      </c>
      <c r="K1288" s="15">
        <v>0</v>
      </c>
      <c r="L1288" s="13">
        <v>0</v>
      </c>
      <c r="M1288" s="184">
        <v>1045</v>
      </c>
      <c r="N1288" s="13">
        <v>4069897.76</v>
      </c>
      <c r="O1288" s="184">
        <v>0</v>
      </c>
      <c r="P1288" s="13">
        <v>0</v>
      </c>
      <c r="Q1288" s="184">
        <v>0</v>
      </c>
      <c r="R1288" s="13">
        <v>0</v>
      </c>
      <c r="S1288" s="184">
        <v>0</v>
      </c>
      <c r="T1288" s="13">
        <v>0</v>
      </c>
      <c r="U1288" s="16"/>
      <c r="V1288" s="125"/>
      <c r="W1288" s="116"/>
      <c r="X1288" s="116"/>
      <c r="Y1288" s="116"/>
      <c r="Z1288" s="116"/>
      <c r="AA1288" s="116"/>
      <c r="AB1288" s="116"/>
      <c r="AC1288" s="116"/>
      <c r="AD1288" s="116"/>
      <c r="AE1288" s="116"/>
      <c r="AF1288" s="116"/>
      <c r="AG1288" s="116"/>
      <c r="AH1288" s="116"/>
      <c r="AI1288" s="116"/>
      <c r="AJ1288" s="116"/>
      <c r="AK1288" s="116"/>
      <c r="AL1288" s="116"/>
      <c r="AM1288" s="116"/>
    </row>
    <row r="1289" spans="1:39" s="115" customFormat="1" ht="24.75" hidden="1" customHeight="1" x14ac:dyDescent="0.25">
      <c r="A1289" s="60">
        <v>231</v>
      </c>
      <c r="B1289" s="14" t="s">
        <v>490</v>
      </c>
      <c r="C1289" s="26">
        <f t="shared" si="126"/>
        <v>1465129.66</v>
      </c>
      <c r="D1289" s="13">
        <v>73256.479999999996</v>
      </c>
      <c r="E1289" s="13">
        <v>1391873.18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72">
        <v>0</v>
      </c>
      <c r="L1289" s="13">
        <v>0</v>
      </c>
      <c r="M1289" s="184">
        <v>0</v>
      </c>
      <c r="N1289" s="61">
        <v>0</v>
      </c>
      <c r="O1289" s="184">
        <v>0</v>
      </c>
      <c r="P1289" s="61">
        <v>0</v>
      </c>
      <c r="Q1289" s="184">
        <v>0</v>
      </c>
      <c r="R1289" s="61">
        <v>0</v>
      </c>
      <c r="S1289" s="184">
        <v>0</v>
      </c>
      <c r="T1289" s="61">
        <v>0</v>
      </c>
      <c r="U1289" s="16"/>
      <c r="V1289" s="125"/>
      <c r="W1289" s="116"/>
      <c r="X1289" s="116"/>
      <c r="Y1289" s="116"/>
      <c r="Z1289" s="116"/>
      <c r="AA1289" s="116"/>
      <c r="AB1289" s="116"/>
      <c r="AC1289" s="116"/>
      <c r="AD1289" s="116"/>
      <c r="AE1289" s="116"/>
      <c r="AF1289" s="116"/>
      <c r="AG1289" s="116"/>
      <c r="AH1289" s="116"/>
      <c r="AI1289" s="116"/>
      <c r="AJ1289" s="116"/>
      <c r="AK1289" s="116"/>
      <c r="AL1289" s="116"/>
      <c r="AM1289" s="116"/>
    </row>
    <row r="1290" spans="1:39" s="115" customFormat="1" ht="24.75" hidden="1" customHeight="1" x14ac:dyDescent="0.25">
      <c r="A1290" s="60">
        <v>232</v>
      </c>
      <c r="B1290" s="14" t="s">
        <v>491</v>
      </c>
      <c r="C1290" s="26">
        <f t="shared" si="126"/>
        <v>313803.27</v>
      </c>
      <c r="D1290" s="13">
        <v>15690.16</v>
      </c>
      <c r="E1290" s="13">
        <v>298113.11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72">
        <v>0</v>
      </c>
      <c r="L1290" s="13">
        <v>0</v>
      </c>
      <c r="M1290" s="184">
        <v>0</v>
      </c>
      <c r="N1290" s="61">
        <v>0</v>
      </c>
      <c r="O1290" s="184">
        <v>0</v>
      </c>
      <c r="P1290" s="61">
        <v>0</v>
      </c>
      <c r="Q1290" s="184">
        <v>0</v>
      </c>
      <c r="R1290" s="61">
        <v>0</v>
      </c>
      <c r="S1290" s="184">
        <v>0</v>
      </c>
      <c r="T1290" s="61">
        <v>0</v>
      </c>
      <c r="U1290" s="16"/>
      <c r="V1290" s="126"/>
      <c r="W1290" s="116"/>
      <c r="X1290" s="116"/>
      <c r="Y1290" s="116"/>
      <c r="Z1290" s="116"/>
      <c r="AA1290" s="116"/>
      <c r="AB1290" s="116"/>
      <c r="AC1290" s="116"/>
      <c r="AD1290" s="116"/>
      <c r="AE1290" s="116"/>
      <c r="AF1290" s="116"/>
      <c r="AG1290" s="116"/>
      <c r="AH1290" s="116"/>
      <c r="AI1290" s="116"/>
      <c r="AJ1290" s="116"/>
      <c r="AK1290" s="116"/>
      <c r="AL1290" s="116"/>
      <c r="AM1290" s="116"/>
    </row>
    <row r="1291" spans="1:39" s="115" customFormat="1" ht="24.75" hidden="1" customHeight="1" x14ac:dyDescent="0.25">
      <c r="A1291" s="60">
        <v>233</v>
      </c>
      <c r="B1291" s="14" t="s">
        <v>364</v>
      </c>
      <c r="C1291" s="26">
        <f t="shared" si="126"/>
        <v>8337413.0199999996</v>
      </c>
      <c r="D1291" s="13">
        <v>416870.65</v>
      </c>
      <c r="E1291" s="13">
        <v>0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72">
        <v>0</v>
      </c>
      <c r="L1291" s="13">
        <v>0</v>
      </c>
      <c r="M1291" s="184">
        <v>0</v>
      </c>
      <c r="N1291" s="61">
        <v>0</v>
      </c>
      <c r="O1291" s="184">
        <v>0</v>
      </c>
      <c r="P1291" s="61">
        <v>0</v>
      </c>
      <c r="Q1291" s="184">
        <v>5691.3</v>
      </c>
      <c r="R1291" s="61">
        <v>7920542.3700000001</v>
      </c>
      <c r="S1291" s="184">
        <v>0</v>
      </c>
      <c r="T1291" s="61">
        <v>0</v>
      </c>
      <c r="U1291" s="21"/>
      <c r="V1291" s="125"/>
      <c r="W1291" s="116"/>
      <c r="X1291" s="116"/>
      <c r="Y1291" s="116"/>
      <c r="Z1291" s="116"/>
      <c r="AA1291" s="116"/>
      <c r="AB1291" s="116"/>
      <c r="AC1291" s="116"/>
      <c r="AD1291" s="116"/>
      <c r="AE1291" s="116"/>
      <c r="AF1291" s="116"/>
      <c r="AG1291" s="116"/>
      <c r="AH1291" s="116"/>
      <c r="AI1291" s="116"/>
      <c r="AJ1291" s="116"/>
      <c r="AK1291" s="116"/>
      <c r="AL1291" s="116"/>
      <c r="AM1291" s="116"/>
    </row>
    <row r="1292" spans="1:39" s="115" customFormat="1" ht="24.75" hidden="1" customHeight="1" x14ac:dyDescent="0.25">
      <c r="A1292" s="60">
        <v>234</v>
      </c>
      <c r="B1292" s="14" t="s">
        <v>365</v>
      </c>
      <c r="C1292" s="26">
        <f t="shared" si="126"/>
        <v>20351877.640000001</v>
      </c>
      <c r="D1292" s="13">
        <v>1017593.88</v>
      </c>
      <c r="E1292" s="13">
        <v>0</v>
      </c>
      <c r="F1292" s="13">
        <v>7162746.0499999998</v>
      </c>
      <c r="G1292" s="13">
        <v>0</v>
      </c>
      <c r="H1292" s="13">
        <v>0</v>
      </c>
      <c r="I1292" s="13">
        <v>0</v>
      </c>
      <c r="J1292" s="13">
        <v>0</v>
      </c>
      <c r="K1292" s="15">
        <v>0</v>
      </c>
      <c r="L1292" s="13">
        <v>0</v>
      </c>
      <c r="M1292" s="184">
        <v>1649.3</v>
      </c>
      <c r="N1292" s="13">
        <v>6423428.1100000003</v>
      </c>
      <c r="O1292" s="184">
        <v>0</v>
      </c>
      <c r="P1292" s="13">
        <v>0</v>
      </c>
      <c r="Q1292" s="184">
        <v>4130.3</v>
      </c>
      <c r="R1292" s="13">
        <v>5748109.5999999996</v>
      </c>
      <c r="S1292" s="184">
        <v>0</v>
      </c>
      <c r="T1292" s="13">
        <v>0</v>
      </c>
      <c r="U1292" s="21"/>
      <c r="V1292" s="125"/>
      <c r="W1292" s="116"/>
      <c r="X1292" s="116"/>
      <c r="Y1292" s="116"/>
      <c r="Z1292" s="116"/>
      <c r="AA1292" s="116"/>
      <c r="AB1292" s="116"/>
      <c r="AC1292" s="116"/>
      <c r="AD1292" s="116"/>
      <c r="AE1292" s="116"/>
      <c r="AF1292" s="116"/>
      <c r="AG1292" s="116"/>
      <c r="AH1292" s="116"/>
      <c r="AI1292" s="116"/>
      <c r="AJ1292" s="116"/>
      <c r="AK1292" s="116"/>
      <c r="AL1292" s="116"/>
      <c r="AM1292" s="116"/>
    </row>
    <row r="1293" spans="1:39" s="115" customFormat="1" ht="24.75" hidden="1" customHeight="1" x14ac:dyDescent="0.25">
      <c r="A1293" s="60">
        <v>235</v>
      </c>
      <c r="B1293" s="14" t="s">
        <v>492</v>
      </c>
      <c r="C1293" s="26">
        <f t="shared" si="126"/>
        <v>26643894.670000002</v>
      </c>
      <c r="D1293" s="13">
        <v>1332194.73</v>
      </c>
      <c r="E1293" s="13">
        <v>0</v>
      </c>
      <c r="F1293" s="13">
        <v>9235235.7899999991</v>
      </c>
      <c r="G1293" s="13">
        <v>0</v>
      </c>
      <c r="H1293" s="13">
        <v>0</v>
      </c>
      <c r="I1293" s="13">
        <v>0</v>
      </c>
      <c r="J1293" s="13">
        <v>0</v>
      </c>
      <c r="K1293" s="15">
        <v>0</v>
      </c>
      <c r="L1293" s="13">
        <v>0</v>
      </c>
      <c r="M1293" s="184">
        <v>1992.3</v>
      </c>
      <c r="N1293" s="13">
        <v>7759289.2800000003</v>
      </c>
      <c r="O1293" s="184">
        <v>0</v>
      </c>
      <c r="P1293" s="13">
        <v>0</v>
      </c>
      <c r="Q1293" s="184">
        <v>5976.3</v>
      </c>
      <c r="R1293" s="13">
        <v>8317174.8700000001</v>
      </c>
      <c r="S1293" s="184">
        <v>0</v>
      </c>
      <c r="T1293" s="13">
        <v>0</v>
      </c>
      <c r="U1293" s="21"/>
      <c r="V1293" s="125"/>
      <c r="W1293" s="116"/>
      <c r="X1293" s="116"/>
      <c r="Y1293" s="116"/>
      <c r="Z1293" s="116"/>
      <c r="AA1293" s="116"/>
      <c r="AB1293" s="116"/>
      <c r="AC1293" s="116"/>
      <c r="AD1293" s="116"/>
      <c r="AE1293" s="116"/>
      <c r="AF1293" s="116"/>
      <c r="AG1293" s="116"/>
      <c r="AH1293" s="116"/>
      <c r="AI1293" s="116"/>
      <c r="AJ1293" s="116"/>
      <c r="AK1293" s="116"/>
      <c r="AL1293" s="116"/>
      <c r="AM1293" s="116"/>
    </row>
    <row r="1294" spans="1:39" s="115" customFormat="1" ht="24.75" hidden="1" customHeight="1" x14ac:dyDescent="0.25">
      <c r="A1294" s="60">
        <v>236</v>
      </c>
      <c r="B1294" s="14" t="s">
        <v>493</v>
      </c>
      <c r="C1294" s="26">
        <f t="shared" si="126"/>
        <v>10054838.390000001</v>
      </c>
      <c r="D1294" s="13">
        <v>502741.92</v>
      </c>
      <c r="E1294" s="13">
        <v>0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5">
        <v>0</v>
      </c>
      <c r="L1294" s="13">
        <v>0</v>
      </c>
      <c r="M1294" s="184">
        <v>1555</v>
      </c>
      <c r="N1294" s="13">
        <v>6056163.6500000004</v>
      </c>
      <c r="O1294" s="184">
        <v>0</v>
      </c>
      <c r="P1294" s="13">
        <v>0</v>
      </c>
      <c r="Q1294" s="184">
        <v>2512</v>
      </c>
      <c r="R1294" s="13">
        <v>3495932.82</v>
      </c>
      <c r="S1294" s="184">
        <v>0</v>
      </c>
      <c r="T1294" s="13">
        <v>0</v>
      </c>
      <c r="U1294" s="21"/>
      <c r="V1294" s="125"/>
      <c r="W1294" s="116"/>
      <c r="X1294" s="116"/>
      <c r="Y1294" s="116"/>
      <c r="Z1294" s="116"/>
      <c r="AA1294" s="116"/>
      <c r="AB1294" s="116"/>
      <c r="AC1294" s="116"/>
      <c r="AD1294" s="116"/>
      <c r="AE1294" s="116"/>
      <c r="AF1294" s="116"/>
      <c r="AG1294" s="116"/>
      <c r="AH1294" s="116"/>
      <c r="AI1294" s="116"/>
      <c r="AJ1294" s="116"/>
      <c r="AK1294" s="116"/>
      <c r="AL1294" s="116"/>
      <c r="AM1294" s="116"/>
    </row>
    <row r="1295" spans="1:39" s="115" customFormat="1" ht="24.75" hidden="1" customHeight="1" x14ac:dyDescent="0.25">
      <c r="A1295" s="60">
        <v>237</v>
      </c>
      <c r="B1295" s="14" t="s">
        <v>494</v>
      </c>
      <c r="C1295" s="26">
        <f t="shared" si="126"/>
        <v>3679929.28</v>
      </c>
      <c r="D1295" s="13">
        <v>183996.46</v>
      </c>
      <c r="E1295" s="13">
        <v>0</v>
      </c>
      <c r="F1295" s="13">
        <v>0</v>
      </c>
      <c r="G1295" s="13">
        <v>0</v>
      </c>
      <c r="H1295" s="13">
        <v>0</v>
      </c>
      <c r="I1295" s="13">
        <v>0</v>
      </c>
      <c r="J1295" s="13">
        <v>0</v>
      </c>
      <c r="K1295" s="172">
        <v>0</v>
      </c>
      <c r="L1295" s="13">
        <v>0</v>
      </c>
      <c r="M1295" s="184">
        <v>0</v>
      </c>
      <c r="N1295" s="61">
        <v>0</v>
      </c>
      <c r="O1295" s="184">
        <v>0</v>
      </c>
      <c r="P1295" s="61">
        <v>0</v>
      </c>
      <c r="Q1295" s="184">
        <v>2512</v>
      </c>
      <c r="R1295" s="61">
        <v>3495932.82</v>
      </c>
      <c r="S1295" s="184">
        <v>0</v>
      </c>
      <c r="T1295" s="61">
        <v>0</v>
      </c>
      <c r="U1295" s="21"/>
      <c r="V1295" s="125"/>
      <c r="W1295" s="116"/>
      <c r="X1295" s="116"/>
      <c r="Y1295" s="116"/>
      <c r="Z1295" s="116"/>
      <c r="AA1295" s="116"/>
      <c r="AB1295" s="116"/>
      <c r="AC1295" s="116"/>
      <c r="AD1295" s="116"/>
      <c r="AE1295" s="116"/>
      <c r="AF1295" s="116"/>
      <c r="AG1295" s="116"/>
      <c r="AH1295" s="116"/>
      <c r="AI1295" s="116"/>
      <c r="AJ1295" s="116"/>
      <c r="AK1295" s="116"/>
      <c r="AL1295" s="116"/>
      <c r="AM1295" s="116"/>
    </row>
    <row r="1296" spans="1:39" s="115" customFormat="1" ht="24.75" hidden="1" customHeight="1" x14ac:dyDescent="0.25">
      <c r="A1296" s="60">
        <v>238</v>
      </c>
      <c r="B1296" s="14" t="s">
        <v>495</v>
      </c>
      <c r="C1296" s="26">
        <f t="shared" si="126"/>
        <v>3240368.85</v>
      </c>
      <c r="D1296" s="13">
        <v>162018.44</v>
      </c>
      <c r="E1296" s="13">
        <v>0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72">
        <v>0</v>
      </c>
      <c r="L1296" s="13">
        <v>0</v>
      </c>
      <c r="M1296" s="184">
        <v>0</v>
      </c>
      <c r="N1296" s="61">
        <v>0</v>
      </c>
      <c r="O1296" s="184">
        <v>1181.9000000000001</v>
      </c>
      <c r="P1296" s="61">
        <v>3078350.41</v>
      </c>
      <c r="Q1296" s="184">
        <v>0</v>
      </c>
      <c r="R1296" s="61">
        <v>0</v>
      </c>
      <c r="S1296" s="184">
        <v>0</v>
      </c>
      <c r="T1296" s="61">
        <v>0</v>
      </c>
      <c r="U1296" s="16"/>
      <c r="V1296" s="125"/>
      <c r="W1296" s="116"/>
      <c r="X1296" s="116"/>
      <c r="Y1296" s="116"/>
      <c r="Z1296" s="116"/>
      <c r="AA1296" s="116"/>
      <c r="AB1296" s="116"/>
      <c r="AC1296" s="116"/>
      <c r="AD1296" s="116"/>
      <c r="AE1296" s="116"/>
      <c r="AF1296" s="116"/>
      <c r="AG1296" s="116"/>
      <c r="AH1296" s="116"/>
      <c r="AI1296" s="116"/>
      <c r="AJ1296" s="116"/>
      <c r="AK1296" s="116"/>
      <c r="AL1296" s="116"/>
      <c r="AM1296" s="116"/>
    </row>
    <row r="1297" spans="1:39" s="115" customFormat="1" ht="24.75" hidden="1" customHeight="1" x14ac:dyDescent="0.25">
      <c r="A1297" s="60">
        <v>239</v>
      </c>
      <c r="B1297" s="14" t="s">
        <v>496</v>
      </c>
      <c r="C1297" s="26">
        <f t="shared" si="126"/>
        <v>8887356.7200000007</v>
      </c>
      <c r="D1297" s="13">
        <v>444367.84</v>
      </c>
      <c r="E1297" s="13">
        <v>0</v>
      </c>
      <c r="F1297" s="13">
        <v>0</v>
      </c>
      <c r="G1297" s="13">
        <v>0</v>
      </c>
      <c r="H1297" s="13">
        <v>0</v>
      </c>
      <c r="I1297" s="13">
        <v>0</v>
      </c>
      <c r="J1297" s="13">
        <v>0</v>
      </c>
      <c r="K1297" s="15">
        <v>0</v>
      </c>
      <c r="L1297" s="13">
        <v>0</v>
      </c>
      <c r="M1297" s="184">
        <v>1123.5</v>
      </c>
      <c r="N1297" s="13">
        <v>4375626.92</v>
      </c>
      <c r="O1297" s="184">
        <v>0</v>
      </c>
      <c r="P1297" s="13">
        <v>0</v>
      </c>
      <c r="Q1297" s="184">
        <v>2922.6</v>
      </c>
      <c r="R1297" s="13">
        <v>4067361.96</v>
      </c>
      <c r="S1297" s="184">
        <v>0</v>
      </c>
      <c r="T1297" s="13">
        <v>0</v>
      </c>
      <c r="U1297" s="21"/>
      <c r="V1297" s="125"/>
      <c r="W1297" s="116"/>
      <c r="X1297" s="116"/>
      <c r="Y1297" s="116"/>
      <c r="Z1297" s="116"/>
      <c r="AA1297" s="116"/>
      <c r="AB1297" s="116"/>
      <c r="AC1297" s="116"/>
      <c r="AD1297" s="116"/>
      <c r="AE1297" s="116"/>
      <c r="AF1297" s="116"/>
      <c r="AG1297" s="116"/>
      <c r="AH1297" s="116"/>
      <c r="AI1297" s="116"/>
      <c r="AJ1297" s="116"/>
      <c r="AK1297" s="116"/>
      <c r="AL1297" s="116"/>
      <c r="AM1297" s="116"/>
    </row>
    <row r="1298" spans="1:39" s="115" customFormat="1" ht="24.75" hidden="1" customHeight="1" x14ac:dyDescent="0.25">
      <c r="A1298" s="60">
        <v>240</v>
      </c>
      <c r="B1298" s="14" t="s">
        <v>497</v>
      </c>
      <c r="C1298" s="26">
        <f t="shared" si="126"/>
        <v>10066103.210000001</v>
      </c>
      <c r="D1298" s="13">
        <v>503305.16</v>
      </c>
      <c r="E1298" s="13">
        <v>0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5">
        <v>0</v>
      </c>
      <c r="L1298" s="13">
        <v>0</v>
      </c>
      <c r="M1298" s="184">
        <v>1336.7</v>
      </c>
      <c r="N1298" s="13">
        <v>5205963.95</v>
      </c>
      <c r="O1298" s="184">
        <v>0</v>
      </c>
      <c r="P1298" s="13">
        <v>0</v>
      </c>
      <c r="Q1298" s="184">
        <v>3130.6</v>
      </c>
      <c r="R1298" s="13">
        <v>4356834.0999999996</v>
      </c>
      <c r="S1298" s="184">
        <v>0</v>
      </c>
      <c r="T1298" s="13">
        <v>0</v>
      </c>
      <c r="U1298" s="21"/>
      <c r="V1298" s="125"/>
      <c r="W1298" s="116"/>
      <c r="X1298" s="116"/>
      <c r="Y1298" s="116"/>
      <c r="Z1298" s="116"/>
      <c r="AA1298" s="116"/>
      <c r="AB1298" s="116"/>
      <c r="AC1298" s="116"/>
      <c r="AD1298" s="116"/>
      <c r="AE1298" s="116"/>
      <c r="AF1298" s="116"/>
      <c r="AG1298" s="116"/>
      <c r="AH1298" s="116"/>
      <c r="AI1298" s="116"/>
      <c r="AJ1298" s="116"/>
      <c r="AK1298" s="116"/>
      <c r="AL1298" s="116"/>
      <c r="AM1298" s="116"/>
    </row>
    <row r="1299" spans="1:39" s="115" customFormat="1" ht="24.75" hidden="1" customHeight="1" x14ac:dyDescent="0.25">
      <c r="A1299" s="60">
        <v>241</v>
      </c>
      <c r="B1299" s="14" t="s">
        <v>498</v>
      </c>
      <c r="C1299" s="26">
        <f t="shared" si="126"/>
        <v>6209284.4500000002</v>
      </c>
      <c r="D1299" s="13">
        <v>310464.21999999997</v>
      </c>
      <c r="E1299" s="13">
        <v>0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5">
        <v>0</v>
      </c>
      <c r="L1299" s="13">
        <v>0</v>
      </c>
      <c r="M1299" s="184">
        <v>1514.6</v>
      </c>
      <c r="N1299" s="13">
        <v>5898820.2300000004</v>
      </c>
      <c r="O1299" s="184">
        <v>0</v>
      </c>
      <c r="P1299" s="13">
        <v>0</v>
      </c>
      <c r="Q1299" s="184">
        <v>0</v>
      </c>
      <c r="R1299" s="13">
        <v>0</v>
      </c>
      <c r="S1299" s="184">
        <v>0</v>
      </c>
      <c r="T1299" s="13">
        <v>0</v>
      </c>
      <c r="U1299" s="16"/>
      <c r="V1299" s="125"/>
      <c r="W1299" s="116"/>
      <c r="X1299" s="116"/>
      <c r="Y1299" s="116"/>
      <c r="Z1299" s="116"/>
      <c r="AA1299" s="116"/>
      <c r="AB1299" s="116"/>
      <c r="AC1299" s="116"/>
      <c r="AD1299" s="116"/>
      <c r="AE1299" s="116"/>
      <c r="AF1299" s="116"/>
      <c r="AG1299" s="116"/>
      <c r="AH1299" s="116"/>
      <c r="AI1299" s="116"/>
      <c r="AJ1299" s="116"/>
      <c r="AK1299" s="116"/>
      <c r="AL1299" s="116"/>
      <c r="AM1299" s="116"/>
    </row>
    <row r="1300" spans="1:39" s="115" customFormat="1" ht="24.75" hidden="1" customHeight="1" x14ac:dyDescent="0.25">
      <c r="A1300" s="60">
        <v>242</v>
      </c>
      <c r="B1300" s="14" t="s">
        <v>499</v>
      </c>
      <c r="C1300" s="26">
        <f t="shared" si="126"/>
        <v>6880676.6900000004</v>
      </c>
      <c r="D1300" s="13">
        <v>344033.83</v>
      </c>
      <c r="E1300" s="13">
        <v>0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72">
        <v>0</v>
      </c>
      <c r="L1300" s="13">
        <v>0</v>
      </c>
      <c r="M1300" s="184">
        <v>0</v>
      </c>
      <c r="N1300" s="61">
        <v>0</v>
      </c>
      <c r="O1300" s="184">
        <v>0</v>
      </c>
      <c r="P1300" s="61">
        <v>0</v>
      </c>
      <c r="Q1300" s="184">
        <v>4696.8999999999996</v>
      </c>
      <c r="R1300" s="61">
        <v>6536642.8600000003</v>
      </c>
      <c r="S1300" s="184">
        <v>0</v>
      </c>
      <c r="T1300" s="61">
        <v>0</v>
      </c>
      <c r="U1300" s="21"/>
      <c r="V1300" s="125"/>
      <c r="W1300" s="116"/>
      <c r="X1300" s="116"/>
      <c r="Y1300" s="116"/>
      <c r="Z1300" s="116"/>
      <c r="AA1300" s="116"/>
      <c r="AB1300" s="116"/>
      <c r="AC1300" s="116"/>
      <c r="AD1300" s="116"/>
      <c r="AE1300" s="116"/>
      <c r="AF1300" s="116"/>
      <c r="AG1300" s="116"/>
      <c r="AH1300" s="116"/>
      <c r="AI1300" s="116"/>
      <c r="AJ1300" s="116"/>
      <c r="AK1300" s="116"/>
      <c r="AL1300" s="116"/>
      <c r="AM1300" s="116"/>
    </row>
    <row r="1301" spans="1:39" s="115" customFormat="1" ht="24.75" hidden="1" customHeight="1" x14ac:dyDescent="0.25">
      <c r="A1301" s="60">
        <v>243</v>
      </c>
      <c r="B1301" s="14" t="s">
        <v>500</v>
      </c>
      <c r="C1301" s="26">
        <f t="shared" si="126"/>
        <v>12772303.460000001</v>
      </c>
      <c r="D1301" s="13">
        <v>638615.17000000004</v>
      </c>
      <c r="E1301" s="13">
        <v>0</v>
      </c>
      <c r="F1301" s="13">
        <v>5487406.2199999997</v>
      </c>
      <c r="G1301" s="13">
        <v>0</v>
      </c>
      <c r="H1301" s="13">
        <v>0</v>
      </c>
      <c r="I1301" s="13">
        <v>0</v>
      </c>
      <c r="J1301" s="13">
        <v>0</v>
      </c>
      <c r="K1301" s="172">
        <v>0</v>
      </c>
      <c r="L1301" s="13">
        <v>0</v>
      </c>
      <c r="M1301" s="184">
        <v>0</v>
      </c>
      <c r="N1301" s="61">
        <v>0</v>
      </c>
      <c r="O1301" s="184">
        <v>890.1</v>
      </c>
      <c r="P1301" s="61">
        <v>2437802.44</v>
      </c>
      <c r="Q1301" s="184">
        <v>3024</v>
      </c>
      <c r="R1301" s="61">
        <v>4208479.63</v>
      </c>
      <c r="S1301" s="184">
        <v>0</v>
      </c>
      <c r="T1301" s="61">
        <v>0</v>
      </c>
      <c r="U1301" s="21"/>
      <c r="V1301" s="125"/>
      <c r="W1301" s="116"/>
      <c r="X1301" s="116"/>
      <c r="Y1301" s="116"/>
      <c r="Z1301" s="116"/>
      <c r="AA1301" s="116"/>
      <c r="AB1301" s="116"/>
      <c r="AC1301" s="116"/>
      <c r="AD1301" s="116"/>
      <c r="AE1301" s="116"/>
      <c r="AF1301" s="116"/>
      <c r="AG1301" s="116"/>
      <c r="AH1301" s="116"/>
      <c r="AI1301" s="116"/>
      <c r="AJ1301" s="116"/>
      <c r="AK1301" s="116"/>
      <c r="AL1301" s="116"/>
      <c r="AM1301" s="116"/>
    </row>
    <row r="1302" spans="1:39" s="115" customFormat="1" ht="24.75" hidden="1" customHeight="1" x14ac:dyDescent="0.25">
      <c r="A1302" s="60">
        <v>244</v>
      </c>
      <c r="B1302" s="14" t="s">
        <v>501</v>
      </c>
      <c r="C1302" s="26">
        <f t="shared" si="126"/>
        <v>9330206.3200000003</v>
      </c>
      <c r="D1302" s="13">
        <v>466510.32</v>
      </c>
      <c r="E1302" s="13">
        <v>0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5">
        <v>0</v>
      </c>
      <c r="L1302" s="13">
        <v>0</v>
      </c>
      <c r="M1302" s="184">
        <v>885.1</v>
      </c>
      <c r="N1302" s="13">
        <v>3447144.98</v>
      </c>
      <c r="O1302" s="184">
        <v>772.2</v>
      </c>
      <c r="P1302" s="13">
        <v>1864811.32</v>
      </c>
      <c r="Q1302" s="184">
        <v>2550.1</v>
      </c>
      <c r="R1302" s="13">
        <v>3551739.7</v>
      </c>
      <c r="S1302" s="184">
        <v>0</v>
      </c>
      <c r="T1302" s="13">
        <v>0</v>
      </c>
      <c r="U1302" s="21"/>
      <c r="V1302" s="125"/>
      <c r="W1302" s="116"/>
      <c r="X1302" s="116"/>
      <c r="Y1302" s="116"/>
      <c r="Z1302" s="116"/>
      <c r="AA1302" s="116"/>
      <c r="AB1302" s="116"/>
      <c r="AC1302" s="116"/>
      <c r="AD1302" s="116"/>
      <c r="AE1302" s="116"/>
      <c r="AF1302" s="116"/>
      <c r="AG1302" s="116"/>
      <c r="AH1302" s="116"/>
      <c r="AI1302" s="116"/>
      <c r="AJ1302" s="116"/>
      <c r="AK1302" s="116"/>
      <c r="AL1302" s="116"/>
      <c r="AM1302" s="116"/>
    </row>
    <row r="1303" spans="1:39" s="115" customFormat="1" ht="24.75" hidden="1" customHeight="1" x14ac:dyDescent="0.25">
      <c r="A1303" s="60">
        <v>245</v>
      </c>
      <c r="B1303" s="14" t="s">
        <v>179</v>
      </c>
      <c r="C1303" s="26">
        <f t="shared" si="126"/>
        <v>13194947.289999999</v>
      </c>
      <c r="D1303" s="13">
        <v>659747.36</v>
      </c>
      <c r="E1303" s="13">
        <v>0</v>
      </c>
      <c r="F1303" s="13">
        <v>3725326.23</v>
      </c>
      <c r="G1303" s="13">
        <v>2289943.4700000002</v>
      </c>
      <c r="H1303" s="13">
        <v>1272265.78</v>
      </c>
      <c r="I1303" s="13">
        <v>934666.04</v>
      </c>
      <c r="J1303" s="13">
        <v>0</v>
      </c>
      <c r="K1303" s="172">
        <v>0</v>
      </c>
      <c r="L1303" s="13">
        <v>0</v>
      </c>
      <c r="M1303" s="184">
        <v>0</v>
      </c>
      <c r="N1303" s="61">
        <v>0</v>
      </c>
      <c r="O1303" s="184">
        <v>594.29999999999995</v>
      </c>
      <c r="P1303" s="61">
        <v>1654991.27</v>
      </c>
      <c r="Q1303" s="184">
        <v>1909.87</v>
      </c>
      <c r="R1303" s="61">
        <v>2658007.14</v>
      </c>
      <c r="S1303" s="184">
        <v>0</v>
      </c>
      <c r="T1303" s="61">
        <v>0</v>
      </c>
      <c r="U1303" s="21"/>
      <c r="V1303" s="125"/>
      <c r="W1303" s="116"/>
      <c r="X1303" s="116"/>
      <c r="Y1303" s="116"/>
      <c r="Z1303" s="116"/>
      <c r="AA1303" s="116"/>
      <c r="AB1303" s="116"/>
      <c r="AC1303" s="116"/>
      <c r="AD1303" s="116"/>
      <c r="AE1303" s="116"/>
      <c r="AF1303" s="116"/>
      <c r="AG1303" s="116"/>
      <c r="AH1303" s="116"/>
      <c r="AI1303" s="116"/>
      <c r="AJ1303" s="116"/>
      <c r="AK1303" s="116"/>
      <c r="AL1303" s="116"/>
      <c r="AM1303" s="116"/>
    </row>
    <row r="1304" spans="1:39" s="115" customFormat="1" ht="24.75" hidden="1" customHeight="1" x14ac:dyDescent="0.25">
      <c r="A1304" s="60">
        <v>246</v>
      </c>
      <c r="B1304" s="14" t="s">
        <v>502</v>
      </c>
      <c r="C1304" s="26">
        <f t="shared" si="126"/>
        <v>6657273.3399999999</v>
      </c>
      <c r="D1304" s="13">
        <v>332863.67</v>
      </c>
      <c r="E1304" s="13">
        <v>0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72">
        <v>0</v>
      </c>
      <c r="L1304" s="13">
        <v>0</v>
      </c>
      <c r="M1304" s="184">
        <v>0</v>
      </c>
      <c r="N1304" s="61">
        <v>0</v>
      </c>
      <c r="O1304" s="184">
        <v>0</v>
      </c>
      <c r="P1304" s="61">
        <v>0</v>
      </c>
      <c r="Q1304" s="184">
        <v>4544.3999999999996</v>
      </c>
      <c r="R1304" s="61">
        <v>6324409.6699999999</v>
      </c>
      <c r="S1304" s="184">
        <v>0</v>
      </c>
      <c r="T1304" s="61">
        <v>0</v>
      </c>
      <c r="U1304" s="21"/>
      <c r="V1304" s="125"/>
      <c r="W1304" s="116"/>
      <c r="X1304" s="116"/>
      <c r="Y1304" s="116"/>
      <c r="Z1304" s="116"/>
      <c r="AA1304" s="116"/>
      <c r="AB1304" s="116"/>
      <c r="AC1304" s="116"/>
      <c r="AD1304" s="116"/>
      <c r="AE1304" s="116"/>
      <c r="AF1304" s="116"/>
      <c r="AG1304" s="116"/>
      <c r="AH1304" s="116"/>
      <c r="AI1304" s="116"/>
      <c r="AJ1304" s="116"/>
      <c r="AK1304" s="116"/>
      <c r="AL1304" s="116"/>
      <c r="AM1304" s="116"/>
    </row>
    <row r="1305" spans="1:39" s="115" customFormat="1" ht="24.75" hidden="1" customHeight="1" x14ac:dyDescent="0.25">
      <c r="A1305" s="60">
        <v>247</v>
      </c>
      <c r="B1305" s="14" t="s">
        <v>503</v>
      </c>
      <c r="C1305" s="26">
        <f t="shared" si="126"/>
        <v>6305101.7599999998</v>
      </c>
      <c r="D1305" s="13">
        <v>315255.09000000003</v>
      </c>
      <c r="E1305" s="13">
        <v>0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72">
        <v>0</v>
      </c>
      <c r="L1305" s="13">
        <v>0</v>
      </c>
      <c r="M1305" s="184">
        <v>0</v>
      </c>
      <c r="N1305" s="61">
        <v>0</v>
      </c>
      <c r="O1305" s="184">
        <v>0</v>
      </c>
      <c r="P1305" s="61">
        <v>0</v>
      </c>
      <c r="Q1305" s="184">
        <v>4304</v>
      </c>
      <c r="R1305" s="61">
        <v>5989846.6699999999</v>
      </c>
      <c r="S1305" s="184">
        <v>0</v>
      </c>
      <c r="T1305" s="61">
        <v>0</v>
      </c>
      <c r="U1305" s="21"/>
      <c r="V1305" s="125"/>
      <c r="W1305" s="116"/>
      <c r="X1305" s="116"/>
      <c r="Y1305" s="116"/>
      <c r="Z1305" s="116"/>
      <c r="AA1305" s="116"/>
      <c r="AB1305" s="116"/>
      <c r="AC1305" s="116"/>
      <c r="AD1305" s="116"/>
      <c r="AE1305" s="116"/>
      <c r="AF1305" s="116"/>
      <c r="AG1305" s="116"/>
      <c r="AH1305" s="116"/>
      <c r="AI1305" s="116"/>
      <c r="AJ1305" s="116"/>
      <c r="AK1305" s="116"/>
      <c r="AL1305" s="116"/>
      <c r="AM1305" s="116"/>
    </row>
    <row r="1306" spans="1:39" s="115" customFormat="1" ht="24.75" hidden="1" customHeight="1" x14ac:dyDescent="0.25">
      <c r="A1306" s="60">
        <v>248</v>
      </c>
      <c r="B1306" s="14" t="s">
        <v>505</v>
      </c>
      <c r="C1306" s="26">
        <f t="shared" si="126"/>
        <v>10804655.720000001</v>
      </c>
      <c r="D1306" s="13">
        <v>540232.79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5">
        <v>0</v>
      </c>
      <c r="L1306" s="13">
        <v>0</v>
      </c>
      <c r="M1306" s="184">
        <v>1262.5</v>
      </c>
      <c r="N1306" s="13">
        <v>4916981.74</v>
      </c>
      <c r="O1306" s="184">
        <v>0</v>
      </c>
      <c r="P1306" s="13">
        <v>0</v>
      </c>
      <c r="Q1306" s="184">
        <v>3842.4</v>
      </c>
      <c r="R1306" s="13">
        <v>5347441.1900000004</v>
      </c>
      <c r="S1306" s="184">
        <v>0</v>
      </c>
      <c r="T1306" s="13">
        <v>0</v>
      </c>
      <c r="U1306" s="21"/>
      <c r="V1306" s="125"/>
      <c r="W1306" s="116"/>
      <c r="X1306" s="116"/>
      <c r="Y1306" s="116"/>
      <c r="Z1306" s="116"/>
      <c r="AA1306" s="116"/>
      <c r="AB1306" s="116"/>
      <c r="AC1306" s="116"/>
      <c r="AD1306" s="116"/>
      <c r="AE1306" s="116"/>
      <c r="AF1306" s="116"/>
      <c r="AG1306" s="116"/>
      <c r="AH1306" s="116"/>
      <c r="AI1306" s="116"/>
      <c r="AJ1306" s="116"/>
      <c r="AK1306" s="116"/>
      <c r="AL1306" s="116"/>
      <c r="AM1306" s="116"/>
    </row>
    <row r="1307" spans="1:39" s="115" customFormat="1" ht="24.75" hidden="1" customHeight="1" x14ac:dyDescent="0.25">
      <c r="A1307" s="60">
        <v>249</v>
      </c>
      <c r="B1307" s="14" t="s">
        <v>506</v>
      </c>
      <c r="C1307" s="26">
        <f t="shared" si="126"/>
        <v>7382739.4800000004</v>
      </c>
      <c r="D1307" s="13">
        <v>369136.97</v>
      </c>
      <c r="E1307" s="13">
        <v>0</v>
      </c>
      <c r="F1307" s="13">
        <v>1487948.35</v>
      </c>
      <c r="G1307" s="13">
        <v>914636.03</v>
      </c>
      <c r="H1307" s="13">
        <v>508161.07</v>
      </c>
      <c r="I1307" s="13">
        <v>373318.93</v>
      </c>
      <c r="J1307" s="13">
        <v>0</v>
      </c>
      <c r="K1307" s="15">
        <v>0</v>
      </c>
      <c r="L1307" s="13">
        <v>0</v>
      </c>
      <c r="M1307" s="184">
        <v>326.89999999999998</v>
      </c>
      <c r="N1307" s="13">
        <v>1273157.49</v>
      </c>
      <c r="O1307" s="184">
        <v>248.1</v>
      </c>
      <c r="P1307" s="13">
        <v>661027.07999999996</v>
      </c>
      <c r="Q1307" s="184">
        <v>1290.05</v>
      </c>
      <c r="R1307" s="13">
        <v>1795353.56</v>
      </c>
      <c r="S1307" s="184">
        <v>0</v>
      </c>
      <c r="T1307" s="13">
        <v>0</v>
      </c>
      <c r="U1307" s="21"/>
      <c r="V1307" s="125"/>
      <c r="W1307" s="116"/>
      <c r="X1307" s="116"/>
      <c r="Y1307" s="116"/>
      <c r="Z1307" s="116"/>
      <c r="AA1307" s="116"/>
      <c r="AB1307" s="116"/>
      <c r="AC1307" s="116"/>
      <c r="AD1307" s="116"/>
      <c r="AE1307" s="116"/>
      <c r="AF1307" s="116"/>
      <c r="AG1307" s="116"/>
      <c r="AH1307" s="116"/>
      <c r="AI1307" s="116"/>
      <c r="AJ1307" s="116"/>
      <c r="AK1307" s="116"/>
      <c r="AL1307" s="116"/>
      <c r="AM1307" s="116"/>
    </row>
    <row r="1308" spans="1:39" s="115" customFormat="1" ht="24.75" hidden="1" customHeight="1" x14ac:dyDescent="0.25">
      <c r="A1308" s="60">
        <v>250</v>
      </c>
      <c r="B1308" s="14" t="s">
        <v>507</v>
      </c>
      <c r="C1308" s="26">
        <f t="shared" si="126"/>
        <v>23039804.350000001</v>
      </c>
      <c r="D1308" s="13">
        <v>1151990.22</v>
      </c>
      <c r="E1308" s="13">
        <v>0</v>
      </c>
      <c r="F1308" s="13">
        <v>4796076.2300000004</v>
      </c>
      <c r="G1308" s="13">
        <v>2948129.3</v>
      </c>
      <c r="H1308" s="13">
        <v>1637946.12</v>
      </c>
      <c r="I1308" s="13">
        <v>1203311.94</v>
      </c>
      <c r="J1308" s="13">
        <v>0</v>
      </c>
      <c r="K1308" s="15">
        <v>0</v>
      </c>
      <c r="L1308" s="13">
        <v>0</v>
      </c>
      <c r="M1308" s="184">
        <v>1033.2</v>
      </c>
      <c r="N1308" s="13">
        <v>4023941.01</v>
      </c>
      <c r="O1308" s="184">
        <v>759.3</v>
      </c>
      <c r="P1308" s="13">
        <v>2130676.29</v>
      </c>
      <c r="Q1308" s="184">
        <v>3698.9</v>
      </c>
      <c r="R1308" s="13">
        <v>5147733.24</v>
      </c>
      <c r="S1308" s="184">
        <v>0</v>
      </c>
      <c r="T1308" s="13">
        <v>0</v>
      </c>
      <c r="U1308" s="21"/>
      <c r="V1308" s="125"/>
      <c r="W1308" s="116"/>
      <c r="X1308" s="116"/>
      <c r="Y1308" s="116"/>
      <c r="Z1308" s="116"/>
      <c r="AA1308" s="116"/>
      <c r="AB1308" s="116"/>
      <c r="AC1308" s="116"/>
      <c r="AD1308" s="116"/>
      <c r="AE1308" s="116"/>
      <c r="AF1308" s="116"/>
      <c r="AG1308" s="116"/>
      <c r="AH1308" s="116"/>
      <c r="AI1308" s="116"/>
      <c r="AJ1308" s="116"/>
      <c r="AK1308" s="116"/>
      <c r="AL1308" s="116"/>
      <c r="AM1308" s="116"/>
    </row>
    <row r="1309" spans="1:39" s="115" customFormat="1" ht="24.75" hidden="1" customHeight="1" x14ac:dyDescent="0.25">
      <c r="A1309" s="60">
        <v>251</v>
      </c>
      <c r="B1309" s="14" t="s">
        <v>508</v>
      </c>
      <c r="C1309" s="26">
        <f t="shared" si="126"/>
        <v>21597609.34</v>
      </c>
      <c r="D1309" s="13">
        <v>1079880.47</v>
      </c>
      <c r="E1309" s="13">
        <v>0</v>
      </c>
      <c r="F1309" s="13">
        <v>0</v>
      </c>
      <c r="G1309" s="13">
        <v>0</v>
      </c>
      <c r="H1309" s="13">
        <v>0</v>
      </c>
      <c r="I1309" s="13">
        <v>0</v>
      </c>
      <c r="J1309" s="13">
        <v>0</v>
      </c>
      <c r="K1309" s="15">
        <v>0</v>
      </c>
      <c r="L1309" s="13">
        <v>0</v>
      </c>
      <c r="M1309" s="184">
        <v>3126.4</v>
      </c>
      <c r="N1309" s="13">
        <v>12176199.369999999</v>
      </c>
      <c r="O1309" s="184">
        <v>0</v>
      </c>
      <c r="P1309" s="13">
        <v>0</v>
      </c>
      <c r="Q1309" s="184">
        <v>5993.8</v>
      </c>
      <c r="R1309" s="13">
        <v>8341529.5</v>
      </c>
      <c r="S1309" s="184">
        <v>0</v>
      </c>
      <c r="T1309" s="13">
        <v>0</v>
      </c>
      <c r="U1309" s="21"/>
      <c r="V1309" s="125"/>
      <c r="W1309" s="116"/>
      <c r="X1309" s="116"/>
      <c r="Y1309" s="116"/>
      <c r="Z1309" s="116"/>
      <c r="AA1309" s="116"/>
      <c r="AB1309" s="116"/>
      <c r="AC1309" s="116"/>
      <c r="AD1309" s="116"/>
      <c r="AE1309" s="116"/>
      <c r="AF1309" s="116"/>
      <c r="AG1309" s="116"/>
      <c r="AH1309" s="116"/>
      <c r="AI1309" s="116"/>
      <c r="AJ1309" s="116"/>
      <c r="AK1309" s="116"/>
      <c r="AL1309" s="116"/>
      <c r="AM1309" s="116"/>
    </row>
    <row r="1310" spans="1:39" s="115" customFormat="1" ht="24.75" hidden="1" customHeight="1" x14ac:dyDescent="0.25">
      <c r="A1310" s="60">
        <v>252</v>
      </c>
      <c r="B1310" s="14" t="s">
        <v>509</v>
      </c>
      <c r="C1310" s="26">
        <f t="shared" si="126"/>
        <v>8830991.4399999995</v>
      </c>
      <c r="D1310" s="13">
        <v>441549.57199999993</v>
      </c>
      <c r="E1310" s="13">
        <v>0</v>
      </c>
      <c r="F1310" s="13">
        <v>0</v>
      </c>
      <c r="G1310" s="13">
        <v>0</v>
      </c>
      <c r="H1310" s="13">
        <v>0</v>
      </c>
      <c r="I1310" s="13">
        <v>0</v>
      </c>
      <c r="J1310" s="13">
        <v>0</v>
      </c>
      <c r="K1310" s="172">
        <v>0</v>
      </c>
      <c r="L1310" s="13">
        <v>0</v>
      </c>
      <c r="M1310" s="184">
        <v>2154.1</v>
      </c>
      <c r="N1310" s="61">
        <v>8389441.8679999989</v>
      </c>
      <c r="O1310" s="184">
        <v>0</v>
      </c>
      <c r="P1310" s="61">
        <v>0</v>
      </c>
      <c r="Q1310" s="184">
        <v>0</v>
      </c>
      <c r="R1310" s="61">
        <v>0</v>
      </c>
      <c r="S1310" s="184">
        <v>0</v>
      </c>
      <c r="T1310" s="61">
        <v>0</v>
      </c>
      <c r="U1310" s="21"/>
      <c r="V1310" s="125"/>
      <c r="W1310" s="116"/>
      <c r="X1310" s="116"/>
      <c r="Y1310" s="116"/>
      <c r="Z1310" s="116"/>
      <c r="AA1310" s="116"/>
      <c r="AB1310" s="116"/>
      <c r="AC1310" s="116"/>
      <c r="AD1310" s="116"/>
      <c r="AE1310" s="116"/>
      <c r="AF1310" s="116"/>
      <c r="AG1310" s="116"/>
      <c r="AH1310" s="116"/>
      <c r="AI1310" s="116"/>
      <c r="AJ1310" s="116"/>
      <c r="AK1310" s="116"/>
      <c r="AL1310" s="116"/>
      <c r="AM1310" s="116"/>
    </row>
    <row r="1311" spans="1:39" s="115" customFormat="1" ht="24.75" hidden="1" customHeight="1" x14ac:dyDescent="0.25">
      <c r="A1311" s="60">
        <v>253</v>
      </c>
      <c r="B1311" s="14" t="s">
        <v>510</v>
      </c>
      <c r="C1311" s="26">
        <f t="shared" si="126"/>
        <v>5726186.6900000004</v>
      </c>
      <c r="D1311" s="13">
        <v>286309.33</v>
      </c>
      <c r="E1311" s="13">
        <v>0</v>
      </c>
      <c r="F1311" s="13">
        <v>0</v>
      </c>
      <c r="G1311" s="13">
        <v>2770148.34</v>
      </c>
      <c r="H1311" s="13">
        <v>1539061.99</v>
      </c>
      <c r="I1311" s="13">
        <v>1130667.03</v>
      </c>
      <c r="J1311" s="13">
        <v>0</v>
      </c>
      <c r="K1311" s="172">
        <v>0</v>
      </c>
      <c r="L1311" s="13">
        <v>0</v>
      </c>
      <c r="M1311" s="184">
        <v>0</v>
      </c>
      <c r="N1311" s="61">
        <v>0</v>
      </c>
      <c r="O1311" s="184">
        <v>0</v>
      </c>
      <c r="P1311" s="61">
        <v>0</v>
      </c>
      <c r="Q1311" s="184">
        <v>0</v>
      </c>
      <c r="R1311" s="61">
        <v>0</v>
      </c>
      <c r="S1311" s="184">
        <v>0</v>
      </c>
      <c r="T1311" s="61">
        <v>0</v>
      </c>
      <c r="U1311" s="16"/>
      <c r="V1311" s="125"/>
      <c r="W1311" s="116"/>
      <c r="X1311" s="116"/>
      <c r="Y1311" s="116"/>
      <c r="Z1311" s="116"/>
      <c r="AA1311" s="116"/>
      <c r="AB1311" s="116"/>
      <c r="AC1311" s="116"/>
      <c r="AD1311" s="116"/>
      <c r="AE1311" s="116"/>
      <c r="AF1311" s="116"/>
      <c r="AG1311" s="116"/>
      <c r="AH1311" s="116"/>
      <c r="AI1311" s="116"/>
      <c r="AJ1311" s="116"/>
      <c r="AK1311" s="116"/>
      <c r="AL1311" s="116"/>
      <c r="AM1311" s="116"/>
    </row>
    <row r="1312" spans="1:39" s="115" customFormat="1" ht="24.75" hidden="1" customHeight="1" x14ac:dyDescent="0.25">
      <c r="A1312" s="60">
        <v>254</v>
      </c>
      <c r="B1312" s="14" t="s">
        <v>82</v>
      </c>
      <c r="C1312" s="26">
        <f t="shared" si="126"/>
        <v>7357253.9900000002</v>
      </c>
      <c r="D1312" s="13">
        <v>367862.7</v>
      </c>
      <c r="E1312" s="13">
        <v>0</v>
      </c>
      <c r="F1312" s="13">
        <v>5587512</v>
      </c>
      <c r="G1312" s="13">
        <v>0</v>
      </c>
      <c r="H1312" s="13">
        <v>0</v>
      </c>
      <c r="I1312" s="13">
        <v>1401879.29</v>
      </c>
      <c r="J1312" s="13">
        <v>0</v>
      </c>
      <c r="K1312" s="172">
        <v>0</v>
      </c>
      <c r="L1312" s="13">
        <v>0</v>
      </c>
      <c r="M1312" s="184">
        <v>0</v>
      </c>
      <c r="N1312" s="61">
        <v>0</v>
      </c>
      <c r="O1312" s="184">
        <v>0</v>
      </c>
      <c r="P1312" s="61">
        <v>0</v>
      </c>
      <c r="Q1312" s="184">
        <v>0</v>
      </c>
      <c r="R1312" s="61">
        <v>0</v>
      </c>
      <c r="S1312" s="184">
        <v>0</v>
      </c>
      <c r="T1312" s="61">
        <v>0</v>
      </c>
      <c r="U1312" s="16"/>
      <c r="V1312" s="125"/>
      <c r="W1312" s="116"/>
      <c r="X1312" s="116"/>
      <c r="Y1312" s="116"/>
      <c r="Z1312" s="116"/>
      <c r="AA1312" s="116"/>
      <c r="AB1312" s="116"/>
      <c r="AC1312" s="116"/>
      <c r="AD1312" s="116"/>
      <c r="AE1312" s="116"/>
      <c r="AF1312" s="116"/>
      <c r="AG1312" s="116"/>
      <c r="AH1312" s="116"/>
      <c r="AI1312" s="116"/>
      <c r="AJ1312" s="116"/>
      <c r="AK1312" s="116"/>
      <c r="AL1312" s="116"/>
      <c r="AM1312" s="116"/>
    </row>
    <row r="1313" spans="1:39" s="115" customFormat="1" ht="24.75" hidden="1" customHeight="1" x14ac:dyDescent="0.25">
      <c r="A1313" s="60">
        <v>255</v>
      </c>
      <c r="B1313" s="14" t="s">
        <v>83</v>
      </c>
      <c r="C1313" s="26">
        <f t="shared" si="126"/>
        <v>1489673.8</v>
      </c>
      <c r="D1313" s="13">
        <v>74483.69</v>
      </c>
      <c r="E1313" s="13">
        <v>0</v>
      </c>
      <c r="F1313" s="13">
        <v>0</v>
      </c>
      <c r="G1313" s="13">
        <v>0</v>
      </c>
      <c r="H1313" s="13">
        <v>0</v>
      </c>
      <c r="I1313" s="13">
        <v>1415190.11</v>
      </c>
      <c r="J1313" s="13">
        <v>0</v>
      </c>
      <c r="K1313" s="172">
        <v>0</v>
      </c>
      <c r="L1313" s="13">
        <v>0</v>
      </c>
      <c r="M1313" s="184">
        <v>0</v>
      </c>
      <c r="N1313" s="61">
        <v>0</v>
      </c>
      <c r="O1313" s="184">
        <v>0</v>
      </c>
      <c r="P1313" s="61">
        <v>0</v>
      </c>
      <c r="Q1313" s="184">
        <v>0</v>
      </c>
      <c r="R1313" s="61">
        <v>0</v>
      </c>
      <c r="S1313" s="184">
        <v>0</v>
      </c>
      <c r="T1313" s="61">
        <v>0</v>
      </c>
      <c r="U1313" s="16"/>
      <c r="V1313" s="125"/>
      <c r="W1313" s="116"/>
      <c r="X1313" s="116"/>
      <c r="Y1313" s="116"/>
      <c r="Z1313" s="116"/>
      <c r="AA1313" s="116"/>
      <c r="AB1313" s="116"/>
      <c r="AC1313" s="116"/>
      <c r="AD1313" s="116"/>
      <c r="AE1313" s="116"/>
      <c r="AF1313" s="116"/>
      <c r="AG1313" s="116"/>
      <c r="AH1313" s="116"/>
      <c r="AI1313" s="116"/>
      <c r="AJ1313" s="116"/>
      <c r="AK1313" s="116"/>
      <c r="AL1313" s="116"/>
      <c r="AM1313" s="116"/>
    </row>
    <row r="1314" spans="1:39" s="115" customFormat="1" ht="24.75" hidden="1" customHeight="1" x14ac:dyDescent="0.25">
      <c r="A1314" s="60">
        <v>256</v>
      </c>
      <c r="B1314" s="14" t="s">
        <v>511</v>
      </c>
      <c r="C1314" s="26">
        <f t="shared" si="126"/>
        <v>11657670.76</v>
      </c>
      <c r="D1314" s="13">
        <v>582883.54</v>
      </c>
      <c r="E1314" s="13">
        <v>0</v>
      </c>
      <c r="F1314" s="13">
        <v>0</v>
      </c>
      <c r="G1314" s="13">
        <v>0</v>
      </c>
      <c r="H1314" s="13">
        <v>0</v>
      </c>
      <c r="I1314" s="13">
        <v>0</v>
      </c>
      <c r="J1314" s="13">
        <v>0</v>
      </c>
      <c r="K1314" s="15">
        <v>0</v>
      </c>
      <c r="L1314" s="13">
        <v>0</v>
      </c>
      <c r="M1314" s="184">
        <v>1470</v>
      </c>
      <c r="N1314" s="13">
        <v>5725119.3300000001</v>
      </c>
      <c r="O1314" s="184">
        <v>0</v>
      </c>
      <c r="P1314" s="13">
        <v>0</v>
      </c>
      <c r="Q1314" s="184">
        <v>3844</v>
      </c>
      <c r="R1314" s="13">
        <v>5349667.8899999997</v>
      </c>
      <c r="S1314" s="184">
        <v>0</v>
      </c>
      <c r="T1314" s="13">
        <v>0</v>
      </c>
      <c r="U1314" s="21"/>
      <c r="V1314" s="125"/>
      <c r="W1314" s="116"/>
      <c r="X1314" s="116"/>
      <c r="Y1314" s="116"/>
      <c r="Z1314" s="116"/>
      <c r="AA1314" s="116"/>
      <c r="AB1314" s="116"/>
      <c r="AC1314" s="116"/>
      <c r="AD1314" s="116"/>
      <c r="AE1314" s="116"/>
      <c r="AF1314" s="116"/>
      <c r="AG1314" s="116"/>
      <c r="AH1314" s="116"/>
      <c r="AI1314" s="116"/>
      <c r="AJ1314" s="116"/>
      <c r="AK1314" s="116"/>
      <c r="AL1314" s="116"/>
      <c r="AM1314" s="116"/>
    </row>
    <row r="1315" spans="1:39" s="115" customFormat="1" ht="24.75" hidden="1" customHeight="1" x14ac:dyDescent="0.25">
      <c r="A1315" s="60">
        <v>257</v>
      </c>
      <c r="B1315" s="14" t="s">
        <v>512</v>
      </c>
      <c r="C1315" s="26">
        <f t="shared" si="126"/>
        <v>31202514.809999999</v>
      </c>
      <c r="D1315" s="13">
        <v>1560125.74</v>
      </c>
      <c r="E1315" s="13">
        <v>1835232.15</v>
      </c>
      <c r="F1315" s="13">
        <v>9097078.8900000006</v>
      </c>
      <c r="G1315" s="13">
        <v>5591938.8200000003</v>
      </c>
      <c r="H1315" s="13">
        <v>3106815.74</v>
      </c>
      <c r="I1315" s="13">
        <v>2282412.37</v>
      </c>
      <c r="J1315" s="13">
        <v>0</v>
      </c>
      <c r="K1315" s="15">
        <v>0</v>
      </c>
      <c r="L1315" s="13">
        <v>0</v>
      </c>
      <c r="M1315" s="184">
        <v>1984.5</v>
      </c>
      <c r="N1315" s="13">
        <v>7728911.0999999996</v>
      </c>
      <c r="O1315" s="184">
        <v>0</v>
      </c>
      <c r="P1315" s="13">
        <v>0</v>
      </c>
      <c r="Q1315" s="184">
        <v>0</v>
      </c>
      <c r="R1315" s="13">
        <v>0</v>
      </c>
      <c r="S1315" s="184">
        <v>0</v>
      </c>
      <c r="T1315" s="13">
        <v>0</v>
      </c>
      <c r="U1315" s="16"/>
      <c r="V1315" s="125"/>
      <c r="W1315" s="116"/>
      <c r="X1315" s="116"/>
      <c r="Y1315" s="116"/>
      <c r="Z1315" s="116"/>
      <c r="AA1315" s="116"/>
      <c r="AB1315" s="116"/>
      <c r="AC1315" s="116"/>
      <c r="AD1315" s="116"/>
      <c r="AE1315" s="116"/>
      <c r="AF1315" s="116"/>
      <c r="AG1315" s="116"/>
      <c r="AH1315" s="116"/>
      <c r="AI1315" s="116"/>
      <c r="AJ1315" s="116"/>
      <c r="AK1315" s="116"/>
      <c r="AL1315" s="116"/>
      <c r="AM1315" s="116"/>
    </row>
    <row r="1316" spans="1:39" s="115" customFormat="1" ht="24.75" hidden="1" customHeight="1" x14ac:dyDescent="0.25">
      <c r="A1316" s="60">
        <v>258</v>
      </c>
      <c r="B1316" s="14" t="s">
        <v>133</v>
      </c>
      <c r="C1316" s="26">
        <f t="shared" si="126"/>
        <v>4486351.58</v>
      </c>
      <c r="D1316" s="13">
        <v>224317.58</v>
      </c>
      <c r="E1316" s="13">
        <v>1062531.79</v>
      </c>
      <c r="F1316" s="13">
        <v>0</v>
      </c>
      <c r="G1316" s="13">
        <v>0</v>
      </c>
      <c r="H1316" s="13">
        <v>0</v>
      </c>
      <c r="I1316" s="13">
        <v>0</v>
      </c>
      <c r="J1316" s="13">
        <v>0</v>
      </c>
      <c r="K1316" s="172">
        <v>0</v>
      </c>
      <c r="L1316" s="13">
        <v>0</v>
      </c>
      <c r="M1316" s="184">
        <v>0</v>
      </c>
      <c r="N1316" s="61">
        <v>0</v>
      </c>
      <c r="O1316" s="184">
        <v>0</v>
      </c>
      <c r="P1316" s="61">
        <v>0</v>
      </c>
      <c r="Q1316" s="184">
        <v>2299</v>
      </c>
      <c r="R1316" s="61">
        <v>3199502.21</v>
      </c>
      <c r="S1316" s="184">
        <v>0</v>
      </c>
      <c r="T1316" s="61">
        <v>0</v>
      </c>
      <c r="U1316" s="21"/>
      <c r="V1316" s="125"/>
      <c r="W1316" s="116"/>
      <c r="X1316" s="116"/>
      <c r="Y1316" s="116"/>
      <c r="Z1316" s="116"/>
      <c r="AA1316" s="116"/>
      <c r="AB1316" s="116"/>
      <c r="AC1316" s="116"/>
      <c r="AD1316" s="116"/>
      <c r="AE1316" s="116"/>
      <c r="AF1316" s="116"/>
      <c r="AG1316" s="116"/>
      <c r="AH1316" s="116"/>
      <c r="AI1316" s="116"/>
      <c r="AJ1316" s="116"/>
      <c r="AK1316" s="116"/>
      <c r="AL1316" s="116"/>
      <c r="AM1316" s="116"/>
    </row>
    <row r="1317" spans="1:39" s="115" customFormat="1" ht="24.75" hidden="1" customHeight="1" x14ac:dyDescent="0.25">
      <c r="A1317" s="60">
        <v>259</v>
      </c>
      <c r="B1317" s="14" t="s">
        <v>513</v>
      </c>
      <c r="C1317" s="26">
        <f t="shared" si="126"/>
        <v>20444658.27</v>
      </c>
      <c r="D1317" s="13">
        <v>1022232.91</v>
      </c>
      <c r="E1317" s="13">
        <v>0</v>
      </c>
      <c r="F1317" s="13">
        <v>0</v>
      </c>
      <c r="G1317" s="13">
        <v>4258800.22</v>
      </c>
      <c r="H1317" s="13">
        <v>2366139.54</v>
      </c>
      <c r="I1317" s="13">
        <v>1738276.94</v>
      </c>
      <c r="J1317" s="13">
        <v>0</v>
      </c>
      <c r="K1317" s="15">
        <v>0</v>
      </c>
      <c r="L1317" s="13">
        <v>0</v>
      </c>
      <c r="M1317" s="184">
        <v>1466</v>
      </c>
      <c r="N1317" s="13">
        <v>5709540.7699999996</v>
      </c>
      <c r="O1317" s="184">
        <v>0</v>
      </c>
      <c r="P1317" s="13">
        <v>0</v>
      </c>
      <c r="Q1317" s="184">
        <v>3844</v>
      </c>
      <c r="R1317" s="13">
        <v>5349667.8899999997</v>
      </c>
      <c r="S1317" s="184">
        <v>0</v>
      </c>
      <c r="T1317" s="13">
        <v>0</v>
      </c>
      <c r="U1317" s="21"/>
      <c r="V1317" s="125"/>
      <c r="W1317" s="116"/>
      <c r="X1317" s="116"/>
      <c r="Y1317" s="116"/>
      <c r="Z1317" s="116"/>
      <c r="AA1317" s="116"/>
      <c r="AB1317" s="116"/>
      <c r="AC1317" s="116"/>
      <c r="AD1317" s="116"/>
      <c r="AE1317" s="116"/>
      <c r="AF1317" s="116"/>
      <c r="AG1317" s="116"/>
      <c r="AH1317" s="116"/>
      <c r="AI1317" s="116"/>
      <c r="AJ1317" s="116"/>
      <c r="AK1317" s="116"/>
      <c r="AL1317" s="116"/>
      <c r="AM1317" s="116"/>
    </row>
    <row r="1318" spans="1:39" s="115" customFormat="1" ht="24.75" hidden="1" customHeight="1" x14ac:dyDescent="0.25">
      <c r="A1318" s="60">
        <v>260</v>
      </c>
      <c r="B1318" s="14" t="s">
        <v>514</v>
      </c>
      <c r="C1318" s="26">
        <f t="shared" si="126"/>
        <v>4145616.33</v>
      </c>
      <c r="D1318" s="13">
        <v>207280.82</v>
      </c>
      <c r="E1318" s="13">
        <v>745791.77</v>
      </c>
      <c r="F1318" s="13">
        <v>0</v>
      </c>
      <c r="G1318" s="13">
        <v>0</v>
      </c>
      <c r="H1318" s="13">
        <v>0</v>
      </c>
      <c r="I1318" s="13">
        <v>0</v>
      </c>
      <c r="J1318" s="13">
        <v>0</v>
      </c>
      <c r="K1318" s="172">
        <v>0</v>
      </c>
      <c r="L1318" s="13">
        <v>0</v>
      </c>
      <c r="M1318" s="184">
        <v>0</v>
      </c>
      <c r="N1318" s="61">
        <v>0</v>
      </c>
      <c r="O1318" s="184">
        <v>0</v>
      </c>
      <c r="P1318" s="61">
        <v>0</v>
      </c>
      <c r="Q1318" s="184">
        <v>2294</v>
      </c>
      <c r="R1318" s="61">
        <v>3192543.74</v>
      </c>
      <c r="S1318" s="184">
        <v>0</v>
      </c>
      <c r="T1318" s="61">
        <v>0</v>
      </c>
      <c r="U1318" s="21"/>
      <c r="V1318" s="125"/>
      <c r="W1318" s="116"/>
      <c r="X1318" s="116"/>
      <c r="Y1318" s="116"/>
      <c r="Z1318" s="116"/>
      <c r="AA1318" s="116"/>
      <c r="AB1318" s="116"/>
      <c r="AC1318" s="116"/>
      <c r="AD1318" s="116"/>
      <c r="AE1318" s="116"/>
      <c r="AF1318" s="116"/>
      <c r="AG1318" s="116"/>
      <c r="AH1318" s="116"/>
      <c r="AI1318" s="116"/>
      <c r="AJ1318" s="116"/>
      <c r="AK1318" s="116"/>
      <c r="AL1318" s="116"/>
      <c r="AM1318" s="116"/>
    </row>
    <row r="1319" spans="1:39" s="115" customFormat="1" ht="24.75" hidden="1" customHeight="1" x14ac:dyDescent="0.25">
      <c r="A1319" s="60">
        <v>261</v>
      </c>
      <c r="B1319" s="14" t="s">
        <v>515</v>
      </c>
      <c r="C1319" s="26">
        <f>ROUND(SUM(D1319+E1319+F1319+G1319+H1319+I1319+J1319+L1319+N1319+P1319+R1319+T1319),2)</f>
        <v>33942480.68</v>
      </c>
      <c r="D1319" s="13">
        <v>1697124.03</v>
      </c>
      <c r="E1319" s="13">
        <v>2700516.8</v>
      </c>
      <c r="F1319" s="13">
        <v>13386216.17</v>
      </c>
      <c r="G1319" s="13">
        <v>8228454.7400000002</v>
      </c>
      <c r="H1319" s="13">
        <v>4571633.1100000003</v>
      </c>
      <c r="I1319" s="13">
        <v>3358535.83</v>
      </c>
      <c r="J1319" s="13">
        <v>0</v>
      </c>
      <c r="K1319" s="172">
        <v>0</v>
      </c>
      <c r="L1319" s="13">
        <v>0</v>
      </c>
      <c r="M1319" s="184">
        <v>0</v>
      </c>
      <c r="N1319" s="61">
        <v>0</v>
      </c>
      <c r="O1319" s="184">
        <v>0</v>
      </c>
      <c r="P1319" s="61">
        <v>0</v>
      </c>
      <c r="Q1319" s="184">
        <v>0</v>
      </c>
      <c r="R1319" s="61">
        <v>0</v>
      </c>
      <c r="S1319" s="184">
        <v>0</v>
      </c>
      <c r="T1319" s="61">
        <v>0</v>
      </c>
      <c r="U1319" s="16"/>
      <c r="V1319" s="125"/>
      <c r="W1319" s="116"/>
      <c r="X1319" s="116"/>
      <c r="Y1319" s="116"/>
      <c r="Z1319" s="116"/>
      <c r="AA1319" s="116"/>
      <c r="AB1319" s="116"/>
      <c r="AC1319" s="116"/>
      <c r="AD1319" s="116"/>
      <c r="AE1319" s="116"/>
      <c r="AF1319" s="116"/>
      <c r="AG1319" s="116"/>
      <c r="AH1319" s="116"/>
      <c r="AI1319" s="116"/>
      <c r="AJ1319" s="116"/>
      <c r="AK1319" s="116"/>
      <c r="AL1319" s="116"/>
      <c r="AM1319" s="116"/>
    </row>
    <row r="1320" spans="1:39" s="1" customFormat="1" ht="24.75" hidden="1" customHeight="1" x14ac:dyDescent="0.25">
      <c r="A1320" s="296" t="s">
        <v>134</v>
      </c>
      <c r="B1320" s="296"/>
      <c r="C1320" s="98">
        <f>ROUND(SUM(D1320+E1320+F1320+G1320+H1320+I1320+J1320+L1320+N1320+P1320+R1320+T1320),2)</f>
        <v>756416171.60000002</v>
      </c>
      <c r="D1320" s="48">
        <f>ROUND(SUM(D1255:D1319),2)</f>
        <v>37820808.600000001</v>
      </c>
      <c r="E1320" s="48">
        <f t="shared" ref="E1320:T1320" si="127">ROUND(SUM(E1255:E1319),2)</f>
        <v>17259213.91</v>
      </c>
      <c r="F1320" s="48">
        <f t="shared" si="127"/>
        <v>114112968.61</v>
      </c>
      <c r="G1320" s="48">
        <f t="shared" si="127"/>
        <v>49986575.609999999</v>
      </c>
      <c r="H1320" s="48">
        <f t="shared" si="127"/>
        <v>27607367.010000002</v>
      </c>
      <c r="I1320" s="48">
        <f t="shared" si="127"/>
        <v>23435717.149999999</v>
      </c>
      <c r="J1320" s="48">
        <f t="shared" si="127"/>
        <v>0</v>
      </c>
      <c r="K1320" s="48">
        <f t="shared" si="127"/>
        <v>0</v>
      </c>
      <c r="L1320" s="48">
        <f t="shared" si="127"/>
        <v>0</v>
      </c>
      <c r="M1320" s="48">
        <f t="shared" si="127"/>
        <v>55246.7</v>
      </c>
      <c r="N1320" s="48">
        <f t="shared" si="127"/>
        <v>216479871.55000001</v>
      </c>
      <c r="O1320" s="48">
        <f t="shared" si="127"/>
        <v>8405.6</v>
      </c>
      <c r="P1320" s="48">
        <f t="shared" si="127"/>
        <v>21659615.129999999</v>
      </c>
      <c r="Q1320" s="48">
        <f t="shared" si="127"/>
        <v>175274.02</v>
      </c>
      <c r="R1320" s="48">
        <f t="shared" si="127"/>
        <v>248054034.03</v>
      </c>
      <c r="S1320" s="48">
        <f t="shared" si="127"/>
        <v>0</v>
      </c>
      <c r="T1320" s="48">
        <f t="shared" si="127"/>
        <v>0</v>
      </c>
      <c r="U1320" s="5"/>
      <c r="V1320" s="31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</row>
    <row r="1321" spans="1:39" s="104" customFormat="1" ht="24.75" hidden="1" customHeight="1" x14ac:dyDescent="0.25">
      <c r="A1321" s="267" t="s">
        <v>62</v>
      </c>
      <c r="B1321" s="268"/>
      <c r="C1321" s="269"/>
      <c r="D1321" s="13"/>
      <c r="E1321" s="13"/>
      <c r="F1321" s="13"/>
      <c r="G1321" s="13"/>
      <c r="H1321" s="13"/>
      <c r="I1321" s="13"/>
      <c r="J1321" s="13"/>
      <c r="K1321" s="82"/>
      <c r="L1321" s="13"/>
      <c r="M1321" s="82"/>
      <c r="N1321" s="13"/>
      <c r="O1321" s="82"/>
      <c r="P1321" s="13"/>
      <c r="Q1321" s="82"/>
      <c r="R1321" s="13"/>
      <c r="S1321" s="82"/>
      <c r="T1321" s="13"/>
      <c r="U1321" s="102"/>
      <c r="V1321" s="103"/>
      <c r="W1321" s="102"/>
      <c r="X1321" s="102"/>
      <c r="Y1321" s="102"/>
      <c r="Z1321" s="102"/>
      <c r="AA1321" s="102"/>
      <c r="AB1321" s="102"/>
      <c r="AC1321" s="102"/>
      <c r="AD1321" s="102"/>
      <c r="AE1321" s="102"/>
      <c r="AF1321" s="102"/>
      <c r="AG1321" s="102"/>
      <c r="AH1321" s="102"/>
      <c r="AI1321" s="102"/>
      <c r="AJ1321" s="102"/>
      <c r="AK1321" s="102"/>
      <c r="AL1321" s="102"/>
    </row>
    <row r="1322" spans="1:39" s="115" customFormat="1" ht="24.75" hidden="1" customHeight="1" x14ac:dyDescent="0.25">
      <c r="A1322" s="60">
        <v>262</v>
      </c>
      <c r="B1322" s="14" t="s">
        <v>1104</v>
      </c>
      <c r="C1322" s="26">
        <f t="shared" ref="C1322:C1343" si="128">ROUND(SUM(D1322+E1322+F1322+G1322+H1322+I1322+J1322+L1322+N1322+P1322+R1322+T1322),2)</f>
        <v>1603820.56</v>
      </c>
      <c r="D1322" s="13">
        <v>80191.03</v>
      </c>
      <c r="E1322" s="13">
        <v>153591.51</v>
      </c>
      <c r="F1322" s="13">
        <v>0</v>
      </c>
      <c r="G1322" s="13">
        <v>0</v>
      </c>
      <c r="H1322" s="13">
        <v>0</v>
      </c>
      <c r="I1322" s="13">
        <v>0</v>
      </c>
      <c r="J1322" s="13">
        <v>0</v>
      </c>
      <c r="K1322" s="15">
        <v>0</v>
      </c>
      <c r="L1322" s="13">
        <v>0</v>
      </c>
      <c r="M1322" s="184">
        <v>512</v>
      </c>
      <c r="N1322" s="13">
        <v>1370038.02</v>
      </c>
      <c r="O1322" s="184">
        <v>0</v>
      </c>
      <c r="P1322" s="13">
        <v>0</v>
      </c>
      <c r="Q1322" s="184">
        <v>0</v>
      </c>
      <c r="R1322" s="13">
        <v>0</v>
      </c>
      <c r="S1322" s="184">
        <v>0</v>
      </c>
      <c r="T1322" s="13">
        <v>0</v>
      </c>
      <c r="U1322" s="24"/>
      <c r="V1322" s="116"/>
      <c r="W1322" s="116"/>
      <c r="X1322" s="116"/>
      <c r="Y1322" s="116"/>
      <c r="Z1322" s="116"/>
      <c r="AA1322" s="116"/>
      <c r="AB1322" s="116"/>
      <c r="AC1322" s="116"/>
      <c r="AD1322" s="116"/>
      <c r="AE1322" s="116"/>
      <c r="AF1322" s="116"/>
      <c r="AG1322" s="116"/>
      <c r="AH1322" s="116"/>
      <c r="AI1322" s="116"/>
      <c r="AJ1322" s="116"/>
      <c r="AK1322" s="116"/>
      <c r="AL1322" s="116"/>
      <c r="AM1322" s="116"/>
    </row>
    <row r="1323" spans="1:39" s="115" customFormat="1" ht="24.75" hidden="1" customHeight="1" x14ac:dyDescent="0.25">
      <c r="A1323" s="60">
        <v>263</v>
      </c>
      <c r="B1323" s="14" t="s">
        <v>1105</v>
      </c>
      <c r="C1323" s="26">
        <f t="shared" si="128"/>
        <v>2357664.64</v>
      </c>
      <c r="D1323" s="13">
        <v>117883.23</v>
      </c>
      <c r="E1323" s="13">
        <v>206602.64</v>
      </c>
      <c r="F1323" s="13">
        <v>0</v>
      </c>
      <c r="G1323" s="13">
        <v>0</v>
      </c>
      <c r="H1323" s="13">
        <v>0</v>
      </c>
      <c r="I1323" s="13">
        <v>256410.72</v>
      </c>
      <c r="J1323" s="13">
        <v>0</v>
      </c>
      <c r="K1323" s="15">
        <v>0</v>
      </c>
      <c r="L1323" s="13">
        <v>0</v>
      </c>
      <c r="M1323" s="184">
        <v>664</v>
      </c>
      <c r="N1323" s="13">
        <v>1776768.05</v>
      </c>
      <c r="O1323" s="184">
        <v>0</v>
      </c>
      <c r="P1323" s="13">
        <v>0</v>
      </c>
      <c r="Q1323" s="184">
        <v>0</v>
      </c>
      <c r="R1323" s="13">
        <v>0</v>
      </c>
      <c r="S1323" s="184">
        <v>0</v>
      </c>
      <c r="T1323" s="13">
        <v>0</v>
      </c>
      <c r="U1323" s="24"/>
      <c r="V1323" s="116"/>
      <c r="W1323" s="116"/>
      <c r="X1323" s="116"/>
      <c r="Y1323" s="116"/>
      <c r="Z1323" s="116"/>
      <c r="AA1323" s="116"/>
      <c r="AB1323" s="116"/>
      <c r="AC1323" s="116"/>
      <c r="AD1323" s="116"/>
      <c r="AE1323" s="116"/>
      <c r="AF1323" s="116"/>
      <c r="AG1323" s="116"/>
      <c r="AH1323" s="116"/>
      <c r="AI1323" s="116"/>
      <c r="AJ1323" s="116"/>
      <c r="AK1323" s="116"/>
      <c r="AL1323" s="116"/>
      <c r="AM1323" s="116"/>
    </row>
    <row r="1324" spans="1:39" s="115" customFormat="1" ht="24.75" hidden="1" customHeight="1" x14ac:dyDescent="0.25">
      <c r="A1324" s="60">
        <v>264</v>
      </c>
      <c r="B1324" s="14" t="s">
        <v>1106</v>
      </c>
      <c r="C1324" s="26">
        <f t="shared" si="128"/>
        <v>3396381.03</v>
      </c>
      <c r="D1324" s="13">
        <v>169819.05</v>
      </c>
      <c r="E1324" s="13">
        <v>0</v>
      </c>
      <c r="F1324" s="13">
        <v>0</v>
      </c>
      <c r="G1324" s="13">
        <v>456838.41</v>
      </c>
      <c r="H1324" s="13">
        <v>184357.75</v>
      </c>
      <c r="I1324" s="13">
        <v>249343.97</v>
      </c>
      <c r="J1324" s="13">
        <v>0</v>
      </c>
      <c r="K1324" s="15">
        <v>0</v>
      </c>
      <c r="L1324" s="13">
        <v>0</v>
      </c>
      <c r="M1324" s="184">
        <v>873</v>
      </c>
      <c r="N1324" s="13">
        <v>2336021.85</v>
      </c>
      <c r="O1324" s="184">
        <v>0</v>
      </c>
      <c r="P1324" s="13">
        <v>0</v>
      </c>
      <c r="Q1324" s="184">
        <v>0</v>
      </c>
      <c r="R1324" s="13">
        <v>0</v>
      </c>
      <c r="S1324" s="184">
        <v>0</v>
      </c>
      <c r="T1324" s="13">
        <v>0</v>
      </c>
      <c r="U1324" s="24"/>
      <c r="V1324" s="116"/>
      <c r="W1324" s="116"/>
      <c r="X1324" s="116"/>
      <c r="Y1324" s="116"/>
      <c r="Z1324" s="116"/>
      <c r="AA1324" s="116"/>
      <c r="AB1324" s="116"/>
      <c r="AC1324" s="116"/>
      <c r="AD1324" s="116"/>
      <c r="AE1324" s="116"/>
      <c r="AF1324" s="116"/>
      <c r="AG1324" s="116"/>
      <c r="AH1324" s="116"/>
      <c r="AI1324" s="116"/>
      <c r="AJ1324" s="116"/>
      <c r="AK1324" s="116"/>
      <c r="AL1324" s="116"/>
      <c r="AM1324" s="116"/>
    </row>
    <row r="1325" spans="1:39" s="115" customFormat="1" ht="24.75" hidden="1" customHeight="1" x14ac:dyDescent="0.25">
      <c r="A1325" s="60">
        <v>265</v>
      </c>
      <c r="B1325" s="14" t="s">
        <v>1107</v>
      </c>
      <c r="C1325" s="26">
        <f t="shared" si="128"/>
        <v>25177597.809999999</v>
      </c>
      <c r="D1325" s="13">
        <v>1258879.8899999999</v>
      </c>
      <c r="E1325" s="13">
        <v>0</v>
      </c>
      <c r="F1325" s="13">
        <v>4633815.91</v>
      </c>
      <c r="G1325" s="13">
        <v>0</v>
      </c>
      <c r="H1325" s="13">
        <v>0</v>
      </c>
      <c r="I1325" s="13">
        <v>1164384.28</v>
      </c>
      <c r="J1325" s="13">
        <v>0</v>
      </c>
      <c r="K1325" s="15">
        <v>0</v>
      </c>
      <c r="L1325" s="13">
        <v>0</v>
      </c>
      <c r="M1325" s="184">
        <v>2390</v>
      </c>
      <c r="N1325" s="13">
        <v>12050179.24</v>
      </c>
      <c r="O1325" s="184">
        <v>0</v>
      </c>
      <c r="P1325" s="13">
        <v>0</v>
      </c>
      <c r="Q1325" s="184">
        <v>2259</v>
      </c>
      <c r="R1325" s="13">
        <v>6070338.4900000002</v>
      </c>
      <c r="S1325" s="184">
        <v>0</v>
      </c>
      <c r="T1325" s="13">
        <v>0</v>
      </c>
      <c r="U1325" s="24"/>
      <c r="V1325" s="116"/>
      <c r="W1325" s="116"/>
      <c r="X1325" s="116"/>
      <c r="Y1325" s="116"/>
      <c r="Z1325" s="116"/>
      <c r="AA1325" s="116"/>
      <c r="AB1325" s="116"/>
      <c r="AC1325" s="116"/>
      <c r="AD1325" s="116"/>
      <c r="AE1325" s="116"/>
      <c r="AF1325" s="116"/>
      <c r="AG1325" s="116"/>
      <c r="AH1325" s="116"/>
      <c r="AI1325" s="116"/>
      <c r="AJ1325" s="116"/>
      <c r="AK1325" s="116"/>
      <c r="AL1325" s="116"/>
      <c r="AM1325" s="116"/>
    </row>
    <row r="1326" spans="1:39" s="115" customFormat="1" ht="24.75" hidden="1" customHeight="1" x14ac:dyDescent="0.25">
      <c r="A1326" s="60">
        <v>266</v>
      </c>
      <c r="B1326" s="14" t="s">
        <v>1108</v>
      </c>
      <c r="C1326" s="26">
        <f t="shared" si="128"/>
        <v>1357529.67</v>
      </c>
      <c r="D1326" s="13">
        <v>67876.479999999996</v>
      </c>
      <c r="E1326" s="13">
        <v>0</v>
      </c>
      <c r="F1326" s="13">
        <v>0</v>
      </c>
      <c r="G1326" s="13">
        <v>0</v>
      </c>
      <c r="H1326" s="13">
        <v>0</v>
      </c>
      <c r="I1326" s="13">
        <v>0</v>
      </c>
      <c r="J1326" s="13">
        <v>228058.06</v>
      </c>
      <c r="K1326" s="172">
        <v>0</v>
      </c>
      <c r="L1326" s="13">
        <v>0</v>
      </c>
      <c r="M1326" s="184">
        <v>0</v>
      </c>
      <c r="N1326" s="61">
        <v>0</v>
      </c>
      <c r="O1326" s="184">
        <v>488</v>
      </c>
      <c r="P1326" s="61">
        <v>1061595.1299999999</v>
      </c>
      <c r="Q1326" s="184">
        <v>0</v>
      </c>
      <c r="R1326" s="61">
        <v>0</v>
      </c>
      <c r="S1326" s="184">
        <v>0</v>
      </c>
      <c r="T1326" s="61">
        <v>0</v>
      </c>
      <c r="U1326" s="24"/>
      <c r="V1326" s="116"/>
      <c r="W1326" s="116"/>
      <c r="X1326" s="116"/>
      <c r="Y1326" s="116"/>
      <c r="Z1326" s="116"/>
      <c r="AA1326" s="116"/>
      <c r="AB1326" s="116"/>
      <c r="AC1326" s="116"/>
      <c r="AD1326" s="116"/>
      <c r="AE1326" s="116"/>
      <c r="AF1326" s="116"/>
      <c r="AG1326" s="116"/>
      <c r="AH1326" s="116"/>
      <c r="AI1326" s="116"/>
      <c r="AJ1326" s="116"/>
      <c r="AK1326" s="116"/>
      <c r="AL1326" s="116"/>
      <c r="AM1326" s="116"/>
    </row>
    <row r="1327" spans="1:39" s="115" customFormat="1" ht="24.75" hidden="1" customHeight="1" x14ac:dyDescent="0.25">
      <c r="A1327" s="60">
        <v>267</v>
      </c>
      <c r="B1327" s="14" t="s">
        <v>1109</v>
      </c>
      <c r="C1327" s="26">
        <f t="shared" si="128"/>
        <v>204762.19</v>
      </c>
      <c r="D1327" s="13">
        <v>10238.11</v>
      </c>
      <c r="E1327" s="13">
        <v>0</v>
      </c>
      <c r="F1327" s="13">
        <v>0</v>
      </c>
      <c r="G1327" s="13">
        <v>0</v>
      </c>
      <c r="H1327" s="13">
        <v>0</v>
      </c>
      <c r="I1327" s="13">
        <v>0</v>
      </c>
      <c r="J1327" s="13">
        <v>194524.08</v>
      </c>
      <c r="K1327" s="172">
        <v>0</v>
      </c>
      <c r="L1327" s="13">
        <v>0</v>
      </c>
      <c r="M1327" s="184">
        <v>0</v>
      </c>
      <c r="N1327" s="61">
        <v>0</v>
      </c>
      <c r="O1327" s="184">
        <v>0</v>
      </c>
      <c r="P1327" s="61">
        <v>0</v>
      </c>
      <c r="Q1327" s="184">
        <v>0</v>
      </c>
      <c r="R1327" s="61">
        <v>0</v>
      </c>
      <c r="S1327" s="184">
        <v>0</v>
      </c>
      <c r="T1327" s="61">
        <v>0</v>
      </c>
      <c r="U1327" s="24"/>
      <c r="V1327" s="116"/>
      <c r="W1327" s="116"/>
      <c r="X1327" s="116"/>
      <c r="Y1327" s="116"/>
      <c r="Z1327" s="116"/>
      <c r="AA1327" s="116"/>
      <c r="AB1327" s="116"/>
      <c r="AC1327" s="116"/>
      <c r="AD1327" s="116"/>
      <c r="AE1327" s="116"/>
      <c r="AF1327" s="116"/>
      <c r="AG1327" s="116"/>
      <c r="AH1327" s="116"/>
      <c r="AI1327" s="116"/>
      <c r="AJ1327" s="116"/>
      <c r="AK1327" s="116"/>
      <c r="AL1327" s="116"/>
      <c r="AM1327" s="116"/>
    </row>
    <row r="1328" spans="1:39" s="115" customFormat="1" ht="24.75" hidden="1" customHeight="1" x14ac:dyDescent="0.25">
      <c r="A1328" s="60">
        <v>268</v>
      </c>
      <c r="B1328" s="14" t="s">
        <v>1110</v>
      </c>
      <c r="C1328" s="26">
        <f t="shared" si="128"/>
        <v>1339656.8700000001</v>
      </c>
      <c r="D1328" s="13">
        <v>66982.84</v>
      </c>
      <c r="E1328" s="13">
        <v>0</v>
      </c>
      <c r="F1328" s="13">
        <v>0</v>
      </c>
      <c r="G1328" s="13">
        <v>0</v>
      </c>
      <c r="H1328" s="13">
        <v>0</v>
      </c>
      <c r="I1328" s="13">
        <v>0</v>
      </c>
      <c r="J1328" s="13">
        <v>225055.52</v>
      </c>
      <c r="K1328" s="172">
        <v>0</v>
      </c>
      <c r="L1328" s="13">
        <v>0</v>
      </c>
      <c r="M1328" s="184">
        <v>0</v>
      </c>
      <c r="N1328" s="61">
        <v>0</v>
      </c>
      <c r="O1328" s="184">
        <v>603</v>
      </c>
      <c r="P1328" s="61">
        <v>1047618.51</v>
      </c>
      <c r="Q1328" s="184">
        <v>0</v>
      </c>
      <c r="R1328" s="61">
        <v>0</v>
      </c>
      <c r="S1328" s="184">
        <v>0</v>
      </c>
      <c r="T1328" s="61">
        <v>0</v>
      </c>
      <c r="U1328" s="24"/>
      <c r="V1328" s="116"/>
      <c r="W1328" s="116"/>
      <c r="X1328" s="116"/>
      <c r="Y1328" s="116"/>
      <c r="Z1328" s="116"/>
      <c r="AA1328" s="116"/>
      <c r="AB1328" s="116"/>
      <c r="AC1328" s="116"/>
      <c r="AD1328" s="116"/>
      <c r="AE1328" s="116"/>
      <c r="AF1328" s="116"/>
      <c r="AG1328" s="116"/>
      <c r="AH1328" s="116"/>
      <c r="AI1328" s="116"/>
      <c r="AJ1328" s="116"/>
      <c r="AK1328" s="116"/>
      <c r="AL1328" s="116"/>
      <c r="AM1328" s="116"/>
    </row>
    <row r="1329" spans="1:39" s="115" customFormat="1" ht="24.75" hidden="1" customHeight="1" x14ac:dyDescent="0.25">
      <c r="A1329" s="60">
        <v>269</v>
      </c>
      <c r="B1329" s="14" t="s">
        <v>1111</v>
      </c>
      <c r="C1329" s="26">
        <f t="shared" si="128"/>
        <v>5557918.7699999996</v>
      </c>
      <c r="D1329" s="13">
        <v>277895.94</v>
      </c>
      <c r="E1329" s="13">
        <v>0</v>
      </c>
      <c r="F1329" s="13">
        <v>1667796.35</v>
      </c>
      <c r="G1329" s="13">
        <v>0</v>
      </c>
      <c r="H1329" s="13">
        <v>280874.68</v>
      </c>
      <c r="I1329" s="13">
        <v>379883.18</v>
      </c>
      <c r="J1329" s="13">
        <v>0</v>
      </c>
      <c r="K1329" s="15">
        <v>0</v>
      </c>
      <c r="L1329" s="13">
        <v>0</v>
      </c>
      <c r="M1329" s="184">
        <v>1103</v>
      </c>
      <c r="N1329" s="13">
        <v>2951468.62</v>
      </c>
      <c r="O1329" s="184">
        <v>0</v>
      </c>
      <c r="P1329" s="13">
        <v>0</v>
      </c>
      <c r="Q1329" s="184">
        <v>0</v>
      </c>
      <c r="R1329" s="13">
        <v>0</v>
      </c>
      <c r="S1329" s="184">
        <v>0</v>
      </c>
      <c r="T1329" s="13">
        <v>0</v>
      </c>
      <c r="U1329" s="24"/>
      <c r="V1329" s="116"/>
      <c r="W1329" s="116"/>
      <c r="X1329" s="116"/>
      <c r="Y1329" s="116"/>
      <c r="Z1329" s="116"/>
      <c r="AA1329" s="116"/>
      <c r="AB1329" s="116"/>
      <c r="AC1329" s="116"/>
      <c r="AD1329" s="116"/>
      <c r="AE1329" s="116"/>
      <c r="AF1329" s="116"/>
      <c r="AG1329" s="116"/>
      <c r="AH1329" s="116"/>
      <c r="AI1329" s="116"/>
      <c r="AJ1329" s="116"/>
      <c r="AK1329" s="116"/>
      <c r="AL1329" s="116"/>
      <c r="AM1329" s="116"/>
    </row>
    <row r="1330" spans="1:39" s="115" customFormat="1" ht="24.75" hidden="1" customHeight="1" x14ac:dyDescent="0.25">
      <c r="A1330" s="60">
        <v>270</v>
      </c>
      <c r="B1330" s="14" t="s">
        <v>1112</v>
      </c>
      <c r="C1330" s="26">
        <f t="shared" si="128"/>
        <v>3965706.78</v>
      </c>
      <c r="D1330" s="13">
        <v>198285.34</v>
      </c>
      <c r="E1330" s="13">
        <v>209271.05</v>
      </c>
      <c r="F1330" s="13">
        <v>1140256.1599999999</v>
      </c>
      <c r="G1330" s="13">
        <v>475853.44</v>
      </c>
      <c r="H1330" s="13">
        <v>192031.29</v>
      </c>
      <c r="I1330" s="13">
        <v>0</v>
      </c>
      <c r="J1330" s="13">
        <v>0</v>
      </c>
      <c r="K1330" s="15">
        <v>0</v>
      </c>
      <c r="L1330" s="13">
        <v>0</v>
      </c>
      <c r="M1330" s="184">
        <v>654</v>
      </c>
      <c r="N1330" s="13">
        <v>1750009.5</v>
      </c>
      <c r="O1330" s="184">
        <v>0</v>
      </c>
      <c r="P1330" s="13">
        <v>0</v>
      </c>
      <c r="Q1330" s="184">
        <v>0</v>
      </c>
      <c r="R1330" s="13">
        <v>0</v>
      </c>
      <c r="S1330" s="184">
        <v>0</v>
      </c>
      <c r="T1330" s="13">
        <v>0</v>
      </c>
      <c r="U1330" s="24"/>
      <c r="V1330" s="116"/>
      <c r="W1330" s="116"/>
      <c r="X1330" s="116"/>
      <c r="Y1330" s="116"/>
      <c r="Z1330" s="116"/>
      <c r="AA1330" s="116"/>
      <c r="AB1330" s="116"/>
      <c r="AC1330" s="116"/>
      <c r="AD1330" s="116"/>
      <c r="AE1330" s="116"/>
      <c r="AF1330" s="116"/>
      <c r="AG1330" s="116"/>
      <c r="AH1330" s="116"/>
      <c r="AI1330" s="116"/>
      <c r="AJ1330" s="116"/>
      <c r="AK1330" s="116"/>
      <c r="AL1330" s="116"/>
      <c r="AM1330" s="116"/>
    </row>
    <row r="1331" spans="1:39" s="115" customFormat="1" ht="24.75" hidden="1" customHeight="1" x14ac:dyDescent="0.25">
      <c r="A1331" s="60">
        <v>271</v>
      </c>
      <c r="B1331" s="14" t="s">
        <v>1113</v>
      </c>
      <c r="C1331" s="26">
        <f t="shared" si="128"/>
        <v>2517874.6</v>
      </c>
      <c r="D1331" s="13">
        <v>125893.73</v>
      </c>
      <c r="E1331" s="13">
        <v>0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72">
        <v>0</v>
      </c>
      <c r="L1331" s="13">
        <v>0</v>
      </c>
      <c r="M1331" s="184">
        <v>0</v>
      </c>
      <c r="N1331" s="61">
        <v>0</v>
      </c>
      <c r="O1331" s="184">
        <v>0</v>
      </c>
      <c r="P1331" s="61">
        <v>0</v>
      </c>
      <c r="Q1331" s="184">
        <v>470</v>
      </c>
      <c r="R1331" s="61">
        <v>2391980.87</v>
      </c>
      <c r="S1331" s="184">
        <v>0</v>
      </c>
      <c r="T1331" s="61">
        <v>0</v>
      </c>
      <c r="U1331" s="24"/>
      <c r="V1331" s="116"/>
      <c r="W1331" s="116"/>
      <c r="X1331" s="116"/>
      <c r="Y1331" s="116"/>
      <c r="Z1331" s="116"/>
      <c r="AA1331" s="116"/>
      <c r="AB1331" s="116"/>
      <c r="AC1331" s="116"/>
      <c r="AD1331" s="116"/>
      <c r="AE1331" s="116"/>
      <c r="AF1331" s="116"/>
      <c r="AG1331" s="116"/>
      <c r="AH1331" s="116"/>
      <c r="AI1331" s="116"/>
      <c r="AJ1331" s="116"/>
      <c r="AK1331" s="116"/>
      <c r="AL1331" s="116"/>
      <c r="AM1331" s="116"/>
    </row>
    <row r="1332" spans="1:39" s="115" customFormat="1" ht="24.75" hidden="1" customHeight="1" x14ac:dyDescent="0.25">
      <c r="A1332" s="60">
        <v>272</v>
      </c>
      <c r="B1332" s="14" t="s">
        <v>1114</v>
      </c>
      <c r="C1332" s="26">
        <f t="shared" si="128"/>
        <v>2413681.23</v>
      </c>
      <c r="D1332" s="13">
        <v>120684.06</v>
      </c>
      <c r="E1332" s="13">
        <v>151007.14000000001</v>
      </c>
      <c r="F1332" s="13">
        <v>822793.27</v>
      </c>
      <c r="G1332" s="13">
        <v>0</v>
      </c>
      <c r="H1332" s="13">
        <v>0</v>
      </c>
      <c r="I1332" s="13">
        <v>0</v>
      </c>
      <c r="J1332" s="13">
        <v>0</v>
      </c>
      <c r="K1332" s="15">
        <v>0</v>
      </c>
      <c r="L1332" s="13">
        <v>0</v>
      </c>
      <c r="M1332" s="184">
        <v>493</v>
      </c>
      <c r="N1332" s="13">
        <v>1319196.76</v>
      </c>
      <c r="O1332" s="184">
        <v>0</v>
      </c>
      <c r="P1332" s="13">
        <v>0</v>
      </c>
      <c r="Q1332" s="184">
        <v>0</v>
      </c>
      <c r="R1332" s="13">
        <v>0</v>
      </c>
      <c r="S1332" s="184">
        <v>0</v>
      </c>
      <c r="T1332" s="13">
        <v>0</v>
      </c>
      <c r="U1332" s="24"/>
      <c r="V1332" s="116"/>
      <c r="W1332" s="116"/>
      <c r="X1332" s="116"/>
      <c r="Y1332" s="116"/>
      <c r="Z1332" s="116"/>
      <c r="AA1332" s="116"/>
      <c r="AB1332" s="116"/>
      <c r="AC1332" s="116"/>
      <c r="AD1332" s="116"/>
      <c r="AE1332" s="116"/>
      <c r="AF1332" s="116"/>
      <c r="AG1332" s="116"/>
      <c r="AH1332" s="116"/>
      <c r="AI1332" s="116"/>
      <c r="AJ1332" s="116"/>
      <c r="AK1332" s="116"/>
      <c r="AL1332" s="116"/>
      <c r="AM1332" s="116"/>
    </row>
    <row r="1333" spans="1:39" s="115" customFormat="1" ht="24.75" hidden="1" customHeight="1" x14ac:dyDescent="0.25">
      <c r="A1333" s="60">
        <v>273</v>
      </c>
      <c r="B1333" s="14" t="s">
        <v>1115</v>
      </c>
      <c r="C1333" s="26">
        <f t="shared" si="128"/>
        <v>3240302.64</v>
      </c>
      <c r="D1333" s="13">
        <v>162015.13</v>
      </c>
      <c r="E1333" s="13">
        <v>0</v>
      </c>
      <c r="F1333" s="13">
        <v>1123083.6299999999</v>
      </c>
      <c r="G1333" s="13">
        <v>0</v>
      </c>
      <c r="H1333" s="13">
        <v>189139.25</v>
      </c>
      <c r="I1333" s="13">
        <v>0</v>
      </c>
      <c r="J1333" s="13">
        <v>0</v>
      </c>
      <c r="K1333" s="15">
        <v>0</v>
      </c>
      <c r="L1333" s="13">
        <v>0</v>
      </c>
      <c r="M1333" s="184">
        <v>660</v>
      </c>
      <c r="N1333" s="13">
        <v>1766064.63</v>
      </c>
      <c r="O1333" s="184">
        <v>0</v>
      </c>
      <c r="P1333" s="13">
        <v>0</v>
      </c>
      <c r="Q1333" s="184">
        <v>0</v>
      </c>
      <c r="R1333" s="13">
        <v>0</v>
      </c>
      <c r="S1333" s="184">
        <v>0</v>
      </c>
      <c r="T1333" s="13">
        <v>0</v>
      </c>
      <c r="U1333" s="24"/>
      <c r="V1333" s="116"/>
      <c r="W1333" s="116"/>
      <c r="X1333" s="116"/>
      <c r="Y1333" s="116"/>
      <c r="Z1333" s="116"/>
      <c r="AA1333" s="116"/>
      <c r="AB1333" s="116"/>
      <c r="AC1333" s="116"/>
      <c r="AD1333" s="116"/>
      <c r="AE1333" s="116"/>
      <c r="AF1333" s="116"/>
      <c r="AG1333" s="116"/>
      <c r="AH1333" s="116"/>
      <c r="AI1333" s="116"/>
      <c r="AJ1333" s="116"/>
      <c r="AK1333" s="116"/>
      <c r="AL1333" s="116"/>
      <c r="AM1333" s="116"/>
    </row>
    <row r="1334" spans="1:39" s="115" customFormat="1" ht="24.75" hidden="1" customHeight="1" x14ac:dyDescent="0.25">
      <c r="A1334" s="60">
        <v>274</v>
      </c>
      <c r="B1334" s="14" t="s">
        <v>1116</v>
      </c>
      <c r="C1334" s="26">
        <f t="shared" si="128"/>
        <v>1764452.86</v>
      </c>
      <c r="D1334" s="13">
        <v>88222.64</v>
      </c>
      <c r="E1334" s="13">
        <v>154537.01</v>
      </c>
      <c r="F1334" s="13">
        <v>0</v>
      </c>
      <c r="G1334" s="13">
        <v>0</v>
      </c>
      <c r="H1334" s="13">
        <v>0</v>
      </c>
      <c r="I1334" s="13">
        <v>191793.03</v>
      </c>
      <c r="J1334" s="13">
        <v>0</v>
      </c>
      <c r="K1334" s="15">
        <v>0</v>
      </c>
      <c r="L1334" s="13">
        <v>0</v>
      </c>
      <c r="M1334" s="184">
        <v>497</v>
      </c>
      <c r="N1334" s="13">
        <v>1329900.18</v>
      </c>
      <c r="O1334" s="184">
        <v>0</v>
      </c>
      <c r="P1334" s="13">
        <v>0</v>
      </c>
      <c r="Q1334" s="184">
        <v>0</v>
      </c>
      <c r="R1334" s="13">
        <v>0</v>
      </c>
      <c r="S1334" s="184">
        <v>0</v>
      </c>
      <c r="T1334" s="13">
        <v>0</v>
      </c>
      <c r="U1334" s="24"/>
      <c r="V1334" s="116"/>
      <c r="W1334" s="116"/>
      <c r="X1334" s="116"/>
      <c r="Y1334" s="116"/>
      <c r="Z1334" s="116"/>
      <c r="AA1334" s="116"/>
      <c r="AB1334" s="116"/>
      <c r="AC1334" s="116"/>
      <c r="AD1334" s="116"/>
      <c r="AE1334" s="116"/>
      <c r="AF1334" s="116"/>
      <c r="AG1334" s="116"/>
      <c r="AH1334" s="116"/>
      <c r="AI1334" s="116"/>
      <c r="AJ1334" s="116"/>
      <c r="AK1334" s="116"/>
      <c r="AL1334" s="116"/>
      <c r="AM1334" s="116"/>
    </row>
    <row r="1335" spans="1:39" s="115" customFormat="1" ht="24.75" hidden="1" customHeight="1" x14ac:dyDescent="0.25">
      <c r="A1335" s="60">
        <v>275</v>
      </c>
      <c r="B1335" s="14" t="s">
        <v>1117</v>
      </c>
      <c r="C1335" s="26">
        <f t="shared" si="128"/>
        <v>3905124.52</v>
      </c>
      <c r="D1335" s="13">
        <v>195256.23</v>
      </c>
      <c r="E1335" s="13">
        <v>0</v>
      </c>
      <c r="F1335" s="13">
        <v>0</v>
      </c>
      <c r="G1335" s="13">
        <v>0</v>
      </c>
      <c r="H1335" s="13">
        <v>0</v>
      </c>
      <c r="I1335" s="13">
        <v>0</v>
      </c>
      <c r="J1335" s="13">
        <v>0</v>
      </c>
      <c r="K1335" s="15">
        <v>0</v>
      </c>
      <c r="L1335" s="13">
        <v>0</v>
      </c>
      <c r="M1335" s="184">
        <v>580</v>
      </c>
      <c r="N1335" s="13">
        <v>1551996.19</v>
      </c>
      <c r="O1335" s="184">
        <v>0</v>
      </c>
      <c r="P1335" s="13">
        <v>0</v>
      </c>
      <c r="Q1335" s="184">
        <v>424</v>
      </c>
      <c r="R1335" s="13">
        <v>2157872.1</v>
      </c>
      <c r="S1335" s="184">
        <v>0</v>
      </c>
      <c r="T1335" s="13">
        <v>0</v>
      </c>
      <c r="U1335" s="24"/>
      <c r="V1335" s="116"/>
      <c r="W1335" s="116"/>
      <c r="X1335" s="116"/>
      <c r="Y1335" s="116"/>
      <c r="Z1335" s="116"/>
      <c r="AA1335" s="116"/>
      <c r="AB1335" s="116"/>
      <c r="AC1335" s="116"/>
      <c r="AD1335" s="116"/>
      <c r="AE1335" s="116"/>
      <c r="AF1335" s="116"/>
      <c r="AG1335" s="116"/>
      <c r="AH1335" s="116"/>
      <c r="AI1335" s="116"/>
      <c r="AJ1335" s="116"/>
      <c r="AK1335" s="116"/>
      <c r="AL1335" s="116"/>
      <c r="AM1335" s="116"/>
    </row>
    <row r="1336" spans="1:39" s="115" customFormat="1" ht="24.75" hidden="1" customHeight="1" x14ac:dyDescent="0.25">
      <c r="A1336" s="60">
        <v>276</v>
      </c>
      <c r="B1336" s="14" t="s">
        <v>1118</v>
      </c>
      <c r="C1336" s="26">
        <f t="shared" si="128"/>
        <v>4372516.04</v>
      </c>
      <c r="D1336" s="13">
        <v>218625.8</v>
      </c>
      <c r="E1336" s="13">
        <v>0</v>
      </c>
      <c r="F1336" s="13">
        <v>0</v>
      </c>
      <c r="G1336" s="13">
        <v>0</v>
      </c>
      <c r="H1336" s="13">
        <v>0</v>
      </c>
      <c r="I1336" s="13">
        <v>0</v>
      </c>
      <c r="J1336" s="13">
        <v>123120.99</v>
      </c>
      <c r="K1336" s="172">
        <v>0</v>
      </c>
      <c r="L1336" s="13">
        <v>0</v>
      </c>
      <c r="M1336" s="184">
        <v>0</v>
      </c>
      <c r="N1336" s="61">
        <v>0</v>
      </c>
      <c r="O1336" s="184">
        <v>0</v>
      </c>
      <c r="P1336" s="61">
        <v>0</v>
      </c>
      <c r="Q1336" s="184">
        <v>1500</v>
      </c>
      <c r="R1336" s="61">
        <v>4030769.25</v>
      </c>
      <c r="S1336" s="184">
        <v>0</v>
      </c>
      <c r="T1336" s="61">
        <v>0</v>
      </c>
      <c r="U1336" s="24"/>
      <c r="V1336" s="116"/>
      <c r="W1336" s="116"/>
      <c r="X1336" s="116"/>
      <c r="Y1336" s="116"/>
      <c r="Z1336" s="116"/>
      <c r="AA1336" s="116"/>
      <c r="AB1336" s="116"/>
      <c r="AC1336" s="116"/>
      <c r="AD1336" s="116"/>
      <c r="AE1336" s="116"/>
      <c r="AF1336" s="116"/>
      <c r="AG1336" s="116"/>
      <c r="AH1336" s="116"/>
      <c r="AI1336" s="116"/>
      <c r="AJ1336" s="116"/>
      <c r="AK1336" s="116"/>
      <c r="AL1336" s="116"/>
      <c r="AM1336" s="116"/>
    </row>
    <row r="1337" spans="1:39" s="115" customFormat="1" ht="24.75" hidden="1" customHeight="1" x14ac:dyDescent="0.25">
      <c r="A1337" s="60">
        <v>277</v>
      </c>
      <c r="B1337" s="14" t="s">
        <v>1119</v>
      </c>
      <c r="C1337" s="26">
        <f t="shared" si="128"/>
        <v>1008243.38</v>
      </c>
      <c r="D1337" s="13">
        <v>50412.17</v>
      </c>
      <c r="E1337" s="13">
        <v>67950.06</v>
      </c>
      <c r="F1337" s="13">
        <v>0</v>
      </c>
      <c r="G1337" s="13">
        <v>154509.04</v>
      </c>
      <c r="H1337" s="13">
        <v>62352.33</v>
      </c>
      <c r="I1337" s="13">
        <v>84331.57</v>
      </c>
      <c r="J1337" s="13">
        <v>0</v>
      </c>
      <c r="K1337" s="15">
        <v>0</v>
      </c>
      <c r="L1337" s="13">
        <v>0</v>
      </c>
      <c r="M1337" s="184">
        <v>220</v>
      </c>
      <c r="N1337" s="13">
        <v>588688.21</v>
      </c>
      <c r="O1337" s="184">
        <v>0</v>
      </c>
      <c r="P1337" s="13">
        <v>0</v>
      </c>
      <c r="Q1337" s="184">
        <v>0</v>
      </c>
      <c r="R1337" s="13">
        <v>0</v>
      </c>
      <c r="S1337" s="184">
        <v>0</v>
      </c>
      <c r="T1337" s="13">
        <v>0</v>
      </c>
      <c r="U1337" s="24"/>
      <c r="V1337" s="116"/>
      <c r="W1337" s="116"/>
      <c r="X1337" s="116"/>
      <c r="Y1337" s="116"/>
      <c r="Z1337" s="116"/>
      <c r="AA1337" s="116"/>
      <c r="AB1337" s="116"/>
      <c r="AC1337" s="116"/>
      <c r="AD1337" s="116"/>
      <c r="AE1337" s="116"/>
      <c r="AF1337" s="116"/>
      <c r="AG1337" s="116"/>
      <c r="AH1337" s="116"/>
      <c r="AI1337" s="116"/>
      <c r="AJ1337" s="116"/>
      <c r="AK1337" s="116"/>
      <c r="AL1337" s="116"/>
      <c r="AM1337" s="116"/>
    </row>
    <row r="1338" spans="1:39" s="115" customFormat="1" ht="24.75" hidden="1" customHeight="1" x14ac:dyDescent="0.25">
      <c r="A1338" s="60">
        <v>278</v>
      </c>
      <c r="B1338" s="14" t="s">
        <v>1120</v>
      </c>
      <c r="C1338" s="26">
        <f t="shared" si="128"/>
        <v>2954301.04</v>
      </c>
      <c r="D1338" s="13">
        <v>147715.04999999999</v>
      </c>
      <c r="E1338" s="13">
        <v>0</v>
      </c>
      <c r="F1338" s="13">
        <v>841797.55</v>
      </c>
      <c r="G1338" s="13">
        <v>351300.23</v>
      </c>
      <c r="H1338" s="13">
        <v>141767.67999999999</v>
      </c>
      <c r="I1338" s="13">
        <v>0</v>
      </c>
      <c r="J1338" s="13">
        <v>0</v>
      </c>
      <c r="K1338" s="15">
        <v>0</v>
      </c>
      <c r="L1338" s="13">
        <v>0</v>
      </c>
      <c r="M1338" s="184">
        <v>550</v>
      </c>
      <c r="N1338" s="13">
        <v>1471720.53</v>
      </c>
      <c r="O1338" s="184">
        <v>0</v>
      </c>
      <c r="P1338" s="13">
        <v>0</v>
      </c>
      <c r="Q1338" s="184">
        <v>0</v>
      </c>
      <c r="R1338" s="13">
        <v>0</v>
      </c>
      <c r="S1338" s="184">
        <v>0</v>
      </c>
      <c r="T1338" s="13">
        <v>0</v>
      </c>
      <c r="U1338" s="24"/>
      <c r="V1338" s="116"/>
      <c r="W1338" s="116"/>
      <c r="X1338" s="116"/>
      <c r="Y1338" s="116"/>
      <c r="Z1338" s="116"/>
      <c r="AA1338" s="116"/>
      <c r="AB1338" s="116"/>
      <c r="AC1338" s="116"/>
      <c r="AD1338" s="116"/>
      <c r="AE1338" s="116"/>
      <c r="AF1338" s="116"/>
      <c r="AG1338" s="116"/>
      <c r="AH1338" s="116"/>
      <c r="AI1338" s="116"/>
      <c r="AJ1338" s="116"/>
      <c r="AK1338" s="116"/>
      <c r="AL1338" s="116"/>
      <c r="AM1338" s="116"/>
    </row>
    <row r="1339" spans="1:39" s="115" customFormat="1" ht="24.75" hidden="1" customHeight="1" x14ac:dyDescent="0.25">
      <c r="A1339" s="60">
        <v>279</v>
      </c>
      <c r="B1339" s="14" t="s">
        <v>1121</v>
      </c>
      <c r="C1339" s="26">
        <f t="shared" si="128"/>
        <v>3867402.75</v>
      </c>
      <c r="D1339" s="13">
        <v>193370.14</v>
      </c>
      <c r="E1339" s="13">
        <v>0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5">
        <v>0</v>
      </c>
      <c r="L1339" s="13">
        <v>0</v>
      </c>
      <c r="M1339" s="184">
        <v>559</v>
      </c>
      <c r="N1339" s="13">
        <v>1495803.22</v>
      </c>
      <c r="O1339" s="184">
        <v>0</v>
      </c>
      <c r="P1339" s="13">
        <v>0</v>
      </c>
      <c r="Q1339" s="184">
        <v>428</v>
      </c>
      <c r="R1339" s="13">
        <v>2178229.39</v>
      </c>
      <c r="S1339" s="184">
        <v>0</v>
      </c>
      <c r="T1339" s="13">
        <v>0</v>
      </c>
      <c r="U1339" s="24"/>
      <c r="V1339" s="116"/>
      <c r="W1339" s="116"/>
      <c r="X1339" s="116"/>
      <c r="Y1339" s="116"/>
      <c r="Z1339" s="116"/>
      <c r="AA1339" s="116"/>
      <c r="AB1339" s="116"/>
      <c r="AC1339" s="116"/>
      <c r="AD1339" s="116"/>
      <c r="AE1339" s="116"/>
      <c r="AF1339" s="116"/>
      <c r="AG1339" s="116"/>
      <c r="AH1339" s="116"/>
      <c r="AI1339" s="116"/>
      <c r="AJ1339" s="116"/>
      <c r="AK1339" s="116"/>
      <c r="AL1339" s="116"/>
      <c r="AM1339" s="116"/>
    </row>
    <row r="1340" spans="1:39" s="115" customFormat="1" ht="24.75" hidden="1" customHeight="1" x14ac:dyDescent="0.25">
      <c r="A1340" s="60">
        <v>280</v>
      </c>
      <c r="B1340" s="14" t="s">
        <v>1122</v>
      </c>
      <c r="C1340" s="26">
        <f t="shared" si="128"/>
        <v>2279731.14</v>
      </c>
      <c r="D1340" s="13">
        <v>113986.56</v>
      </c>
      <c r="E1340" s="13">
        <v>0</v>
      </c>
      <c r="F1340" s="13">
        <v>835844.4</v>
      </c>
      <c r="G1340" s="13">
        <v>0</v>
      </c>
      <c r="H1340" s="13">
        <v>0</v>
      </c>
      <c r="I1340" s="13">
        <v>0</v>
      </c>
      <c r="J1340" s="13">
        <v>0</v>
      </c>
      <c r="K1340" s="15">
        <v>0</v>
      </c>
      <c r="L1340" s="13">
        <v>0</v>
      </c>
      <c r="M1340" s="184">
        <v>497</v>
      </c>
      <c r="N1340" s="13">
        <v>1329900.18</v>
      </c>
      <c r="O1340" s="184">
        <v>0</v>
      </c>
      <c r="P1340" s="13">
        <v>0</v>
      </c>
      <c r="Q1340" s="184">
        <v>0</v>
      </c>
      <c r="R1340" s="13">
        <v>0</v>
      </c>
      <c r="S1340" s="184">
        <v>0</v>
      </c>
      <c r="T1340" s="13">
        <v>0</v>
      </c>
      <c r="U1340" s="24"/>
      <c r="V1340" s="116"/>
      <c r="W1340" s="116"/>
      <c r="X1340" s="116"/>
      <c r="Y1340" s="116"/>
      <c r="Z1340" s="116"/>
      <c r="AA1340" s="116"/>
      <c r="AB1340" s="116"/>
      <c r="AC1340" s="116"/>
      <c r="AD1340" s="116"/>
      <c r="AE1340" s="116"/>
      <c r="AF1340" s="116"/>
      <c r="AG1340" s="116"/>
      <c r="AH1340" s="116"/>
      <c r="AI1340" s="116"/>
      <c r="AJ1340" s="116"/>
      <c r="AK1340" s="116"/>
      <c r="AL1340" s="116"/>
      <c r="AM1340" s="116"/>
    </row>
    <row r="1341" spans="1:39" s="115" customFormat="1" ht="24.75" hidden="1" customHeight="1" x14ac:dyDescent="0.25">
      <c r="A1341" s="60">
        <v>281</v>
      </c>
      <c r="B1341" s="14" t="s">
        <v>1123</v>
      </c>
      <c r="C1341" s="26">
        <f t="shared" si="128"/>
        <v>1639313.58</v>
      </c>
      <c r="D1341" s="13">
        <v>81965.679999999993</v>
      </c>
      <c r="E1341" s="13">
        <v>0</v>
      </c>
      <c r="F1341" s="13">
        <v>0</v>
      </c>
      <c r="G1341" s="13">
        <v>0</v>
      </c>
      <c r="H1341" s="13">
        <v>0</v>
      </c>
      <c r="I1341" s="13">
        <v>0</v>
      </c>
      <c r="J1341" s="13">
        <v>0</v>
      </c>
      <c r="K1341" s="15">
        <v>0</v>
      </c>
      <c r="L1341" s="13">
        <v>0</v>
      </c>
      <c r="M1341" s="184">
        <v>582</v>
      </c>
      <c r="N1341" s="13">
        <v>1557347.9</v>
      </c>
      <c r="O1341" s="184">
        <v>0</v>
      </c>
      <c r="P1341" s="13">
        <v>0</v>
      </c>
      <c r="Q1341" s="184">
        <v>0</v>
      </c>
      <c r="R1341" s="13">
        <v>0</v>
      </c>
      <c r="S1341" s="184">
        <v>0</v>
      </c>
      <c r="T1341" s="13">
        <v>0</v>
      </c>
      <c r="U1341" s="24"/>
      <c r="V1341" s="116"/>
      <c r="W1341" s="116"/>
      <c r="X1341" s="116"/>
      <c r="Y1341" s="116"/>
      <c r="Z1341" s="116"/>
      <c r="AA1341" s="116"/>
      <c r="AB1341" s="116"/>
      <c r="AC1341" s="116"/>
      <c r="AD1341" s="116"/>
      <c r="AE1341" s="116"/>
      <c r="AF1341" s="116"/>
      <c r="AG1341" s="116"/>
      <c r="AH1341" s="116"/>
      <c r="AI1341" s="116"/>
      <c r="AJ1341" s="116"/>
      <c r="AK1341" s="116"/>
      <c r="AL1341" s="116"/>
      <c r="AM1341" s="116"/>
    </row>
    <row r="1342" spans="1:39" s="199" customFormat="1" ht="24.75" hidden="1" customHeight="1" x14ac:dyDescent="0.25">
      <c r="A1342" s="60">
        <v>282</v>
      </c>
      <c r="B1342" s="14" t="s">
        <v>1090</v>
      </c>
      <c r="C1342" s="26">
        <f t="shared" si="128"/>
        <v>820477.69</v>
      </c>
      <c r="D1342" s="13">
        <v>41023.879999999997</v>
      </c>
      <c r="E1342" s="13">
        <v>0</v>
      </c>
      <c r="F1342" s="13">
        <v>0</v>
      </c>
      <c r="G1342" s="13">
        <v>0</v>
      </c>
      <c r="H1342" s="13">
        <v>0</v>
      </c>
      <c r="I1342" s="13">
        <v>0</v>
      </c>
      <c r="J1342" s="13">
        <v>0</v>
      </c>
      <c r="K1342" s="15">
        <v>0</v>
      </c>
      <c r="L1342" s="13">
        <v>0</v>
      </c>
      <c r="M1342" s="184">
        <v>0</v>
      </c>
      <c r="N1342" s="13">
        <v>0</v>
      </c>
      <c r="O1342" s="184">
        <v>0</v>
      </c>
      <c r="P1342" s="13">
        <v>0</v>
      </c>
      <c r="Q1342" s="184">
        <v>524</v>
      </c>
      <c r="R1342" s="13">
        <v>779453.81</v>
      </c>
      <c r="S1342" s="184">
        <v>0</v>
      </c>
      <c r="T1342" s="13">
        <v>0</v>
      </c>
      <c r="U1342" s="24"/>
      <c r="V1342" s="116"/>
      <c r="W1342" s="116"/>
      <c r="X1342" s="116"/>
      <c r="Y1342" s="116"/>
      <c r="Z1342" s="116"/>
      <c r="AA1342" s="116"/>
      <c r="AB1342" s="198"/>
      <c r="AC1342" s="198"/>
      <c r="AD1342" s="198"/>
      <c r="AE1342" s="198"/>
      <c r="AF1342" s="198"/>
      <c r="AG1342" s="198"/>
      <c r="AH1342" s="198"/>
      <c r="AI1342" s="198"/>
      <c r="AJ1342" s="198"/>
      <c r="AK1342" s="198"/>
      <c r="AL1342" s="198"/>
      <c r="AM1342" s="198"/>
    </row>
    <row r="1343" spans="1:39" s="134" customFormat="1" ht="24.75" hidden="1" customHeight="1" x14ac:dyDescent="0.25">
      <c r="A1343" s="222" t="s">
        <v>63</v>
      </c>
      <c r="B1343" s="223"/>
      <c r="C1343" s="98">
        <f t="shared" si="128"/>
        <v>75744459.790000007</v>
      </c>
      <c r="D1343" s="48">
        <f>ROUND(SUM(D1322:D1342),2)</f>
        <v>3787222.98</v>
      </c>
      <c r="E1343" s="48">
        <f>ROUND(SUM(E1322:E1342),2)</f>
        <v>942959.41</v>
      </c>
      <c r="F1343" s="48">
        <f t="shared" ref="F1343:T1343" si="129">ROUND(SUM(F1322:F1342),2)</f>
        <v>11065387.27</v>
      </c>
      <c r="G1343" s="48">
        <f t="shared" si="129"/>
        <v>1438501.12</v>
      </c>
      <c r="H1343" s="48">
        <f t="shared" si="129"/>
        <v>1050522.98</v>
      </c>
      <c r="I1343" s="48">
        <f t="shared" si="129"/>
        <v>2326146.75</v>
      </c>
      <c r="J1343" s="48">
        <f t="shared" si="129"/>
        <v>770758.65</v>
      </c>
      <c r="K1343" s="15">
        <f t="shared" si="129"/>
        <v>0</v>
      </c>
      <c r="L1343" s="48">
        <f t="shared" si="129"/>
        <v>0</v>
      </c>
      <c r="M1343" s="48">
        <f t="shared" si="129"/>
        <v>10834</v>
      </c>
      <c r="N1343" s="48">
        <f t="shared" si="129"/>
        <v>34645103.079999998</v>
      </c>
      <c r="O1343" s="48">
        <f t="shared" si="129"/>
        <v>1091</v>
      </c>
      <c r="P1343" s="48">
        <f t="shared" si="129"/>
        <v>2109213.64</v>
      </c>
      <c r="Q1343" s="48">
        <f t="shared" si="129"/>
        <v>5605</v>
      </c>
      <c r="R1343" s="48">
        <f t="shared" si="129"/>
        <v>17608643.91</v>
      </c>
      <c r="S1343" s="48">
        <f t="shared" si="129"/>
        <v>0</v>
      </c>
      <c r="T1343" s="48">
        <f t="shared" si="129"/>
        <v>0</v>
      </c>
      <c r="U1343" s="133"/>
      <c r="V1343" s="35"/>
      <c r="W1343" s="133"/>
      <c r="X1343" s="133"/>
      <c r="Y1343" s="133"/>
      <c r="Z1343" s="133"/>
      <c r="AA1343" s="133"/>
      <c r="AB1343" s="133"/>
      <c r="AC1343" s="133"/>
      <c r="AD1343" s="133"/>
      <c r="AE1343" s="133"/>
      <c r="AF1343" s="133"/>
      <c r="AG1343" s="133"/>
      <c r="AH1343" s="133"/>
      <c r="AI1343" s="133"/>
      <c r="AJ1343" s="133"/>
      <c r="AK1343" s="133"/>
      <c r="AL1343" s="133"/>
    </row>
    <row r="1344" spans="1:39" s="104" customFormat="1" ht="24.75" hidden="1" customHeight="1" x14ac:dyDescent="0.25">
      <c r="A1344" s="267" t="s">
        <v>64</v>
      </c>
      <c r="B1344" s="268"/>
      <c r="C1344" s="269"/>
      <c r="D1344" s="13"/>
      <c r="E1344" s="13"/>
      <c r="F1344" s="13"/>
      <c r="G1344" s="13"/>
      <c r="H1344" s="13"/>
      <c r="I1344" s="13"/>
      <c r="J1344" s="13"/>
      <c r="K1344" s="82"/>
      <c r="L1344" s="13"/>
      <c r="M1344" s="82"/>
      <c r="N1344" s="13"/>
      <c r="O1344" s="82"/>
      <c r="P1344" s="13"/>
      <c r="Q1344" s="82"/>
      <c r="R1344" s="13"/>
      <c r="S1344" s="82"/>
      <c r="T1344" s="13"/>
      <c r="U1344" s="102"/>
      <c r="V1344" s="103"/>
      <c r="W1344" s="102"/>
      <c r="X1344" s="102"/>
      <c r="Y1344" s="102"/>
      <c r="Z1344" s="102"/>
      <c r="AA1344" s="102"/>
      <c r="AB1344" s="102"/>
      <c r="AC1344" s="102"/>
      <c r="AD1344" s="102"/>
      <c r="AE1344" s="102"/>
      <c r="AF1344" s="102"/>
      <c r="AG1344" s="102"/>
      <c r="AH1344" s="102"/>
      <c r="AI1344" s="102"/>
      <c r="AJ1344" s="102"/>
      <c r="AK1344" s="102"/>
      <c r="AL1344" s="102"/>
    </row>
    <row r="1345" spans="1:39" s="115" customFormat="1" ht="24.75" hidden="1" customHeight="1" x14ac:dyDescent="0.25">
      <c r="A1345" s="45">
        <v>283</v>
      </c>
      <c r="B1345" s="14" t="s">
        <v>587</v>
      </c>
      <c r="C1345" s="26">
        <f t="shared" ref="C1345:C1375" si="130">ROUND(SUM(D1345+E1345+F1345+G1345+H1345+I1345+J1345+L1345+N1345+P1345+R1345+T1345),2)</f>
        <v>1004953.31</v>
      </c>
      <c r="D1345" s="13">
        <v>50247.67</v>
      </c>
      <c r="E1345" s="13">
        <v>0</v>
      </c>
      <c r="F1345" s="13">
        <v>335780.26</v>
      </c>
      <c r="G1345" s="13">
        <v>0</v>
      </c>
      <c r="H1345" s="13">
        <v>0</v>
      </c>
      <c r="I1345" s="13">
        <v>0</v>
      </c>
      <c r="J1345" s="13">
        <v>0</v>
      </c>
      <c r="K1345" s="15">
        <v>0</v>
      </c>
      <c r="L1345" s="13">
        <v>0</v>
      </c>
      <c r="M1345" s="184">
        <v>231.3</v>
      </c>
      <c r="N1345" s="13">
        <v>618925.38</v>
      </c>
      <c r="O1345" s="184">
        <v>0</v>
      </c>
      <c r="P1345" s="13">
        <v>0</v>
      </c>
      <c r="Q1345" s="184">
        <v>0</v>
      </c>
      <c r="R1345" s="13">
        <v>0</v>
      </c>
      <c r="S1345" s="184">
        <v>0</v>
      </c>
      <c r="T1345" s="13">
        <v>0</v>
      </c>
      <c r="U1345" s="16"/>
      <c r="V1345" s="103"/>
      <c r="W1345" s="116"/>
      <c r="X1345" s="116"/>
      <c r="Y1345" s="116"/>
      <c r="Z1345" s="116"/>
      <c r="AA1345" s="116"/>
      <c r="AB1345" s="116"/>
      <c r="AC1345" s="116"/>
      <c r="AD1345" s="116"/>
      <c r="AE1345" s="116"/>
      <c r="AF1345" s="116"/>
      <c r="AG1345" s="116"/>
      <c r="AH1345" s="116"/>
      <c r="AI1345" s="116"/>
      <c r="AJ1345" s="116"/>
      <c r="AK1345" s="116"/>
      <c r="AL1345" s="116"/>
      <c r="AM1345" s="116"/>
    </row>
    <row r="1346" spans="1:39" s="115" customFormat="1" ht="24.75" hidden="1" customHeight="1" x14ac:dyDescent="0.25">
      <c r="A1346" s="45">
        <v>284</v>
      </c>
      <c r="B1346" s="14" t="s">
        <v>588</v>
      </c>
      <c r="C1346" s="26">
        <f t="shared" si="130"/>
        <v>994375.2</v>
      </c>
      <c r="D1346" s="13">
        <v>49718.76</v>
      </c>
      <c r="E1346" s="13">
        <v>0</v>
      </c>
      <c r="F1346" s="13">
        <v>520900.15</v>
      </c>
      <c r="G1346" s="13">
        <v>217382.85</v>
      </c>
      <c r="H1346" s="13">
        <v>87725.14</v>
      </c>
      <c r="I1346" s="13">
        <v>118648.3</v>
      </c>
      <c r="J1346" s="13">
        <v>0</v>
      </c>
      <c r="K1346" s="172">
        <v>0</v>
      </c>
      <c r="L1346" s="13">
        <v>0</v>
      </c>
      <c r="M1346" s="184">
        <v>0</v>
      </c>
      <c r="N1346" s="61">
        <v>0</v>
      </c>
      <c r="O1346" s="184">
        <v>0</v>
      </c>
      <c r="P1346" s="61">
        <v>0</v>
      </c>
      <c r="Q1346" s="184">
        <v>0</v>
      </c>
      <c r="R1346" s="61">
        <v>0</v>
      </c>
      <c r="S1346" s="184">
        <v>0</v>
      </c>
      <c r="T1346" s="61">
        <v>0</v>
      </c>
      <c r="U1346" s="16"/>
      <c r="V1346" s="125"/>
      <c r="W1346" s="116"/>
      <c r="X1346" s="116"/>
      <c r="Y1346" s="116"/>
      <c r="Z1346" s="116"/>
      <c r="AA1346" s="116"/>
      <c r="AB1346" s="116"/>
      <c r="AC1346" s="116"/>
      <c r="AD1346" s="116"/>
      <c r="AE1346" s="116"/>
      <c r="AF1346" s="116"/>
      <c r="AG1346" s="116"/>
      <c r="AH1346" s="116"/>
      <c r="AI1346" s="116"/>
      <c r="AJ1346" s="116"/>
      <c r="AK1346" s="116"/>
      <c r="AL1346" s="116"/>
      <c r="AM1346" s="116"/>
    </row>
    <row r="1347" spans="1:39" s="115" customFormat="1" ht="24.75" hidden="1" customHeight="1" x14ac:dyDescent="0.25">
      <c r="A1347" s="45">
        <v>285</v>
      </c>
      <c r="B1347" s="14" t="s">
        <v>589</v>
      </c>
      <c r="C1347" s="26">
        <f t="shared" si="130"/>
        <v>659128.69999999995</v>
      </c>
      <c r="D1347" s="13">
        <v>32956.44</v>
      </c>
      <c r="E1347" s="13">
        <v>0</v>
      </c>
      <c r="F1347" s="13">
        <v>345282.38</v>
      </c>
      <c r="G1347" s="13">
        <v>144093.78</v>
      </c>
      <c r="H1347" s="13">
        <v>58149.23</v>
      </c>
      <c r="I1347" s="13">
        <v>78646.87</v>
      </c>
      <c r="J1347" s="13">
        <v>0</v>
      </c>
      <c r="K1347" s="172">
        <v>0</v>
      </c>
      <c r="L1347" s="13">
        <v>0</v>
      </c>
      <c r="M1347" s="184">
        <v>0</v>
      </c>
      <c r="N1347" s="61">
        <v>0</v>
      </c>
      <c r="O1347" s="184">
        <v>0</v>
      </c>
      <c r="P1347" s="61">
        <v>0</v>
      </c>
      <c r="Q1347" s="184">
        <v>0</v>
      </c>
      <c r="R1347" s="61">
        <v>0</v>
      </c>
      <c r="S1347" s="184">
        <v>0</v>
      </c>
      <c r="T1347" s="61">
        <v>0</v>
      </c>
      <c r="U1347" s="16"/>
      <c r="V1347" s="125"/>
      <c r="W1347" s="116"/>
      <c r="X1347" s="116"/>
      <c r="Y1347" s="116"/>
      <c r="Z1347" s="116"/>
      <c r="AA1347" s="116"/>
      <c r="AB1347" s="116"/>
      <c r="AC1347" s="116"/>
      <c r="AD1347" s="116"/>
      <c r="AE1347" s="116"/>
      <c r="AF1347" s="116"/>
      <c r="AG1347" s="116"/>
      <c r="AH1347" s="116"/>
      <c r="AI1347" s="116"/>
      <c r="AJ1347" s="116"/>
      <c r="AK1347" s="116"/>
      <c r="AL1347" s="116"/>
      <c r="AM1347" s="116"/>
    </row>
    <row r="1348" spans="1:39" s="115" customFormat="1" ht="24.75" hidden="1" customHeight="1" x14ac:dyDescent="0.25">
      <c r="A1348" s="45">
        <v>286</v>
      </c>
      <c r="B1348" s="14" t="s">
        <v>590</v>
      </c>
      <c r="C1348" s="26">
        <f t="shared" si="130"/>
        <v>643175</v>
      </c>
      <c r="D1348" s="13">
        <v>32158.75</v>
      </c>
      <c r="E1348" s="13">
        <v>0</v>
      </c>
      <c r="F1348" s="13">
        <v>336925.09</v>
      </c>
      <c r="G1348" s="13">
        <v>140606.09</v>
      </c>
      <c r="H1348" s="13">
        <v>56741.78</v>
      </c>
      <c r="I1348" s="13">
        <v>76743.289999999994</v>
      </c>
      <c r="J1348" s="13">
        <v>0</v>
      </c>
      <c r="K1348" s="172">
        <v>0</v>
      </c>
      <c r="L1348" s="13">
        <v>0</v>
      </c>
      <c r="M1348" s="184">
        <v>0</v>
      </c>
      <c r="N1348" s="61">
        <v>0</v>
      </c>
      <c r="O1348" s="184">
        <v>0</v>
      </c>
      <c r="P1348" s="61">
        <v>0</v>
      </c>
      <c r="Q1348" s="184">
        <v>0</v>
      </c>
      <c r="R1348" s="61">
        <v>0</v>
      </c>
      <c r="S1348" s="184">
        <v>0</v>
      </c>
      <c r="T1348" s="61">
        <v>0</v>
      </c>
      <c r="U1348" s="16"/>
      <c r="V1348" s="125"/>
      <c r="W1348" s="116"/>
      <c r="X1348" s="116"/>
      <c r="Y1348" s="116"/>
      <c r="Z1348" s="116"/>
      <c r="AA1348" s="116"/>
      <c r="AB1348" s="116"/>
      <c r="AC1348" s="116"/>
      <c r="AD1348" s="116"/>
      <c r="AE1348" s="116"/>
      <c r="AF1348" s="116"/>
      <c r="AG1348" s="116"/>
      <c r="AH1348" s="116"/>
      <c r="AI1348" s="116"/>
      <c r="AJ1348" s="116"/>
      <c r="AK1348" s="116"/>
      <c r="AL1348" s="116"/>
      <c r="AM1348" s="116"/>
    </row>
    <row r="1349" spans="1:39" s="115" customFormat="1" ht="24.75" hidden="1" customHeight="1" x14ac:dyDescent="0.25">
      <c r="A1349" s="45">
        <v>287</v>
      </c>
      <c r="B1349" s="14" t="s">
        <v>1168</v>
      </c>
      <c r="C1349" s="26">
        <f t="shared" si="130"/>
        <v>581327.04</v>
      </c>
      <c r="D1349" s="13">
        <v>29066.35</v>
      </c>
      <c r="E1349" s="13">
        <v>0</v>
      </c>
      <c r="F1349" s="13">
        <v>304526.24</v>
      </c>
      <c r="G1349" s="13">
        <v>127085.36</v>
      </c>
      <c r="H1349" s="13">
        <v>51285.47</v>
      </c>
      <c r="I1349" s="13">
        <v>69363.62</v>
      </c>
      <c r="J1349" s="13">
        <v>0</v>
      </c>
      <c r="K1349" s="172">
        <v>0</v>
      </c>
      <c r="L1349" s="13">
        <v>0</v>
      </c>
      <c r="M1349" s="184">
        <v>0</v>
      </c>
      <c r="N1349" s="61">
        <v>0</v>
      </c>
      <c r="O1349" s="184">
        <v>0</v>
      </c>
      <c r="P1349" s="61">
        <v>0</v>
      </c>
      <c r="Q1349" s="184">
        <v>0</v>
      </c>
      <c r="R1349" s="61">
        <v>0</v>
      </c>
      <c r="S1349" s="184">
        <v>0</v>
      </c>
      <c r="T1349" s="61">
        <v>0</v>
      </c>
      <c r="U1349" s="16"/>
      <c r="V1349" s="125"/>
      <c r="W1349" s="116"/>
      <c r="X1349" s="116"/>
      <c r="Y1349" s="116"/>
      <c r="Z1349" s="116"/>
      <c r="AA1349" s="116"/>
      <c r="AB1349" s="116"/>
      <c r="AC1349" s="116"/>
      <c r="AD1349" s="116"/>
      <c r="AE1349" s="116"/>
      <c r="AF1349" s="116"/>
      <c r="AG1349" s="116"/>
      <c r="AH1349" s="116"/>
      <c r="AI1349" s="116"/>
      <c r="AJ1349" s="116"/>
      <c r="AK1349" s="116"/>
      <c r="AL1349" s="116"/>
      <c r="AM1349" s="116"/>
    </row>
    <row r="1350" spans="1:39" s="115" customFormat="1" ht="24.75" hidden="1" customHeight="1" x14ac:dyDescent="0.25">
      <c r="A1350" s="45">
        <v>288</v>
      </c>
      <c r="B1350" s="14" t="s">
        <v>591</v>
      </c>
      <c r="C1350" s="26">
        <f t="shared" si="130"/>
        <v>2106108.5299999998</v>
      </c>
      <c r="D1350" s="13">
        <v>105305.43</v>
      </c>
      <c r="E1350" s="13">
        <v>0</v>
      </c>
      <c r="F1350" s="13">
        <v>1103277.97</v>
      </c>
      <c r="G1350" s="13">
        <v>460421.65</v>
      </c>
      <c r="H1350" s="13">
        <v>185803.77</v>
      </c>
      <c r="I1350" s="13">
        <v>251299.71</v>
      </c>
      <c r="J1350" s="13">
        <v>0</v>
      </c>
      <c r="K1350" s="172">
        <v>0</v>
      </c>
      <c r="L1350" s="13">
        <v>0</v>
      </c>
      <c r="M1350" s="184">
        <v>0</v>
      </c>
      <c r="N1350" s="61">
        <v>0</v>
      </c>
      <c r="O1350" s="184">
        <v>0</v>
      </c>
      <c r="P1350" s="61">
        <v>0</v>
      </c>
      <c r="Q1350" s="184">
        <v>0</v>
      </c>
      <c r="R1350" s="61">
        <v>0</v>
      </c>
      <c r="S1350" s="184">
        <v>0</v>
      </c>
      <c r="T1350" s="61">
        <v>0</v>
      </c>
      <c r="U1350" s="16"/>
      <c r="V1350" s="125"/>
      <c r="W1350" s="116"/>
      <c r="X1350" s="116"/>
      <c r="Y1350" s="116"/>
      <c r="Z1350" s="116"/>
      <c r="AA1350" s="116"/>
      <c r="AB1350" s="116"/>
      <c r="AC1350" s="116"/>
      <c r="AD1350" s="116"/>
      <c r="AE1350" s="116"/>
      <c r="AF1350" s="116"/>
      <c r="AG1350" s="116"/>
      <c r="AH1350" s="116"/>
      <c r="AI1350" s="116"/>
      <c r="AJ1350" s="116"/>
      <c r="AK1350" s="116"/>
      <c r="AL1350" s="116"/>
      <c r="AM1350" s="116"/>
    </row>
    <row r="1351" spans="1:39" s="115" customFormat="1" ht="24.75" hidden="1" customHeight="1" x14ac:dyDescent="0.25">
      <c r="A1351" s="45">
        <v>289</v>
      </c>
      <c r="B1351" s="14" t="s">
        <v>592</v>
      </c>
      <c r="C1351" s="26">
        <f t="shared" si="130"/>
        <v>654976.36</v>
      </c>
      <c r="D1351" s="13">
        <v>32748.82</v>
      </c>
      <c r="E1351" s="13">
        <v>0</v>
      </c>
      <c r="F1351" s="13">
        <v>343107.2</v>
      </c>
      <c r="G1351" s="13">
        <v>143186.01999999999</v>
      </c>
      <c r="H1351" s="13">
        <v>57782.9</v>
      </c>
      <c r="I1351" s="13">
        <v>78151.42</v>
      </c>
      <c r="J1351" s="13">
        <v>0</v>
      </c>
      <c r="K1351" s="172">
        <v>0</v>
      </c>
      <c r="L1351" s="13">
        <v>0</v>
      </c>
      <c r="M1351" s="184">
        <v>0</v>
      </c>
      <c r="N1351" s="61">
        <v>0</v>
      </c>
      <c r="O1351" s="184">
        <v>0</v>
      </c>
      <c r="P1351" s="61">
        <v>0</v>
      </c>
      <c r="Q1351" s="184">
        <v>0</v>
      </c>
      <c r="R1351" s="61">
        <v>0</v>
      </c>
      <c r="S1351" s="184">
        <v>0</v>
      </c>
      <c r="T1351" s="61">
        <v>0</v>
      </c>
      <c r="U1351" s="16"/>
      <c r="V1351" s="125"/>
      <c r="W1351" s="116"/>
      <c r="X1351" s="116"/>
      <c r="Y1351" s="116"/>
      <c r="Z1351" s="116"/>
      <c r="AA1351" s="116"/>
      <c r="AB1351" s="116"/>
      <c r="AC1351" s="116"/>
      <c r="AD1351" s="116"/>
      <c r="AE1351" s="116"/>
      <c r="AF1351" s="116"/>
      <c r="AG1351" s="116"/>
      <c r="AH1351" s="116"/>
      <c r="AI1351" s="116"/>
      <c r="AJ1351" s="116"/>
      <c r="AK1351" s="116"/>
      <c r="AL1351" s="116"/>
      <c r="AM1351" s="116"/>
    </row>
    <row r="1352" spans="1:39" s="115" customFormat="1" ht="24.75" hidden="1" customHeight="1" x14ac:dyDescent="0.25">
      <c r="A1352" s="45">
        <v>290</v>
      </c>
      <c r="B1352" s="14" t="s">
        <v>182</v>
      </c>
      <c r="C1352" s="26">
        <f t="shared" si="130"/>
        <v>12056979.449999999</v>
      </c>
      <c r="D1352" s="13">
        <v>602848.97</v>
      </c>
      <c r="E1352" s="13">
        <v>959272.12</v>
      </c>
      <c r="F1352" s="13">
        <v>4755024.67</v>
      </c>
      <c r="G1352" s="13">
        <v>2922895.08</v>
      </c>
      <c r="H1352" s="13">
        <v>1623926.29</v>
      </c>
      <c r="I1352" s="13">
        <v>1193012.32</v>
      </c>
      <c r="J1352" s="13">
        <v>0</v>
      </c>
      <c r="K1352" s="172">
        <v>0</v>
      </c>
      <c r="L1352" s="13">
        <v>0</v>
      </c>
      <c r="M1352" s="184">
        <v>0</v>
      </c>
      <c r="N1352" s="61">
        <v>0</v>
      </c>
      <c r="O1352" s="184">
        <v>0</v>
      </c>
      <c r="P1352" s="61">
        <v>0</v>
      </c>
      <c r="Q1352" s="184">
        <v>0</v>
      </c>
      <c r="R1352" s="61">
        <v>0</v>
      </c>
      <c r="S1352" s="184">
        <v>0</v>
      </c>
      <c r="T1352" s="61">
        <v>0</v>
      </c>
      <c r="U1352" s="16"/>
      <c r="V1352" s="125"/>
      <c r="W1352" s="116"/>
      <c r="X1352" s="116"/>
      <c r="Y1352" s="116"/>
      <c r="Z1352" s="116"/>
      <c r="AA1352" s="116"/>
      <c r="AB1352" s="116"/>
      <c r="AC1352" s="116"/>
      <c r="AD1352" s="116"/>
      <c r="AE1352" s="116"/>
      <c r="AF1352" s="116"/>
      <c r="AG1352" s="116"/>
      <c r="AH1352" s="116"/>
      <c r="AI1352" s="116"/>
      <c r="AJ1352" s="116"/>
      <c r="AK1352" s="116"/>
      <c r="AL1352" s="116"/>
      <c r="AM1352" s="116"/>
    </row>
    <row r="1353" spans="1:39" s="115" customFormat="1" ht="24.75" hidden="1" customHeight="1" x14ac:dyDescent="0.25">
      <c r="A1353" s="45">
        <v>291</v>
      </c>
      <c r="B1353" s="14" t="s">
        <v>569</v>
      </c>
      <c r="C1353" s="26">
        <f t="shared" si="130"/>
        <v>27695848.27</v>
      </c>
      <c r="D1353" s="13">
        <v>1384792.41</v>
      </c>
      <c r="E1353" s="13">
        <v>1407638.64</v>
      </c>
      <c r="F1353" s="13">
        <v>6977536.71</v>
      </c>
      <c r="G1353" s="13">
        <v>4289064.53</v>
      </c>
      <c r="H1353" s="13">
        <v>2382954.04</v>
      </c>
      <c r="I1353" s="13">
        <v>1750629.66</v>
      </c>
      <c r="J1353" s="13">
        <v>0</v>
      </c>
      <c r="K1353" s="15">
        <v>0</v>
      </c>
      <c r="L1353" s="13">
        <v>0</v>
      </c>
      <c r="M1353" s="184">
        <v>1790</v>
      </c>
      <c r="N1353" s="13">
        <v>6971403.8099999996</v>
      </c>
      <c r="O1353" s="184">
        <v>0</v>
      </c>
      <c r="P1353" s="13">
        <v>0</v>
      </c>
      <c r="Q1353" s="184">
        <v>580</v>
      </c>
      <c r="R1353" s="13">
        <v>2531828.4700000002</v>
      </c>
      <c r="S1353" s="184">
        <v>0</v>
      </c>
      <c r="T1353" s="13">
        <v>0</v>
      </c>
      <c r="U1353" s="16"/>
      <c r="V1353" s="125"/>
      <c r="W1353" s="116"/>
      <c r="X1353" s="116"/>
      <c r="Y1353" s="116"/>
      <c r="Z1353" s="116"/>
      <c r="AA1353" s="116"/>
      <c r="AB1353" s="116"/>
      <c r="AC1353" s="116"/>
      <c r="AD1353" s="116"/>
      <c r="AE1353" s="116"/>
      <c r="AF1353" s="116"/>
      <c r="AG1353" s="116"/>
      <c r="AH1353" s="116"/>
      <c r="AI1353" s="116"/>
      <c r="AJ1353" s="116"/>
      <c r="AK1353" s="116"/>
      <c r="AL1353" s="116"/>
      <c r="AM1353" s="116"/>
    </row>
    <row r="1354" spans="1:39" s="115" customFormat="1" ht="24.75" hidden="1" customHeight="1" x14ac:dyDescent="0.25">
      <c r="A1354" s="45">
        <v>292</v>
      </c>
      <c r="B1354" s="14" t="s">
        <v>570</v>
      </c>
      <c r="C1354" s="26">
        <f t="shared" si="130"/>
        <v>27745237.52</v>
      </c>
      <c r="D1354" s="13">
        <v>1387261.88</v>
      </c>
      <c r="E1354" s="13">
        <v>2280572.15</v>
      </c>
      <c r="F1354" s="13">
        <v>11304588.710000001</v>
      </c>
      <c r="G1354" s="13">
        <v>0</v>
      </c>
      <c r="H1354" s="13">
        <v>0</v>
      </c>
      <c r="I1354" s="13">
        <v>2836265.73</v>
      </c>
      <c r="J1354" s="13">
        <v>0</v>
      </c>
      <c r="K1354" s="15">
        <v>0</v>
      </c>
      <c r="L1354" s="13">
        <v>0</v>
      </c>
      <c r="M1354" s="184">
        <v>2226.3000000000002</v>
      </c>
      <c r="N1354" s="13">
        <v>8670634.8100000005</v>
      </c>
      <c r="O1354" s="184">
        <v>0</v>
      </c>
      <c r="P1354" s="13">
        <v>0</v>
      </c>
      <c r="Q1354" s="184">
        <v>290</v>
      </c>
      <c r="R1354" s="13">
        <v>1265914.24</v>
      </c>
      <c r="S1354" s="184">
        <v>0</v>
      </c>
      <c r="T1354" s="13">
        <v>0</v>
      </c>
      <c r="U1354" s="16"/>
      <c r="V1354" s="125"/>
      <c r="W1354" s="116"/>
      <c r="X1354" s="116"/>
      <c r="Y1354" s="116"/>
      <c r="Z1354" s="116"/>
      <c r="AA1354" s="116"/>
      <c r="AB1354" s="116"/>
      <c r="AC1354" s="116"/>
      <c r="AD1354" s="116"/>
      <c r="AE1354" s="116"/>
      <c r="AF1354" s="116"/>
      <c r="AG1354" s="116"/>
      <c r="AH1354" s="116"/>
      <c r="AI1354" s="116"/>
      <c r="AJ1354" s="116"/>
      <c r="AK1354" s="116"/>
      <c r="AL1354" s="116"/>
      <c r="AM1354" s="116"/>
    </row>
    <row r="1355" spans="1:39" s="115" customFormat="1" ht="24.75" hidden="1" customHeight="1" x14ac:dyDescent="0.25">
      <c r="A1355" s="45">
        <v>293</v>
      </c>
      <c r="B1355" s="14" t="s">
        <v>571</v>
      </c>
      <c r="C1355" s="26">
        <f t="shared" si="130"/>
        <v>10801384.720000001</v>
      </c>
      <c r="D1355" s="13">
        <v>540069.24</v>
      </c>
      <c r="E1355" s="13">
        <v>0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5">
        <v>0</v>
      </c>
      <c r="L1355" s="13">
        <v>0</v>
      </c>
      <c r="M1355" s="184">
        <v>1513.9</v>
      </c>
      <c r="N1355" s="13">
        <v>5896093.9800000004</v>
      </c>
      <c r="O1355" s="184">
        <v>0</v>
      </c>
      <c r="P1355" s="13">
        <v>0</v>
      </c>
      <c r="Q1355" s="184">
        <v>1000</v>
      </c>
      <c r="R1355" s="13">
        <v>4365221.5</v>
      </c>
      <c r="S1355" s="184">
        <v>0</v>
      </c>
      <c r="T1355" s="13">
        <v>0</v>
      </c>
      <c r="U1355" s="20"/>
      <c r="V1355" s="125"/>
      <c r="W1355" s="116"/>
      <c r="X1355" s="116"/>
      <c r="Y1355" s="116"/>
      <c r="Z1355" s="116"/>
      <c r="AA1355" s="116"/>
      <c r="AB1355" s="116"/>
      <c r="AC1355" s="116"/>
      <c r="AD1355" s="116"/>
      <c r="AE1355" s="116"/>
      <c r="AF1355" s="116"/>
      <c r="AG1355" s="116"/>
      <c r="AH1355" s="116"/>
      <c r="AI1355" s="116"/>
      <c r="AJ1355" s="116"/>
      <c r="AK1355" s="116"/>
      <c r="AL1355" s="116"/>
      <c r="AM1355" s="116"/>
    </row>
    <row r="1356" spans="1:39" s="115" customFormat="1" ht="24.75" hidden="1" customHeight="1" x14ac:dyDescent="0.25">
      <c r="A1356" s="45">
        <v>294</v>
      </c>
      <c r="B1356" s="14" t="s">
        <v>593</v>
      </c>
      <c r="C1356" s="26">
        <f t="shared" si="130"/>
        <v>1951597.92</v>
      </c>
      <c r="D1356" s="13">
        <v>97579.9</v>
      </c>
      <c r="E1356" s="13">
        <v>0</v>
      </c>
      <c r="F1356" s="13">
        <v>1022338.1</v>
      </c>
      <c r="G1356" s="13">
        <v>426643.7</v>
      </c>
      <c r="H1356" s="13">
        <v>172172.63</v>
      </c>
      <c r="I1356" s="13">
        <v>232863.59</v>
      </c>
      <c r="J1356" s="13">
        <v>0</v>
      </c>
      <c r="K1356" s="172">
        <v>0</v>
      </c>
      <c r="L1356" s="13">
        <v>0</v>
      </c>
      <c r="M1356" s="184">
        <v>0</v>
      </c>
      <c r="N1356" s="61">
        <v>0</v>
      </c>
      <c r="O1356" s="184">
        <v>0</v>
      </c>
      <c r="P1356" s="61">
        <v>0</v>
      </c>
      <c r="Q1356" s="184">
        <v>0</v>
      </c>
      <c r="R1356" s="61">
        <v>0</v>
      </c>
      <c r="S1356" s="184">
        <v>0</v>
      </c>
      <c r="T1356" s="61">
        <v>0</v>
      </c>
      <c r="U1356" s="16"/>
      <c r="V1356" s="125"/>
      <c r="W1356" s="116"/>
      <c r="X1356" s="116"/>
      <c r="Y1356" s="116"/>
      <c r="Z1356" s="116"/>
      <c r="AA1356" s="116"/>
      <c r="AB1356" s="116"/>
      <c r="AC1356" s="116"/>
      <c r="AD1356" s="116"/>
      <c r="AE1356" s="116"/>
      <c r="AF1356" s="116"/>
      <c r="AG1356" s="116"/>
      <c r="AH1356" s="116"/>
      <c r="AI1356" s="116"/>
      <c r="AJ1356" s="116"/>
      <c r="AK1356" s="116"/>
      <c r="AL1356" s="116"/>
      <c r="AM1356" s="116"/>
    </row>
    <row r="1357" spans="1:39" s="115" customFormat="1" ht="24.75" hidden="1" customHeight="1" x14ac:dyDescent="0.25">
      <c r="A1357" s="45">
        <v>295</v>
      </c>
      <c r="B1357" s="14" t="s">
        <v>594</v>
      </c>
      <c r="C1357" s="26">
        <f t="shared" si="130"/>
        <v>1529370.92</v>
      </c>
      <c r="D1357" s="13">
        <v>76468.55</v>
      </c>
      <c r="E1357" s="13">
        <v>0</v>
      </c>
      <c r="F1357" s="13">
        <v>801155.88</v>
      </c>
      <c r="G1357" s="13">
        <v>334339.59999999998</v>
      </c>
      <c r="H1357" s="13">
        <v>134923.19</v>
      </c>
      <c r="I1357" s="13">
        <v>182483.7</v>
      </c>
      <c r="J1357" s="13">
        <v>0</v>
      </c>
      <c r="K1357" s="172">
        <v>0</v>
      </c>
      <c r="L1357" s="13">
        <v>0</v>
      </c>
      <c r="M1357" s="184">
        <v>0</v>
      </c>
      <c r="N1357" s="61">
        <v>0</v>
      </c>
      <c r="O1357" s="184">
        <v>0</v>
      </c>
      <c r="P1357" s="61">
        <v>0</v>
      </c>
      <c r="Q1357" s="184">
        <v>0</v>
      </c>
      <c r="R1357" s="61">
        <v>0</v>
      </c>
      <c r="S1357" s="184">
        <v>0</v>
      </c>
      <c r="T1357" s="61">
        <v>0</v>
      </c>
      <c r="U1357" s="16"/>
      <c r="V1357" s="125"/>
      <c r="W1357" s="116"/>
      <c r="X1357" s="116"/>
      <c r="Y1357" s="116"/>
      <c r="Z1357" s="116"/>
      <c r="AA1357" s="116"/>
      <c r="AB1357" s="116"/>
      <c r="AC1357" s="116"/>
      <c r="AD1357" s="116"/>
      <c r="AE1357" s="116"/>
      <c r="AF1357" s="116"/>
      <c r="AG1357" s="116"/>
      <c r="AH1357" s="116"/>
      <c r="AI1357" s="116"/>
      <c r="AJ1357" s="116"/>
      <c r="AK1357" s="116"/>
      <c r="AL1357" s="116"/>
      <c r="AM1357" s="116"/>
    </row>
    <row r="1358" spans="1:39" s="115" customFormat="1" ht="24.75" hidden="1" customHeight="1" x14ac:dyDescent="0.25">
      <c r="A1358" s="45">
        <v>296</v>
      </c>
      <c r="B1358" s="14" t="s">
        <v>595</v>
      </c>
      <c r="C1358" s="26">
        <f t="shared" si="130"/>
        <v>2797044.62</v>
      </c>
      <c r="D1358" s="13">
        <v>139852.23000000001</v>
      </c>
      <c r="E1358" s="13">
        <v>0</v>
      </c>
      <c r="F1358" s="13">
        <v>829547.8</v>
      </c>
      <c r="G1358" s="13">
        <v>0</v>
      </c>
      <c r="H1358" s="13">
        <v>0</v>
      </c>
      <c r="I1358" s="13">
        <v>188950.68</v>
      </c>
      <c r="J1358" s="13">
        <v>0</v>
      </c>
      <c r="K1358" s="15">
        <v>0</v>
      </c>
      <c r="L1358" s="13">
        <v>0</v>
      </c>
      <c r="M1358" s="184">
        <v>612.4</v>
      </c>
      <c r="N1358" s="13">
        <v>1638693.91</v>
      </c>
      <c r="O1358" s="184">
        <v>0</v>
      </c>
      <c r="P1358" s="13">
        <v>0</v>
      </c>
      <c r="Q1358" s="184">
        <v>0</v>
      </c>
      <c r="R1358" s="13">
        <v>0</v>
      </c>
      <c r="S1358" s="184">
        <v>0</v>
      </c>
      <c r="T1358" s="13">
        <v>0</v>
      </c>
      <c r="U1358" s="16"/>
      <c r="V1358" s="125"/>
      <c r="W1358" s="116"/>
      <c r="X1358" s="116"/>
      <c r="Y1358" s="116"/>
      <c r="Z1358" s="116"/>
      <c r="AA1358" s="116"/>
      <c r="AB1358" s="116"/>
      <c r="AC1358" s="116"/>
      <c r="AD1358" s="116"/>
      <c r="AE1358" s="116"/>
      <c r="AF1358" s="116"/>
      <c r="AG1358" s="116"/>
      <c r="AH1358" s="116"/>
      <c r="AI1358" s="116"/>
      <c r="AJ1358" s="116"/>
      <c r="AK1358" s="116"/>
      <c r="AL1358" s="116"/>
      <c r="AM1358" s="116"/>
    </row>
    <row r="1359" spans="1:39" s="115" customFormat="1" ht="24.75" hidden="1" customHeight="1" x14ac:dyDescent="0.25">
      <c r="A1359" s="45">
        <v>297</v>
      </c>
      <c r="B1359" s="14" t="s">
        <v>596</v>
      </c>
      <c r="C1359" s="26">
        <f t="shared" si="130"/>
        <v>1398069.66</v>
      </c>
      <c r="D1359" s="13">
        <v>69903.48</v>
      </c>
      <c r="E1359" s="13">
        <v>0</v>
      </c>
      <c r="F1359" s="13">
        <v>732374.16</v>
      </c>
      <c r="G1359" s="13">
        <v>305635.51</v>
      </c>
      <c r="H1359" s="13">
        <v>123339.61</v>
      </c>
      <c r="I1359" s="13">
        <v>166816.9</v>
      </c>
      <c r="J1359" s="13">
        <v>0</v>
      </c>
      <c r="K1359" s="172">
        <v>0</v>
      </c>
      <c r="L1359" s="13">
        <v>0</v>
      </c>
      <c r="M1359" s="184">
        <v>0</v>
      </c>
      <c r="N1359" s="61">
        <v>0</v>
      </c>
      <c r="O1359" s="184">
        <v>0</v>
      </c>
      <c r="P1359" s="61">
        <v>0</v>
      </c>
      <c r="Q1359" s="184">
        <v>0</v>
      </c>
      <c r="R1359" s="61">
        <v>0</v>
      </c>
      <c r="S1359" s="184">
        <v>0</v>
      </c>
      <c r="T1359" s="61">
        <v>0</v>
      </c>
      <c r="U1359" s="16"/>
      <c r="V1359" s="125"/>
      <c r="W1359" s="116"/>
      <c r="X1359" s="116"/>
      <c r="Y1359" s="116"/>
      <c r="Z1359" s="116"/>
      <c r="AA1359" s="116"/>
      <c r="AB1359" s="116"/>
      <c r="AC1359" s="116"/>
      <c r="AD1359" s="116"/>
      <c r="AE1359" s="116"/>
      <c r="AF1359" s="116"/>
      <c r="AG1359" s="116"/>
      <c r="AH1359" s="116"/>
      <c r="AI1359" s="116"/>
      <c r="AJ1359" s="116"/>
      <c r="AK1359" s="116"/>
      <c r="AL1359" s="116"/>
      <c r="AM1359" s="116"/>
    </row>
    <row r="1360" spans="1:39" s="115" customFormat="1" ht="24.75" hidden="1" customHeight="1" x14ac:dyDescent="0.25">
      <c r="A1360" s="45">
        <v>298</v>
      </c>
      <c r="B1360" s="14" t="s">
        <v>597</v>
      </c>
      <c r="C1360" s="26">
        <f t="shared" si="130"/>
        <v>1425125.43</v>
      </c>
      <c r="D1360" s="13">
        <v>71256.27</v>
      </c>
      <c r="E1360" s="13">
        <v>0</v>
      </c>
      <c r="F1360" s="13">
        <v>746547.23</v>
      </c>
      <c r="G1360" s="13">
        <v>311550.23</v>
      </c>
      <c r="H1360" s="13">
        <v>125726.52</v>
      </c>
      <c r="I1360" s="13">
        <v>170045.18</v>
      </c>
      <c r="J1360" s="13">
        <v>0</v>
      </c>
      <c r="K1360" s="172">
        <v>0</v>
      </c>
      <c r="L1360" s="13">
        <v>0</v>
      </c>
      <c r="M1360" s="184">
        <v>0</v>
      </c>
      <c r="N1360" s="61">
        <v>0</v>
      </c>
      <c r="O1360" s="184">
        <v>0</v>
      </c>
      <c r="P1360" s="61">
        <v>0</v>
      </c>
      <c r="Q1360" s="184">
        <v>0</v>
      </c>
      <c r="R1360" s="61">
        <v>0</v>
      </c>
      <c r="S1360" s="184">
        <v>0</v>
      </c>
      <c r="T1360" s="61">
        <v>0</v>
      </c>
      <c r="U1360" s="16"/>
      <c r="V1360" s="125"/>
      <c r="W1360" s="116"/>
      <c r="X1360" s="116"/>
      <c r="Y1360" s="116"/>
      <c r="Z1360" s="116"/>
      <c r="AA1360" s="116"/>
      <c r="AB1360" s="116"/>
      <c r="AC1360" s="116"/>
      <c r="AD1360" s="116"/>
      <c r="AE1360" s="116"/>
      <c r="AF1360" s="116"/>
      <c r="AG1360" s="116"/>
      <c r="AH1360" s="116"/>
      <c r="AI1360" s="116"/>
      <c r="AJ1360" s="116"/>
      <c r="AK1360" s="116"/>
      <c r="AL1360" s="116"/>
      <c r="AM1360" s="116"/>
    </row>
    <row r="1361" spans="1:39" s="115" customFormat="1" ht="24.75" hidden="1" customHeight="1" x14ac:dyDescent="0.25">
      <c r="A1361" s="45">
        <v>299</v>
      </c>
      <c r="B1361" s="14" t="s">
        <v>572</v>
      </c>
      <c r="C1361" s="26">
        <f t="shared" si="130"/>
        <v>3486323.99</v>
      </c>
      <c r="D1361" s="13">
        <v>174316.2</v>
      </c>
      <c r="E1361" s="13">
        <v>0</v>
      </c>
      <c r="F1361" s="13">
        <v>1056454.2</v>
      </c>
      <c r="G1361" s="13">
        <v>0</v>
      </c>
      <c r="H1361" s="13">
        <v>0</v>
      </c>
      <c r="I1361" s="13">
        <v>240634.4</v>
      </c>
      <c r="J1361" s="13">
        <v>0</v>
      </c>
      <c r="K1361" s="15">
        <v>0</v>
      </c>
      <c r="L1361" s="13">
        <v>0</v>
      </c>
      <c r="M1361" s="184">
        <v>753</v>
      </c>
      <c r="N1361" s="13">
        <v>2014919.19</v>
      </c>
      <c r="O1361" s="184">
        <v>0</v>
      </c>
      <c r="P1361" s="13">
        <v>0</v>
      </c>
      <c r="Q1361" s="184">
        <v>0</v>
      </c>
      <c r="R1361" s="13">
        <v>0</v>
      </c>
      <c r="S1361" s="184">
        <v>0</v>
      </c>
      <c r="T1361" s="13">
        <v>0</v>
      </c>
      <c r="U1361" s="16"/>
      <c r="V1361" s="125"/>
      <c r="W1361" s="116"/>
      <c r="X1361" s="116"/>
      <c r="Y1361" s="116"/>
      <c r="Z1361" s="116"/>
      <c r="AA1361" s="116"/>
      <c r="AB1361" s="116"/>
      <c r="AC1361" s="116"/>
      <c r="AD1361" s="116"/>
      <c r="AE1361" s="116"/>
      <c r="AF1361" s="116"/>
      <c r="AG1361" s="116"/>
      <c r="AH1361" s="116"/>
      <c r="AI1361" s="116"/>
      <c r="AJ1361" s="116"/>
      <c r="AK1361" s="116"/>
      <c r="AL1361" s="116"/>
      <c r="AM1361" s="116"/>
    </row>
    <row r="1362" spans="1:39" s="115" customFormat="1" ht="24.75" hidden="1" customHeight="1" x14ac:dyDescent="0.25">
      <c r="A1362" s="45">
        <v>300</v>
      </c>
      <c r="B1362" s="14" t="s">
        <v>573</v>
      </c>
      <c r="C1362" s="26">
        <f t="shared" si="130"/>
        <v>3487288.47</v>
      </c>
      <c r="D1362" s="13">
        <v>174364.42</v>
      </c>
      <c r="E1362" s="13">
        <v>0</v>
      </c>
      <c r="F1362" s="13">
        <v>1056110.75</v>
      </c>
      <c r="G1362" s="13">
        <v>0</v>
      </c>
      <c r="H1362" s="13">
        <v>0</v>
      </c>
      <c r="I1362" s="13">
        <v>240556.18</v>
      </c>
      <c r="J1362" s="13">
        <v>0</v>
      </c>
      <c r="K1362" s="15">
        <v>0</v>
      </c>
      <c r="L1362" s="13">
        <v>0</v>
      </c>
      <c r="M1362" s="184">
        <v>753.5</v>
      </c>
      <c r="N1362" s="13">
        <v>2016257.12</v>
      </c>
      <c r="O1362" s="184">
        <v>0</v>
      </c>
      <c r="P1362" s="13">
        <v>0</v>
      </c>
      <c r="Q1362" s="184">
        <v>0</v>
      </c>
      <c r="R1362" s="13">
        <v>0</v>
      </c>
      <c r="S1362" s="184">
        <v>0</v>
      </c>
      <c r="T1362" s="13">
        <v>0</v>
      </c>
      <c r="U1362" s="16"/>
      <c r="V1362" s="125"/>
      <c r="W1362" s="116"/>
      <c r="X1362" s="116"/>
      <c r="Y1362" s="116"/>
      <c r="Z1362" s="116"/>
      <c r="AA1362" s="116"/>
      <c r="AB1362" s="116"/>
      <c r="AC1362" s="116"/>
      <c r="AD1362" s="116"/>
      <c r="AE1362" s="116"/>
      <c r="AF1362" s="116"/>
      <c r="AG1362" s="116"/>
      <c r="AH1362" s="116"/>
      <c r="AI1362" s="116"/>
      <c r="AJ1362" s="116"/>
      <c r="AK1362" s="116"/>
      <c r="AL1362" s="116"/>
      <c r="AM1362" s="116"/>
    </row>
    <row r="1363" spans="1:39" s="115" customFormat="1" ht="24.75" hidden="1" customHeight="1" x14ac:dyDescent="0.25">
      <c r="A1363" s="45">
        <v>301</v>
      </c>
      <c r="B1363" s="14" t="s">
        <v>598</v>
      </c>
      <c r="C1363" s="26">
        <f t="shared" si="130"/>
        <v>1300118.26</v>
      </c>
      <c r="D1363" s="13">
        <v>65005.91</v>
      </c>
      <c r="E1363" s="13">
        <v>0</v>
      </c>
      <c r="F1363" s="13">
        <v>681062.64</v>
      </c>
      <c r="G1363" s="13">
        <v>284222.09999999998</v>
      </c>
      <c r="H1363" s="13">
        <v>114698.21</v>
      </c>
      <c r="I1363" s="13">
        <v>155129.4</v>
      </c>
      <c r="J1363" s="13">
        <v>0</v>
      </c>
      <c r="K1363" s="172">
        <v>0</v>
      </c>
      <c r="L1363" s="13">
        <v>0</v>
      </c>
      <c r="M1363" s="184">
        <v>0</v>
      </c>
      <c r="N1363" s="61">
        <v>0</v>
      </c>
      <c r="O1363" s="184">
        <v>0</v>
      </c>
      <c r="P1363" s="61">
        <v>0</v>
      </c>
      <c r="Q1363" s="184">
        <v>0</v>
      </c>
      <c r="R1363" s="61">
        <v>0</v>
      </c>
      <c r="S1363" s="184">
        <v>0</v>
      </c>
      <c r="T1363" s="61">
        <v>0</v>
      </c>
      <c r="U1363" s="16"/>
      <c r="V1363" s="125"/>
      <c r="W1363" s="116"/>
      <c r="X1363" s="116"/>
      <c r="Y1363" s="116"/>
      <c r="Z1363" s="116"/>
      <c r="AA1363" s="116"/>
      <c r="AB1363" s="116"/>
      <c r="AC1363" s="116"/>
      <c r="AD1363" s="116"/>
      <c r="AE1363" s="116"/>
      <c r="AF1363" s="116"/>
      <c r="AG1363" s="116"/>
      <c r="AH1363" s="116"/>
      <c r="AI1363" s="116"/>
      <c r="AJ1363" s="116"/>
      <c r="AK1363" s="116"/>
      <c r="AL1363" s="116"/>
      <c r="AM1363" s="116"/>
    </row>
    <row r="1364" spans="1:39" s="115" customFormat="1" ht="24.75" hidden="1" customHeight="1" x14ac:dyDescent="0.25">
      <c r="A1364" s="45">
        <v>302</v>
      </c>
      <c r="B1364" s="14" t="s">
        <v>1167</v>
      </c>
      <c r="C1364" s="26">
        <f t="shared" si="130"/>
        <v>6509315.2000000002</v>
      </c>
      <c r="D1364" s="13">
        <v>325465.76</v>
      </c>
      <c r="E1364" s="13">
        <v>437250.9</v>
      </c>
      <c r="F1364" s="13">
        <v>2167412.65</v>
      </c>
      <c r="G1364" s="13">
        <v>1332300.25</v>
      </c>
      <c r="H1364" s="13">
        <v>740210.42</v>
      </c>
      <c r="I1364" s="13">
        <v>543793.25</v>
      </c>
      <c r="J1364" s="13">
        <v>0</v>
      </c>
      <c r="K1364" s="172">
        <v>0</v>
      </c>
      <c r="L1364" s="13">
        <v>0</v>
      </c>
      <c r="M1364" s="184">
        <v>0</v>
      </c>
      <c r="N1364" s="61">
        <v>0</v>
      </c>
      <c r="O1364" s="184">
        <v>718</v>
      </c>
      <c r="P1364" s="61">
        <v>962881.97</v>
      </c>
      <c r="Q1364" s="184">
        <v>0</v>
      </c>
      <c r="R1364" s="61">
        <v>0</v>
      </c>
      <c r="S1364" s="184">
        <v>0</v>
      </c>
      <c r="T1364" s="61">
        <v>0</v>
      </c>
      <c r="U1364" s="16"/>
      <c r="V1364" s="125"/>
      <c r="W1364" s="116"/>
      <c r="X1364" s="116"/>
      <c r="Y1364" s="116"/>
      <c r="Z1364" s="116"/>
      <c r="AA1364" s="116"/>
      <c r="AB1364" s="116"/>
      <c r="AC1364" s="116"/>
      <c r="AD1364" s="116"/>
      <c r="AE1364" s="116"/>
      <c r="AF1364" s="116"/>
      <c r="AG1364" s="116"/>
      <c r="AH1364" s="116"/>
      <c r="AI1364" s="116"/>
      <c r="AJ1364" s="116"/>
      <c r="AK1364" s="116"/>
      <c r="AL1364" s="116"/>
      <c r="AM1364" s="116"/>
    </row>
    <row r="1365" spans="1:39" s="115" customFormat="1" ht="24.75" hidden="1" customHeight="1" x14ac:dyDescent="0.25">
      <c r="A1365" s="45">
        <v>303</v>
      </c>
      <c r="B1365" s="14" t="s">
        <v>543</v>
      </c>
      <c r="C1365" s="26">
        <f t="shared" si="130"/>
        <v>2248069.46</v>
      </c>
      <c r="D1365" s="13">
        <v>140245.20000000001</v>
      </c>
      <c r="E1365" s="13">
        <v>244884.96</v>
      </c>
      <c r="F1365" s="13">
        <v>1334305.78</v>
      </c>
      <c r="G1365" s="13">
        <v>0</v>
      </c>
      <c r="H1365" s="13">
        <v>224711.32</v>
      </c>
      <c r="I1365" s="13">
        <v>303922.2</v>
      </c>
      <c r="J1365" s="13">
        <v>0</v>
      </c>
      <c r="K1365" s="172">
        <v>0</v>
      </c>
      <c r="L1365" s="13">
        <v>0</v>
      </c>
      <c r="M1365" s="184">
        <v>0</v>
      </c>
      <c r="N1365" s="61">
        <v>0</v>
      </c>
      <c r="O1365" s="184">
        <v>0</v>
      </c>
      <c r="P1365" s="61">
        <v>0</v>
      </c>
      <c r="Q1365" s="184">
        <v>0</v>
      </c>
      <c r="R1365" s="61">
        <v>0</v>
      </c>
      <c r="S1365" s="184">
        <v>0</v>
      </c>
      <c r="T1365" s="61">
        <v>0</v>
      </c>
      <c r="U1365" s="16"/>
      <c r="V1365" s="125"/>
      <c r="W1365" s="116"/>
      <c r="X1365" s="116"/>
      <c r="Y1365" s="116"/>
      <c r="Z1365" s="116"/>
      <c r="AA1365" s="116"/>
      <c r="AB1365" s="116"/>
      <c r="AC1365" s="116"/>
      <c r="AD1365" s="116"/>
      <c r="AE1365" s="116"/>
      <c r="AF1365" s="116"/>
      <c r="AG1365" s="116"/>
      <c r="AH1365" s="116"/>
      <c r="AI1365" s="116"/>
      <c r="AJ1365" s="116"/>
      <c r="AK1365" s="116"/>
      <c r="AL1365" s="116"/>
      <c r="AM1365" s="116"/>
    </row>
    <row r="1366" spans="1:39" s="115" customFormat="1" ht="24.75" hidden="1" customHeight="1" x14ac:dyDescent="0.25">
      <c r="A1366" s="45">
        <v>304</v>
      </c>
      <c r="B1366" s="14" t="s">
        <v>550</v>
      </c>
      <c r="C1366" s="26">
        <f t="shared" si="130"/>
        <v>1939163.16</v>
      </c>
      <c r="D1366" s="13">
        <v>96958.16</v>
      </c>
      <c r="E1366" s="13">
        <v>191096.41</v>
      </c>
      <c r="F1366" s="13">
        <v>1041227.89</v>
      </c>
      <c r="G1366" s="13">
        <v>434526.82</v>
      </c>
      <c r="H1366" s="13">
        <v>175353.88</v>
      </c>
      <c r="I1366" s="13">
        <v>0</v>
      </c>
      <c r="J1366" s="13">
        <v>0</v>
      </c>
      <c r="K1366" s="172">
        <v>0</v>
      </c>
      <c r="L1366" s="13">
        <v>0</v>
      </c>
      <c r="M1366" s="184">
        <v>0</v>
      </c>
      <c r="N1366" s="61">
        <v>0</v>
      </c>
      <c r="O1366" s="184">
        <v>0</v>
      </c>
      <c r="P1366" s="61">
        <v>0</v>
      </c>
      <c r="Q1366" s="184">
        <v>0</v>
      </c>
      <c r="R1366" s="61">
        <v>0</v>
      </c>
      <c r="S1366" s="184">
        <v>0</v>
      </c>
      <c r="T1366" s="61">
        <v>0</v>
      </c>
      <c r="U1366" s="16"/>
      <c r="V1366" s="125"/>
      <c r="W1366" s="116"/>
      <c r="X1366" s="116"/>
      <c r="Y1366" s="116"/>
      <c r="Z1366" s="116"/>
      <c r="AA1366" s="116"/>
      <c r="AB1366" s="116"/>
      <c r="AC1366" s="116"/>
      <c r="AD1366" s="116"/>
      <c r="AE1366" s="116"/>
      <c r="AF1366" s="116"/>
      <c r="AG1366" s="116"/>
      <c r="AH1366" s="116"/>
      <c r="AI1366" s="116"/>
      <c r="AJ1366" s="116"/>
      <c r="AK1366" s="116"/>
      <c r="AL1366" s="116"/>
      <c r="AM1366" s="116"/>
    </row>
    <row r="1367" spans="1:39" s="115" customFormat="1" ht="24.75" hidden="1" customHeight="1" x14ac:dyDescent="0.25">
      <c r="A1367" s="45">
        <v>305</v>
      </c>
      <c r="B1367" s="14" t="s">
        <v>542</v>
      </c>
      <c r="C1367" s="26">
        <f t="shared" si="130"/>
        <v>12892730.939999999</v>
      </c>
      <c r="D1367" s="13">
        <v>644636.55000000005</v>
      </c>
      <c r="E1367" s="13">
        <v>0</v>
      </c>
      <c r="F1367" s="13">
        <v>6264950.0899999999</v>
      </c>
      <c r="G1367" s="13">
        <v>3843359.62</v>
      </c>
      <c r="H1367" s="13">
        <v>2139784.6800000002</v>
      </c>
      <c r="I1367" s="13">
        <v>0</v>
      </c>
      <c r="J1367" s="13">
        <v>0</v>
      </c>
      <c r="K1367" s="172">
        <v>0</v>
      </c>
      <c r="L1367" s="13">
        <v>0</v>
      </c>
      <c r="M1367" s="184">
        <v>0</v>
      </c>
      <c r="N1367" s="61">
        <v>0</v>
      </c>
      <c r="O1367" s="184">
        <v>0</v>
      </c>
      <c r="P1367" s="61">
        <v>0</v>
      </c>
      <c r="Q1367" s="184">
        <v>0</v>
      </c>
      <c r="R1367" s="61">
        <v>0</v>
      </c>
      <c r="S1367" s="184">
        <v>0</v>
      </c>
      <c r="T1367" s="61">
        <v>0</v>
      </c>
      <c r="U1367" s="16"/>
      <c r="V1367" s="125"/>
      <c r="W1367" s="116"/>
      <c r="X1367" s="116"/>
      <c r="Y1367" s="116"/>
      <c r="Z1367" s="116"/>
      <c r="AA1367" s="116"/>
      <c r="AB1367" s="116"/>
      <c r="AC1367" s="116"/>
      <c r="AD1367" s="116"/>
      <c r="AE1367" s="116"/>
      <c r="AF1367" s="116"/>
      <c r="AG1367" s="116"/>
      <c r="AH1367" s="116"/>
      <c r="AI1367" s="116"/>
      <c r="AJ1367" s="116"/>
      <c r="AK1367" s="116"/>
      <c r="AL1367" s="116"/>
      <c r="AM1367" s="116"/>
    </row>
    <row r="1368" spans="1:39" s="115" customFormat="1" ht="24.75" hidden="1" customHeight="1" x14ac:dyDescent="0.25">
      <c r="A1368" s="45">
        <v>306</v>
      </c>
      <c r="B1368" s="14" t="s">
        <v>574</v>
      </c>
      <c r="C1368" s="26">
        <f t="shared" si="130"/>
        <v>1596744.68</v>
      </c>
      <c r="D1368" s="13">
        <v>79837.23</v>
      </c>
      <c r="E1368" s="13">
        <v>157352.5</v>
      </c>
      <c r="F1368" s="13">
        <v>857367.31</v>
      </c>
      <c r="G1368" s="13">
        <v>357797.84</v>
      </c>
      <c r="H1368" s="13">
        <v>144389.79999999999</v>
      </c>
      <c r="I1368" s="13">
        <v>0</v>
      </c>
      <c r="J1368" s="13">
        <v>0</v>
      </c>
      <c r="K1368" s="172">
        <v>0</v>
      </c>
      <c r="L1368" s="13">
        <v>0</v>
      </c>
      <c r="M1368" s="184">
        <v>0</v>
      </c>
      <c r="N1368" s="61">
        <v>0</v>
      </c>
      <c r="O1368" s="184">
        <v>0</v>
      </c>
      <c r="P1368" s="61">
        <v>0</v>
      </c>
      <c r="Q1368" s="184">
        <v>0</v>
      </c>
      <c r="R1368" s="61">
        <v>0</v>
      </c>
      <c r="S1368" s="184">
        <v>0</v>
      </c>
      <c r="T1368" s="61">
        <v>0</v>
      </c>
      <c r="U1368" s="16"/>
      <c r="V1368" s="125"/>
      <c r="W1368" s="116"/>
      <c r="X1368" s="116"/>
      <c r="Y1368" s="116"/>
      <c r="Z1368" s="116"/>
      <c r="AA1368" s="116"/>
      <c r="AB1368" s="116"/>
      <c r="AC1368" s="116"/>
      <c r="AD1368" s="116"/>
      <c r="AE1368" s="116"/>
      <c r="AF1368" s="116"/>
      <c r="AG1368" s="116"/>
      <c r="AH1368" s="116"/>
      <c r="AI1368" s="116"/>
      <c r="AJ1368" s="116"/>
      <c r="AK1368" s="116"/>
      <c r="AL1368" s="116"/>
      <c r="AM1368" s="116"/>
    </row>
    <row r="1369" spans="1:39" s="115" customFormat="1" ht="24.75" hidden="1" customHeight="1" x14ac:dyDescent="0.25">
      <c r="A1369" s="45">
        <v>307</v>
      </c>
      <c r="B1369" s="14" t="s">
        <v>575</v>
      </c>
      <c r="C1369" s="26">
        <f t="shared" si="130"/>
        <v>1969729.05</v>
      </c>
      <c r="D1369" s="13">
        <v>98486.45</v>
      </c>
      <c r="E1369" s="13">
        <v>120162.76</v>
      </c>
      <c r="F1369" s="13">
        <v>0</v>
      </c>
      <c r="G1369" s="13">
        <v>0</v>
      </c>
      <c r="H1369" s="13">
        <v>0</v>
      </c>
      <c r="I1369" s="13">
        <v>0</v>
      </c>
      <c r="J1369" s="13">
        <v>0</v>
      </c>
      <c r="K1369" s="15">
        <v>0</v>
      </c>
      <c r="L1369" s="13">
        <v>0</v>
      </c>
      <c r="M1369" s="184">
        <v>654.4</v>
      </c>
      <c r="N1369" s="13">
        <v>1751079.84</v>
      </c>
      <c r="O1369" s="184">
        <v>0</v>
      </c>
      <c r="P1369" s="13">
        <v>0</v>
      </c>
      <c r="Q1369" s="184">
        <v>0</v>
      </c>
      <c r="R1369" s="13">
        <v>0</v>
      </c>
      <c r="S1369" s="184">
        <v>0</v>
      </c>
      <c r="T1369" s="13">
        <v>0</v>
      </c>
      <c r="U1369" s="16"/>
      <c r="V1369" s="125"/>
      <c r="W1369" s="116"/>
      <c r="X1369" s="116"/>
      <c r="Y1369" s="116"/>
      <c r="Z1369" s="116"/>
      <c r="AA1369" s="116"/>
      <c r="AB1369" s="116"/>
      <c r="AC1369" s="116"/>
      <c r="AD1369" s="116"/>
      <c r="AE1369" s="116"/>
      <c r="AF1369" s="116"/>
      <c r="AG1369" s="116"/>
      <c r="AH1369" s="116"/>
      <c r="AI1369" s="116"/>
      <c r="AJ1369" s="116"/>
      <c r="AK1369" s="116"/>
      <c r="AL1369" s="116"/>
      <c r="AM1369" s="116"/>
    </row>
    <row r="1370" spans="1:39" s="115" customFormat="1" ht="24.75" hidden="1" customHeight="1" x14ac:dyDescent="0.25">
      <c r="A1370" s="45">
        <v>308</v>
      </c>
      <c r="B1370" s="14" t="s">
        <v>576</v>
      </c>
      <c r="C1370" s="26">
        <f t="shared" si="130"/>
        <v>1237635.77</v>
      </c>
      <c r="D1370" s="13">
        <v>61881.79</v>
      </c>
      <c r="E1370" s="13">
        <v>152898.14000000001</v>
      </c>
      <c r="F1370" s="13">
        <v>833096.79</v>
      </c>
      <c r="G1370" s="13">
        <v>0</v>
      </c>
      <c r="H1370" s="13">
        <v>0</v>
      </c>
      <c r="I1370" s="13">
        <v>189759.05</v>
      </c>
      <c r="J1370" s="13">
        <v>0</v>
      </c>
      <c r="K1370" s="172">
        <v>0</v>
      </c>
      <c r="L1370" s="13">
        <v>0</v>
      </c>
      <c r="M1370" s="184">
        <v>0</v>
      </c>
      <c r="N1370" s="61">
        <v>0</v>
      </c>
      <c r="O1370" s="184">
        <v>0</v>
      </c>
      <c r="P1370" s="61">
        <v>0</v>
      </c>
      <c r="Q1370" s="184">
        <v>0</v>
      </c>
      <c r="R1370" s="61">
        <v>0</v>
      </c>
      <c r="S1370" s="184">
        <v>0</v>
      </c>
      <c r="T1370" s="61">
        <v>0</v>
      </c>
      <c r="U1370" s="16"/>
      <c r="V1370" s="125"/>
      <c r="W1370" s="116"/>
      <c r="X1370" s="116"/>
      <c r="Y1370" s="116"/>
      <c r="Z1370" s="116"/>
      <c r="AA1370" s="116"/>
      <c r="AB1370" s="116"/>
      <c r="AC1370" s="116"/>
      <c r="AD1370" s="116"/>
      <c r="AE1370" s="116"/>
      <c r="AF1370" s="116"/>
      <c r="AG1370" s="116"/>
      <c r="AH1370" s="116"/>
      <c r="AI1370" s="116"/>
      <c r="AJ1370" s="116"/>
      <c r="AK1370" s="116"/>
      <c r="AL1370" s="116"/>
      <c r="AM1370" s="116"/>
    </row>
    <row r="1371" spans="1:39" s="115" customFormat="1" ht="24.75" hidden="1" customHeight="1" x14ac:dyDescent="0.25">
      <c r="A1371" s="45">
        <v>309</v>
      </c>
      <c r="B1371" s="14" t="s">
        <v>577</v>
      </c>
      <c r="C1371" s="26">
        <f t="shared" si="130"/>
        <v>3068175.11</v>
      </c>
      <c r="D1371" s="13">
        <v>153408.76</v>
      </c>
      <c r="E1371" s="13">
        <v>237815.25</v>
      </c>
      <c r="F1371" s="13">
        <v>1214241.9099999999</v>
      </c>
      <c r="G1371" s="13">
        <v>744901.12</v>
      </c>
      <c r="H1371" s="13">
        <v>414722.58</v>
      </c>
      <c r="I1371" s="13">
        <v>303085.49</v>
      </c>
      <c r="J1371" s="13">
        <v>0</v>
      </c>
      <c r="K1371" s="172">
        <v>0</v>
      </c>
      <c r="L1371" s="13">
        <v>0</v>
      </c>
      <c r="M1371" s="184">
        <v>0</v>
      </c>
      <c r="N1371" s="61">
        <v>0</v>
      </c>
      <c r="O1371" s="184">
        <v>0</v>
      </c>
      <c r="P1371" s="61">
        <v>0</v>
      </c>
      <c r="Q1371" s="184">
        <v>0</v>
      </c>
      <c r="R1371" s="61">
        <v>0</v>
      </c>
      <c r="S1371" s="184">
        <v>0</v>
      </c>
      <c r="T1371" s="61">
        <v>0</v>
      </c>
      <c r="U1371" s="16"/>
      <c r="V1371" s="125"/>
      <c r="W1371" s="116"/>
      <c r="X1371" s="116"/>
      <c r="Y1371" s="116"/>
      <c r="Z1371" s="116"/>
      <c r="AA1371" s="116"/>
      <c r="AB1371" s="116"/>
      <c r="AC1371" s="116"/>
      <c r="AD1371" s="116"/>
      <c r="AE1371" s="116"/>
      <c r="AF1371" s="116"/>
      <c r="AG1371" s="116"/>
      <c r="AH1371" s="116"/>
      <c r="AI1371" s="116"/>
      <c r="AJ1371" s="116"/>
      <c r="AK1371" s="116"/>
      <c r="AL1371" s="116"/>
      <c r="AM1371" s="116"/>
    </row>
    <row r="1372" spans="1:39" s="115" customFormat="1" ht="24.75" hidden="1" customHeight="1" x14ac:dyDescent="0.25">
      <c r="A1372" s="45">
        <v>310</v>
      </c>
      <c r="B1372" s="14" t="s">
        <v>578</v>
      </c>
      <c r="C1372" s="26">
        <f t="shared" si="130"/>
        <v>3081773.65</v>
      </c>
      <c r="D1372" s="13">
        <v>154088.68</v>
      </c>
      <c r="E1372" s="13">
        <v>238869.27</v>
      </c>
      <c r="F1372" s="13">
        <v>1219623.5900000001</v>
      </c>
      <c r="G1372" s="13">
        <v>748202.62</v>
      </c>
      <c r="H1372" s="13">
        <v>416560.68</v>
      </c>
      <c r="I1372" s="13">
        <v>304428.81</v>
      </c>
      <c r="J1372" s="13">
        <v>0</v>
      </c>
      <c r="K1372" s="172">
        <v>0</v>
      </c>
      <c r="L1372" s="13">
        <v>0</v>
      </c>
      <c r="M1372" s="184">
        <v>0</v>
      </c>
      <c r="N1372" s="61">
        <v>0</v>
      </c>
      <c r="O1372" s="184">
        <v>0</v>
      </c>
      <c r="P1372" s="61">
        <v>0</v>
      </c>
      <c r="Q1372" s="184">
        <v>0</v>
      </c>
      <c r="R1372" s="61">
        <v>0</v>
      </c>
      <c r="S1372" s="184">
        <v>0</v>
      </c>
      <c r="T1372" s="61">
        <v>0</v>
      </c>
      <c r="U1372" s="16"/>
      <c r="V1372" s="125"/>
      <c r="W1372" s="116"/>
      <c r="X1372" s="116"/>
      <c r="Y1372" s="116"/>
      <c r="Z1372" s="116"/>
      <c r="AA1372" s="116"/>
      <c r="AB1372" s="116"/>
      <c r="AC1372" s="116"/>
      <c r="AD1372" s="116"/>
      <c r="AE1372" s="116"/>
      <c r="AF1372" s="116"/>
      <c r="AG1372" s="116"/>
      <c r="AH1372" s="116"/>
      <c r="AI1372" s="116"/>
      <c r="AJ1372" s="116"/>
      <c r="AK1372" s="116"/>
      <c r="AL1372" s="116"/>
      <c r="AM1372" s="116"/>
    </row>
    <row r="1373" spans="1:39" s="115" customFormat="1" ht="24.75" hidden="1" customHeight="1" x14ac:dyDescent="0.25">
      <c r="A1373" s="45">
        <v>311</v>
      </c>
      <c r="B1373" s="14" t="s">
        <v>579</v>
      </c>
      <c r="C1373" s="26">
        <f t="shared" si="130"/>
        <v>3043527.72</v>
      </c>
      <c r="D1373" s="13">
        <v>152176.39000000001</v>
      </c>
      <c r="E1373" s="13">
        <v>235904.82</v>
      </c>
      <c r="F1373" s="13">
        <v>1204487.6200000001</v>
      </c>
      <c r="G1373" s="13">
        <v>738917.14</v>
      </c>
      <c r="H1373" s="13">
        <v>411391.01</v>
      </c>
      <c r="I1373" s="13">
        <v>300650.74</v>
      </c>
      <c r="J1373" s="13">
        <v>0</v>
      </c>
      <c r="K1373" s="172">
        <v>0</v>
      </c>
      <c r="L1373" s="13">
        <v>0</v>
      </c>
      <c r="M1373" s="184">
        <v>0</v>
      </c>
      <c r="N1373" s="61">
        <v>0</v>
      </c>
      <c r="O1373" s="184">
        <v>0</v>
      </c>
      <c r="P1373" s="61">
        <v>0</v>
      </c>
      <c r="Q1373" s="184">
        <v>0</v>
      </c>
      <c r="R1373" s="61">
        <v>0</v>
      </c>
      <c r="S1373" s="184">
        <v>0</v>
      </c>
      <c r="T1373" s="61">
        <v>0</v>
      </c>
      <c r="U1373" s="16"/>
      <c r="V1373" s="125"/>
      <c r="W1373" s="116"/>
      <c r="X1373" s="116"/>
      <c r="Y1373" s="116"/>
      <c r="Z1373" s="116"/>
      <c r="AA1373" s="116"/>
      <c r="AB1373" s="116"/>
      <c r="AC1373" s="116"/>
      <c r="AD1373" s="116"/>
      <c r="AE1373" s="116"/>
      <c r="AF1373" s="116"/>
      <c r="AG1373" s="116"/>
      <c r="AH1373" s="116"/>
      <c r="AI1373" s="116"/>
      <c r="AJ1373" s="116"/>
      <c r="AK1373" s="116"/>
      <c r="AL1373" s="116"/>
      <c r="AM1373" s="116"/>
    </row>
    <row r="1374" spans="1:39" s="115" customFormat="1" ht="24.75" hidden="1" customHeight="1" x14ac:dyDescent="0.25">
      <c r="A1374" s="45">
        <v>312</v>
      </c>
      <c r="B1374" s="14" t="s">
        <v>580</v>
      </c>
      <c r="C1374" s="26">
        <f t="shared" si="130"/>
        <v>3105996.11</v>
      </c>
      <c r="D1374" s="13">
        <v>155299.81</v>
      </c>
      <c r="E1374" s="13">
        <v>240746.77</v>
      </c>
      <c r="F1374" s="13">
        <v>1229209.71</v>
      </c>
      <c r="G1374" s="13">
        <v>754083.42</v>
      </c>
      <c r="H1374" s="13">
        <v>419834.81</v>
      </c>
      <c r="I1374" s="13">
        <v>306821.59000000003</v>
      </c>
      <c r="J1374" s="13">
        <v>0</v>
      </c>
      <c r="K1374" s="172">
        <v>0</v>
      </c>
      <c r="L1374" s="13">
        <v>0</v>
      </c>
      <c r="M1374" s="184">
        <v>0</v>
      </c>
      <c r="N1374" s="61">
        <v>0</v>
      </c>
      <c r="O1374" s="184">
        <v>0</v>
      </c>
      <c r="P1374" s="61">
        <v>0</v>
      </c>
      <c r="Q1374" s="184">
        <v>0</v>
      </c>
      <c r="R1374" s="61">
        <v>0</v>
      </c>
      <c r="S1374" s="184">
        <v>0</v>
      </c>
      <c r="T1374" s="61">
        <v>0</v>
      </c>
      <c r="U1374" s="16"/>
      <c r="V1374" s="125"/>
      <c r="W1374" s="116"/>
      <c r="X1374" s="116"/>
      <c r="Y1374" s="116"/>
      <c r="Z1374" s="116"/>
      <c r="AA1374" s="116"/>
      <c r="AB1374" s="116"/>
      <c r="AC1374" s="116"/>
      <c r="AD1374" s="116"/>
      <c r="AE1374" s="116"/>
      <c r="AF1374" s="116"/>
      <c r="AG1374" s="116"/>
      <c r="AH1374" s="116"/>
      <c r="AI1374" s="116"/>
      <c r="AJ1374" s="116"/>
      <c r="AK1374" s="116"/>
      <c r="AL1374" s="116"/>
      <c r="AM1374" s="116"/>
    </row>
    <row r="1375" spans="1:39" s="115" customFormat="1" ht="24.75" hidden="1" customHeight="1" x14ac:dyDescent="0.25">
      <c r="A1375" s="45">
        <v>313</v>
      </c>
      <c r="B1375" s="14" t="s">
        <v>581</v>
      </c>
      <c r="C1375" s="26">
        <f t="shared" si="130"/>
        <v>3204585.65</v>
      </c>
      <c r="D1375" s="13">
        <v>160229.28</v>
      </c>
      <c r="E1375" s="13">
        <v>248388.47</v>
      </c>
      <c r="F1375" s="13">
        <v>1268226.9099999999</v>
      </c>
      <c r="G1375" s="13">
        <v>778019.3</v>
      </c>
      <c r="H1375" s="13">
        <v>433161.07</v>
      </c>
      <c r="I1375" s="13">
        <v>316560.62</v>
      </c>
      <c r="J1375" s="13">
        <v>0</v>
      </c>
      <c r="K1375" s="172">
        <v>0</v>
      </c>
      <c r="L1375" s="13">
        <v>0</v>
      </c>
      <c r="M1375" s="184">
        <v>0</v>
      </c>
      <c r="N1375" s="61">
        <v>0</v>
      </c>
      <c r="O1375" s="184">
        <v>0</v>
      </c>
      <c r="P1375" s="61">
        <v>0</v>
      </c>
      <c r="Q1375" s="184">
        <v>0</v>
      </c>
      <c r="R1375" s="61">
        <v>0</v>
      </c>
      <c r="S1375" s="184">
        <v>0</v>
      </c>
      <c r="T1375" s="61">
        <v>0</v>
      </c>
      <c r="U1375" s="16"/>
      <c r="V1375" s="125"/>
      <c r="W1375" s="116"/>
      <c r="X1375" s="116"/>
      <c r="Y1375" s="116"/>
      <c r="Z1375" s="116"/>
      <c r="AA1375" s="116"/>
      <c r="AB1375" s="116"/>
      <c r="AC1375" s="116"/>
      <c r="AD1375" s="116"/>
      <c r="AE1375" s="116"/>
      <c r="AF1375" s="116"/>
      <c r="AG1375" s="116"/>
      <c r="AH1375" s="116"/>
      <c r="AI1375" s="116"/>
      <c r="AJ1375" s="116"/>
      <c r="AK1375" s="116"/>
      <c r="AL1375" s="116"/>
      <c r="AM1375" s="116"/>
    </row>
    <row r="1376" spans="1:39" s="115" customFormat="1" ht="24.75" hidden="1" customHeight="1" x14ac:dyDescent="0.25">
      <c r="A1376" s="45">
        <v>314</v>
      </c>
      <c r="B1376" s="14" t="s">
        <v>582</v>
      </c>
      <c r="C1376" s="26">
        <f t="shared" ref="C1376:C1404" si="131">ROUND(SUM(D1376+E1376+F1376+G1376+H1376+I1376+J1376+L1376+N1376+P1376+R1376+T1376),2)</f>
        <v>2869283.36</v>
      </c>
      <c r="D1376" s="13">
        <v>143464.17000000001</v>
      </c>
      <c r="E1376" s="13">
        <v>369338.28</v>
      </c>
      <c r="F1376" s="13">
        <v>1885774.87</v>
      </c>
      <c r="G1376" s="13">
        <v>0</v>
      </c>
      <c r="H1376" s="13">
        <v>0</v>
      </c>
      <c r="I1376" s="13">
        <v>470706.04</v>
      </c>
      <c r="J1376" s="13">
        <v>0</v>
      </c>
      <c r="K1376" s="172">
        <v>0</v>
      </c>
      <c r="L1376" s="13">
        <v>0</v>
      </c>
      <c r="M1376" s="184">
        <v>0</v>
      </c>
      <c r="N1376" s="61">
        <v>0</v>
      </c>
      <c r="O1376" s="184">
        <v>0</v>
      </c>
      <c r="P1376" s="61">
        <v>0</v>
      </c>
      <c r="Q1376" s="184">
        <v>0</v>
      </c>
      <c r="R1376" s="61">
        <v>0</v>
      </c>
      <c r="S1376" s="184">
        <v>0</v>
      </c>
      <c r="T1376" s="61">
        <v>0</v>
      </c>
      <c r="U1376" s="16"/>
      <c r="V1376" s="125"/>
      <c r="W1376" s="116"/>
      <c r="X1376" s="116"/>
      <c r="Y1376" s="116"/>
      <c r="Z1376" s="116"/>
      <c r="AA1376" s="116"/>
      <c r="AB1376" s="116"/>
      <c r="AC1376" s="116"/>
      <c r="AD1376" s="116"/>
      <c r="AE1376" s="116"/>
      <c r="AF1376" s="116"/>
      <c r="AG1376" s="116"/>
      <c r="AH1376" s="116"/>
      <c r="AI1376" s="116"/>
      <c r="AJ1376" s="116"/>
      <c r="AK1376" s="116"/>
      <c r="AL1376" s="116"/>
      <c r="AM1376" s="116"/>
    </row>
    <row r="1377" spans="1:39" s="115" customFormat="1" ht="24.75" hidden="1" customHeight="1" x14ac:dyDescent="0.25">
      <c r="A1377" s="45">
        <v>315</v>
      </c>
      <c r="B1377" s="14" t="s">
        <v>583</v>
      </c>
      <c r="C1377" s="26">
        <f t="shared" si="131"/>
        <v>3112795.39</v>
      </c>
      <c r="D1377" s="13">
        <v>155639.76999999999</v>
      </c>
      <c r="E1377" s="13">
        <v>241273.78</v>
      </c>
      <c r="F1377" s="13">
        <v>1231900.56</v>
      </c>
      <c r="G1377" s="13">
        <v>755734.17</v>
      </c>
      <c r="H1377" s="13">
        <v>420753.86</v>
      </c>
      <c r="I1377" s="13">
        <v>307493.25</v>
      </c>
      <c r="J1377" s="13">
        <v>0</v>
      </c>
      <c r="K1377" s="172">
        <v>0</v>
      </c>
      <c r="L1377" s="13">
        <v>0</v>
      </c>
      <c r="M1377" s="184">
        <v>0</v>
      </c>
      <c r="N1377" s="61">
        <v>0</v>
      </c>
      <c r="O1377" s="184">
        <v>0</v>
      </c>
      <c r="P1377" s="61">
        <v>0</v>
      </c>
      <c r="Q1377" s="184">
        <v>0</v>
      </c>
      <c r="R1377" s="61">
        <v>0</v>
      </c>
      <c r="S1377" s="184">
        <v>0</v>
      </c>
      <c r="T1377" s="61">
        <v>0</v>
      </c>
      <c r="U1377" s="16"/>
      <c r="V1377" s="125"/>
      <c r="W1377" s="116"/>
      <c r="X1377" s="116"/>
      <c r="Y1377" s="116"/>
      <c r="Z1377" s="116"/>
      <c r="AA1377" s="116"/>
      <c r="AB1377" s="116"/>
      <c r="AC1377" s="116"/>
      <c r="AD1377" s="116"/>
      <c r="AE1377" s="116"/>
      <c r="AF1377" s="116"/>
      <c r="AG1377" s="116"/>
      <c r="AH1377" s="116"/>
      <c r="AI1377" s="116"/>
      <c r="AJ1377" s="116"/>
      <c r="AK1377" s="116"/>
      <c r="AL1377" s="116"/>
      <c r="AM1377" s="116"/>
    </row>
    <row r="1378" spans="1:39" s="115" customFormat="1" ht="24.75" hidden="1" customHeight="1" x14ac:dyDescent="0.25">
      <c r="A1378" s="45">
        <v>316</v>
      </c>
      <c r="B1378" s="14" t="s">
        <v>584</v>
      </c>
      <c r="C1378" s="26">
        <f t="shared" si="131"/>
        <v>3096222.13</v>
      </c>
      <c r="D1378" s="13">
        <v>154811.10999999999</v>
      </c>
      <c r="E1378" s="13">
        <v>239989.18</v>
      </c>
      <c r="F1378" s="13">
        <v>1225341.6299999999</v>
      </c>
      <c r="G1378" s="13">
        <v>751710.46</v>
      </c>
      <c r="H1378" s="13">
        <v>418513.67</v>
      </c>
      <c r="I1378" s="13">
        <v>305856.08</v>
      </c>
      <c r="J1378" s="13">
        <v>0</v>
      </c>
      <c r="K1378" s="172">
        <v>0</v>
      </c>
      <c r="L1378" s="13">
        <v>0</v>
      </c>
      <c r="M1378" s="184">
        <v>0</v>
      </c>
      <c r="N1378" s="61">
        <v>0</v>
      </c>
      <c r="O1378" s="184">
        <v>0</v>
      </c>
      <c r="P1378" s="61">
        <v>0</v>
      </c>
      <c r="Q1378" s="184">
        <v>0</v>
      </c>
      <c r="R1378" s="61">
        <v>0</v>
      </c>
      <c r="S1378" s="184">
        <v>0</v>
      </c>
      <c r="T1378" s="61">
        <v>0</v>
      </c>
      <c r="U1378" s="16"/>
      <c r="V1378" s="125"/>
      <c r="W1378" s="116"/>
      <c r="X1378" s="116"/>
      <c r="Y1378" s="116"/>
      <c r="Z1378" s="116"/>
      <c r="AA1378" s="116"/>
      <c r="AB1378" s="116"/>
      <c r="AC1378" s="116"/>
      <c r="AD1378" s="116"/>
      <c r="AE1378" s="116"/>
      <c r="AF1378" s="116"/>
      <c r="AG1378" s="116"/>
      <c r="AH1378" s="116"/>
      <c r="AI1378" s="116"/>
      <c r="AJ1378" s="116"/>
      <c r="AK1378" s="116"/>
      <c r="AL1378" s="116"/>
      <c r="AM1378" s="116"/>
    </row>
    <row r="1379" spans="1:39" s="115" customFormat="1" ht="24.75" hidden="1" customHeight="1" x14ac:dyDescent="0.25">
      <c r="A1379" s="45">
        <v>317</v>
      </c>
      <c r="B1379" s="14" t="s">
        <v>585</v>
      </c>
      <c r="C1379" s="26">
        <f t="shared" si="131"/>
        <v>3221583.85</v>
      </c>
      <c r="D1379" s="13">
        <v>161079.19</v>
      </c>
      <c r="E1379" s="13">
        <v>249706.01</v>
      </c>
      <c r="F1379" s="13">
        <v>1274954.01</v>
      </c>
      <c r="G1379" s="13">
        <v>782146.17</v>
      </c>
      <c r="H1379" s="13">
        <v>435458.7</v>
      </c>
      <c r="I1379" s="13">
        <v>318239.77</v>
      </c>
      <c r="J1379" s="13">
        <v>0</v>
      </c>
      <c r="K1379" s="172">
        <v>0</v>
      </c>
      <c r="L1379" s="13">
        <v>0</v>
      </c>
      <c r="M1379" s="184">
        <v>0</v>
      </c>
      <c r="N1379" s="61">
        <v>0</v>
      </c>
      <c r="O1379" s="184">
        <v>0</v>
      </c>
      <c r="P1379" s="61">
        <v>0</v>
      </c>
      <c r="Q1379" s="184">
        <v>0</v>
      </c>
      <c r="R1379" s="61">
        <v>0</v>
      </c>
      <c r="S1379" s="184">
        <v>0</v>
      </c>
      <c r="T1379" s="61">
        <v>0</v>
      </c>
      <c r="U1379" s="16"/>
      <c r="V1379" s="125"/>
      <c r="W1379" s="116"/>
      <c r="X1379" s="116"/>
      <c r="Y1379" s="116"/>
      <c r="Z1379" s="116"/>
      <c r="AA1379" s="116"/>
      <c r="AB1379" s="116"/>
      <c r="AC1379" s="116"/>
      <c r="AD1379" s="116"/>
      <c r="AE1379" s="116"/>
      <c r="AF1379" s="116"/>
      <c r="AG1379" s="116"/>
      <c r="AH1379" s="116"/>
      <c r="AI1379" s="116"/>
      <c r="AJ1379" s="116"/>
      <c r="AK1379" s="116"/>
      <c r="AL1379" s="116"/>
      <c r="AM1379" s="116"/>
    </row>
    <row r="1380" spans="1:39" s="115" customFormat="1" ht="24.75" hidden="1" customHeight="1" x14ac:dyDescent="0.25">
      <c r="A1380" s="45">
        <v>318</v>
      </c>
      <c r="B1380" s="14" t="s">
        <v>551</v>
      </c>
      <c r="C1380" s="26">
        <f t="shared" si="131"/>
        <v>719576.91</v>
      </c>
      <c r="D1380" s="13">
        <v>35978.85</v>
      </c>
      <c r="E1380" s="13">
        <v>0</v>
      </c>
      <c r="F1380" s="13">
        <v>0</v>
      </c>
      <c r="G1380" s="13">
        <v>350679.14</v>
      </c>
      <c r="H1380" s="13">
        <v>141517.04</v>
      </c>
      <c r="I1380" s="13">
        <v>191401.88</v>
      </c>
      <c r="J1380" s="13">
        <v>0</v>
      </c>
      <c r="K1380" s="172">
        <v>0</v>
      </c>
      <c r="L1380" s="13">
        <v>0</v>
      </c>
      <c r="M1380" s="184">
        <v>0</v>
      </c>
      <c r="N1380" s="61">
        <v>0</v>
      </c>
      <c r="O1380" s="184">
        <v>0</v>
      </c>
      <c r="P1380" s="61">
        <v>0</v>
      </c>
      <c r="Q1380" s="184">
        <v>0</v>
      </c>
      <c r="R1380" s="61">
        <v>0</v>
      </c>
      <c r="S1380" s="184">
        <v>0</v>
      </c>
      <c r="T1380" s="61">
        <v>0</v>
      </c>
      <c r="U1380" s="16"/>
      <c r="V1380" s="125"/>
      <c r="W1380" s="116"/>
      <c r="X1380" s="116"/>
      <c r="Y1380" s="116"/>
      <c r="Z1380" s="116"/>
      <c r="AA1380" s="116"/>
      <c r="AB1380" s="116"/>
      <c r="AC1380" s="116"/>
      <c r="AD1380" s="116"/>
      <c r="AE1380" s="116"/>
      <c r="AF1380" s="116"/>
      <c r="AG1380" s="116"/>
      <c r="AH1380" s="116"/>
      <c r="AI1380" s="116"/>
      <c r="AJ1380" s="116"/>
      <c r="AK1380" s="116"/>
      <c r="AL1380" s="116"/>
      <c r="AM1380" s="116"/>
    </row>
    <row r="1381" spans="1:39" s="115" customFormat="1" ht="24.75" hidden="1" customHeight="1" x14ac:dyDescent="0.25">
      <c r="A1381" s="45">
        <v>319</v>
      </c>
      <c r="B1381" s="14" t="s">
        <v>553</v>
      </c>
      <c r="C1381" s="26">
        <f t="shared" si="131"/>
        <v>16647358.85</v>
      </c>
      <c r="D1381" s="13">
        <v>832367.94</v>
      </c>
      <c r="E1381" s="13">
        <v>0</v>
      </c>
      <c r="F1381" s="13">
        <v>0</v>
      </c>
      <c r="G1381" s="13">
        <v>0</v>
      </c>
      <c r="H1381" s="13">
        <v>0</v>
      </c>
      <c r="I1381" s="13">
        <v>0</v>
      </c>
      <c r="J1381" s="13">
        <v>0</v>
      </c>
      <c r="K1381" s="15">
        <v>0</v>
      </c>
      <c r="L1381" s="13">
        <v>0</v>
      </c>
      <c r="M1381" s="184">
        <v>1953.5</v>
      </c>
      <c r="N1381" s="13">
        <v>7608177.29</v>
      </c>
      <c r="O1381" s="184">
        <v>0</v>
      </c>
      <c r="P1381" s="13">
        <v>0</v>
      </c>
      <c r="Q1381" s="184">
        <v>5897</v>
      </c>
      <c r="R1381" s="13">
        <v>8206813.6200000001</v>
      </c>
      <c r="S1381" s="184">
        <v>0</v>
      </c>
      <c r="T1381" s="13">
        <v>0</v>
      </c>
      <c r="U1381" s="21"/>
      <c r="V1381" s="125"/>
      <c r="W1381" s="116"/>
      <c r="X1381" s="116"/>
      <c r="Y1381" s="116"/>
      <c r="Z1381" s="116"/>
      <c r="AA1381" s="116"/>
      <c r="AB1381" s="116"/>
      <c r="AC1381" s="116"/>
      <c r="AD1381" s="116"/>
      <c r="AE1381" s="116"/>
      <c r="AF1381" s="116"/>
      <c r="AG1381" s="116"/>
      <c r="AH1381" s="116"/>
      <c r="AI1381" s="116"/>
      <c r="AJ1381" s="116"/>
      <c r="AK1381" s="116"/>
      <c r="AL1381" s="116"/>
      <c r="AM1381" s="116"/>
    </row>
    <row r="1382" spans="1:39" s="115" customFormat="1" ht="24.75" hidden="1" customHeight="1" x14ac:dyDescent="0.25">
      <c r="A1382" s="45">
        <v>320</v>
      </c>
      <c r="B1382" s="14" t="s">
        <v>554</v>
      </c>
      <c r="C1382" s="26">
        <f t="shared" si="131"/>
        <v>6522905.3799999999</v>
      </c>
      <c r="D1382" s="13">
        <v>326145.27</v>
      </c>
      <c r="E1382" s="13">
        <v>0</v>
      </c>
      <c r="F1382" s="13">
        <v>0</v>
      </c>
      <c r="G1382" s="13">
        <v>0</v>
      </c>
      <c r="H1382" s="13">
        <v>0</v>
      </c>
      <c r="I1382" s="13">
        <v>0</v>
      </c>
      <c r="J1382" s="13">
        <v>0</v>
      </c>
      <c r="K1382" s="15">
        <v>0</v>
      </c>
      <c r="L1382" s="13">
        <v>0</v>
      </c>
      <c r="M1382" s="184">
        <v>1591.1</v>
      </c>
      <c r="N1382" s="13">
        <v>6196760.1100000003</v>
      </c>
      <c r="O1382" s="184">
        <v>0</v>
      </c>
      <c r="P1382" s="13">
        <v>0</v>
      </c>
      <c r="Q1382" s="184">
        <v>0</v>
      </c>
      <c r="R1382" s="13">
        <v>0</v>
      </c>
      <c r="S1382" s="184">
        <v>0</v>
      </c>
      <c r="T1382" s="13">
        <v>0</v>
      </c>
      <c r="U1382" s="16"/>
      <c r="V1382" s="125"/>
      <c r="W1382" s="116"/>
      <c r="X1382" s="116"/>
      <c r="Y1382" s="116"/>
      <c r="Z1382" s="116"/>
      <c r="AA1382" s="116"/>
      <c r="AB1382" s="116"/>
      <c r="AC1382" s="116"/>
      <c r="AD1382" s="116"/>
      <c r="AE1382" s="116"/>
      <c r="AF1382" s="116"/>
      <c r="AG1382" s="116"/>
      <c r="AH1382" s="116"/>
      <c r="AI1382" s="116"/>
      <c r="AJ1382" s="116"/>
      <c r="AK1382" s="116"/>
      <c r="AL1382" s="116"/>
      <c r="AM1382" s="116"/>
    </row>
    <row r="1383" spans="1:39" s="115" customFormat="1" ht="24.75" hidden="1" customHeight="1" x14ac:dyDescent="0.25">
      <c r="A1383" s="45">
        <v>321</v>
      </c>
      <c r="B1383" s="14" t="s">
        <v>555</v>
      </c>
      <c r="C1383" s="26">
        <f t="shared" si="131"/>
        <v>26432617.260000002</v>
      </c>
      <c r="D1383" s="13">
        <v>1321630.8600000001</v>
      </c>
      <c r="E1383" s="13">
        <v>0</v>
      </c>
      <c r="F1383" s="13">
        <v>0</v>
      </c>
      <c r="G1383" s="13">
        <v>0</v>
      </c>
      <c r="H1383" s="13">
        <v>0</v>
      </c>
      <c r="I1383" s="13">
        <v>3273469.76</v>
      </c>
      <c r="J1383" s="13">
        <v>0</v>
      </c>
      <c r="K1383" s="15">
        <v>0</v>
      </c>
      <c r="L1383" s="13">
        <v>0</v>
      </c>
      <c r="M1383" s="184">
        <v>2800.2</v>
      </c>
      <c r="N1383" s="13">
        <v>10905768.119999999</v>
      </c>
      <c r="O1383" s="184">
        <v>0</v>
      </c>
      <c r="P1383" s="13">
        <v>0</v>
      </c>
      <c r="Q1383" s="184">
        <v>7855</v>
      </c>
      <c r="R1383" s="13">
        <v>10931748.52</v>
      </c>
      <c r="S1383" s="184">
        <v>0</v>
      </c>
      <c r="T1383" s="13">
        <v>0</v>
      </c>
      <c r="U1383" s="21"/>
      <c r="V1383" s="125"/>
      <c r="W1383" s="116"/>
      <c r="X1383" s="116"/>
      <c r="Y1383" s="116"/>
      <c r="Z1383" s="116"/>
      <c r="AA1383" s="116"/>
      <c r="AB1383" s="116"/>
      <c r="AC1383" s="116"/>
      <c r="AD1383" s="116"/>
      <c r="AE1383" s="116"/>
      <c r="AF1383" s="116"/>
      <c r="AG1383" s="116"/>
      <c r="AH1383" s="116"/>
      <c r="AI1383" s="116"/>
      <c r="AJ1383" s="116"/>
      <c r="AK1383" s="116"/>
      <c r="AL1383" s="116"/>
      <c r="AM1383" s="116"/>
    </row>
    <row r="1384" spans="1:39" s="115" customFormat="1" ht="24.75" hidden="1" customHeight="1" x14ac:dyDescent="0.25">
      <c r="A1384" s="45">
        <v>322</v>
      </c>
      <c r="B1384" s="14" t="s">
        <v>534</v>
      </c>
      <c r="C1384" s="26">
        <f t="shared" si="131"/>
        <v>1809770.73</v>
      </c>
      <c r="D1384" s="13">
        <v>90488.54</v>
      </c>
      <c r="E1384" s="13">
        <v>158003.85</v>
      </c>
      <c r="F1384" s="13">
        <v>860916.3</v>
      </c>
      <c r="G1384" s="13">
        <v>359278.9</v>
      </c>
      <c r="H1384" s="13">
        <v>144987.48000000001</v>
      </c>
      <c r="I1384" s="13">
        <v>196095.66</v>
      </c>
      <c r="J1384" s="13">
        <v>0</v>
      </c>
      <c r="K1384" s="172">
        <v>0</v>
      </c>
      <c r="L1384" s="13">
        <v>0</v>
      </c>
      <c r="M1384" s="184">
        <v>0</v>
      </c>
      <c r="N1384" s="61">
        <v>0</v>
      </c>
      <c r="O1384" s="184">
        <v>0</v>
      </c>
      <c r="P1384" s="61">
        <v>0</v>
      </c>
      <c r="Q1384" s="184">
        <v>0</v>
      </c>
      <c r="R1384" s="61">
        <v>0</v>
      </c>
      <c r="S1384" s="184">
        <v>0</v>
      </c>
      <c r="T1384" s="61">
        <v>0</v>
      </c>
      <c r="U1384" s="21"/>
      <c r="V1384" s="125"/>
      <c r="W1384" s="116"/>
      <c r="X1384" s="116"/>
      <c r="Y1384" s="116"/>
      <c r="Z1384" s="116"/>
      <c r="AA1384" s="116"/>
      <c r="AB1384" s="116"/>
      <c r="AC1384" s="116"/>
      <c r="AD1384" s="116"/>
      <c r="AE1384" s="116"/>
      <c r="AF1384" s="116"/>
      <c r="AG1384" s="116"/>
      <c r="AH1384" s="116"/>
      <c r="AI1384" s="116"/>
      <c r="AJ1384" s="116"/>
      <c r="AK1384" s="116"/>
      <c r="AL1384" s="116"/>
      <c r="AM1384" s="116"/>
    </row>
    <row r="1385" spans="1:39" s="115" customFormat="1" ht="24.75" hidden="1" customHeight="1" x14ac:dyDescent="0.25">
      <c r="A1385" s="45">
        <v>323</v>
      </c>
      <c r="B1385" s="14" t="s">
        <v>556</v>
      </c>
      <c r="C1385" s="26">
        <f t="shared" si="131"/>
        <v>3089455.86</v>
      </c>
      <c r="D1385" s="13">
        <v>154472.79</v>
      </c>
      <c r="E1385" s="13">
        <v>203460.49</v>
      </c>
      <c r="F1385" s="13">
        <v>1038832.72</v>
      </c>
      <c r="G1385" s="13">
        <v>0</v>
      </c>
      <c r="H1385" s="13">
        <v>0</v>
      </c>
      <c r="I1385" s="13">
        <v>259301.82</v>
      </c>
      <c r="J1385" s="13">
        <v>0</v>
      </c>
      <c r="K1385" s="15">
        <v>0</v>
      </c>
      <c r="L1385" s="13">
        <v>0</v>
      </c>
      <c r="M1385" s="184">
        <v>294.5</v>
      </c>
      <c r="N1385" s="13">
        <v>1433388.04</v>
      </c>
      <c r="O1385" s="184">
        <v>0</v>
      </c>
      <c r="P1385" s="13">
        <v>0</v>
      </c>
      <c r="Q1385" s="184">
        <v>0</v>
      </c>
      <c r="R1385" s="13">
        <v>0</v>
      </c>
      <c r="S1385" s="184">
        <v>0</v>
      </c>
      <c r="T1385" s="13">
        <v>0</v>
      </c>
      <c r="U1385" s="16"/>
      <c r="V1385" s="125"/>
      <c r="W1385" s="116"/>
      <c r="X1385" s="116"/>
      <c r="Y1385" s="116"/>
      <c r="Z1385" s="116"/>
      <c r="AA1385" s="116"/>
      <c r="AB1385" s="116"/>
      <c r="AC1385" s="116"/>
      <c r="AD1385" s="116"/>
      <c r="AE1385" s="116"/>
      <c r="AF1385" s="116"/>
      <c r="AG1385" s="116"/>
      <c r="AH1385" s="116"/>
      <c r="AI1385" s="116"/>
      <c r="AJ1385" s="116"/>
      <c r="AK1385" s="116"/>
      <c r="AL1385" s="116"/>
      <c r="AM1385" s="116"/>
    </row>
    <row r="1386" spans="1:39" s="115" customFormat="1" ht="24.75" hidden="1" customHeight="1" x14ac:dyDescent="0.25">
      <c r="A1386" s="45">
        <v>324</v>
      </c>
      <c r="B1386" s="14" t="s">
        <v>557</v>
      </c>
      <c r="C1386" s="26">
        <f t="shared" si="131"/>
        <v>168332.49</v>
      </c>
      <c r="D1386" s="13">
        <v>8416.6200000000008</v>
      </c>
      <c r="E1386" s="13">
        <v>159915.87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72">
        <v>0</v>
      </c>
      <c r="L1386" s="13">
        <v>0</v>
      </c>
      <c r="M1386" s="184">
        <v>0</v>
      </c>
      <c r="N1386" s="61">
        <v>0</v>
      </c>
      <c r="O1386" s="184">
        <v>0</v>
      </c>
      <c r="P1386" s="61">
        <v>0</v>
      </c>
      <c r="Q1386" s="184">
        <v>0</v>
      </c>
      <c r="R1386" s="61">
        <v>0</v>
      </c>
      <c r="S1386" s="184">
        <v>0</v>
      </c>
      <c r="T1386" s="61">
        <v>0</v>
      </c>
      <c r="U1386" s="16"/>
      <c r="V1386" s="125"/>
      <c r="W1386" s="116"/>
      <c r="X1386" s="116"/>
      <c r="Y1386" s="116"/>
      <c r="Z1386" s="116"/>
      <c r="AA1386" s="116"/>
      <c r="AB1386" s="116"/>
      <c r="AC1386" s="116"/>
      <c r="AD1386" s="116"/>
      <c r="AE1386" s="116"/>
      <c r="AF1386" s="116"/>
      <c r="AG1386" s="116"/>
      <c r="AH1386" s="116"/>
      <c r="AI1386" s="116"/>
      <c r="AJ1386" s="116"/>
      <c r="AK1386" s="116"/>
      <c r="AL1386" s="116"/>
      <c r="AM1386" s="116"/>
    </row>
    <row r="1387" spans="1:39" s="115" customFormat="1" ht="24.75" hidden="1" customHeight="1" x14ac:dyDescent="0.25">
      <c r="A1387" s="45">
        <v>325</v>
      </c>
      <c r="B1387" s="14" t="s">
        <v>558</v>
      </c>
      <c r="C1387" s="26">
        <f t="shared" si="131"/>
        <v>1303794.94</v>
      </c>
      <c r="D1387" s="13">
        <v>65189.75</v>
      </c>
      <c r="E1387" s="13">
        <v>161071.47</v>
      </c>
      <c r="F1387" s="13">
        <v>877630.89</v>
      </c>
      <c r="G1387" s="13">
        <v>0</v>
      </c>
      <c r="H1387" s="13">
        <v>0</v>
      </c>
      <c r="I1387" s="13">
        <v>199902.83</v>
      </c>
      <c r="J1387" s="13">
        <v>0</v>
      </c>
      <c r="K1387" s="172">
        <v>0</v>
      </c>
      <c r="L1387" s="13">
        <v>0</v>
      </c>
      <c r="M1387" s="184">
        <v>0</v>
      </c>
      <c r="N1387" s="61">
        <v>0</v>
      </c>
      <c r="O1387" s="184">
        <v>0</v>
      </c>
      <c r="P1387" s="61">
        <v>0</v>
      </c>
      <c r="Q1387" s="184">
        <v>0</v>
      </c>
      <c r="R1387" s="61">
        <v>0</v>
      </c>
      <c r="S1387" s="184">
        <v>0</v>
      </c>
      <c r="T1387" s="61">
        <v>0</v>
      </c>
      <c r="U1387" s="16"/>
      <c r="V1387" s="125"/>
      <c r="W1387" s="116"/>
      <c r="X1387" s="116"/>
      <c r="Y1387" s="116"/>
      <c r="Z1387" s="116"/>
      <c r="AA1387" s="116"/>
      <c r="AB1387" s="116"/>
      <c r="AC1387" s="116"/>
      <c r="AD1387" s="116"/>
      <c r="AE1387" s="116"/>
      <c r="AF1387" s="116"/>
      <c r="AG1387" s="116"/>
      <c r="AH1387" s="116"/>
      <c r="AI1387" s="116"/>
      <c r="AJ1387" s="116"/>
      <c r="AK1387" s="116"/>
      <c r="AL1387" s="116"/>
      <c r="AM1387" s="116"/>
    </row>
    <row r="1388" spans="1:39" s="115" customFormat="1" ht="24.75" hidden="1" customHeight="1" x14ac:dyDescent="0.25">
      <c r="A1388" s="45">
        <v>326</v>
      </c>
      <c r="B1388" s="14" t="s">
        <v>559</v>
      </c>
      <c r="C1388" s="26">
        <f t="shared" si="131"/>
        <v>2481734.44</v>
      </c>
      <c r="D1388" s="13">
        <v>124086.72</v>
      </c>
      <c r="E1388" s="13">
        <v>0</v>
      </c>
      <c r="F1388" s="13">
        <v>0</v>
      </c>
      <c r="G1388" s="13">
        <v>0</v>
      </c>
      <c r="H1388" s="13">
        <v>0</v>
      </c>
      <c r="I1388" s="13">
        <v>240243.26</v>
      </c>
      <c r="J1388" s="13">
        <v>0</v>
      </c>
      <c r="K1388" s="15">
        <v>0</v>
      </c>
      <c r="L1388" s="13">
        <v>0</v>
      </c>
      <c r="M1388" s="184">
        <v>791.3</v>
      </c>
      <c r="N1388" s="13">
        <v>2117404.46</v>
      </c>
      <c r="O1388" s="184">
        <v>0</v>
      </c>
      <c r="P1388" s="13">
        <v>0</v>
      </c>
      <c r="Q1388" s="184">
        <v>0</v>
      </c>
      <c r="R1388" s="13">
        <v>0</v>
      </c>
      <c r="S1388" s="184">
        <v>0</v>
      </c>
      <c r="T1388" s="13">
        <v>0</v>
      </c>
      <c r="U1388" s="16"/>
      <c r="V1388" s="125"/>
      <c r="W1388" s="116"/>
      <c r="X1388" s="116"/>
      <c r="Y1388" s="116"/>
      <c r="Z1388" s="116"/>
      <c r="AA1388" s="116"/>
      <c r="AB1388" s="116"/>
      <c r="AC1388" s="116"/>
      <c r="AD1388" s="116"/>
      <c r="AE1388" s="116"/>
      <c r="AF1388" s="116"/>
      <c r="AG1388" s="116"/>
      <c r="AH1388" s="116"/>
      <c r="AI1388" s="116"/>
      <c r="AJ1388" s="116"/>
      <c r="AK1388" s="116"/>
      <c r="AL1388" s="116"/>
      <c r="AM1388" s="116"/>
    </row>
    <row r="1389" spans="1:39" s="115" customFormat="1" ht="24.75" hidden="1" customHeight="1" x14ac:dyDescent="0.25">
      <c r="A1389" s="45">
        <v>327</v>
      </c>
      <c r="B1389" s="14" t="s">
        <v>560</v>
      </c>
      <c r="C1389" s="26">
        <f t="shared" si="131"/>
        <v>2795012.8</v>
      </c>
      <c r="D1389" s="13">
        <v>139750.64000000001</v>
      </c>
      <c r="E1389" s="13">
        <v>244021.4</v>
      </c>
      <c r="F1389" s="13">
        <v>1329600.51</v>
      </c>
      <c r="G1389" s="13">
        <v>554870.91</v>
      </c>
      <c r="H1389" s="13">
        <v>223918.9</v>
      </c>
      <c r="I1389" s="13">
        <v>302850.44</v>
      </c>
      <c r="J1389" s="13">
        <v>0</v>
      </c>
      <c r="K1389" s="172">
        <v>0</v>
      </c>
      <c r="L1389" s="13">
        <v>0</v>
      </c>
      <c r="M1389" s="184">
        <v>0</v>
      </c>
      <c r="N1389" s="61">
        <v>0</v>
      </c>
      <c r="O1389" s="184">
        <v>0</v>
      </c>
      <c r="P1389" s="61">
        <v>0</v>
      </c>
      <c r="Q1389" s="184">
        <v>0</v>
      </c>
      <c r="R1389" s="61">
        <v>0</v>
      </c>
      <c r="S1389" s="184">
        <v>0</v>
      </c>
      <c r="T1389" s="61">
        <v>0</v>
      </c>
      <c r="U1389" s="16"/>
      <c r="V1389" s="125"/>
      <c r="W1389" s="116"/>
      <c r="X1389" s="116"/>
      <c r="Y1389" s="116"/>
      <c r="Z1389" s="116"/>
      <c r="AA1389" s="116"/>
      <c r="AB1389" s="116"/>
      <c r="AC1389" s="116"/>
      <c r="AD1389" s="116"/>
      <c r="AE1389" s="116"/>
      <c r="AF1389" s="116"/>
      <c r="AG1389" s="116"/>
      <c r="AH1389" s="116"/>
      <c r="AI1389" s="116"/>
      <c r="AJ1389" s="116"/>
      <c r="AK1389" s="116"/>
      <c r="AL1389" s="116"/>
      <c r="AM1389" s="116"/>
    </row>
    <row r="1390" spans="1:39" s="115" customFormat="1" ht="24.75" hidden="1" customHeight="1" x14ac:dyDescent="0.25">
      <c r="A1390" s="45">
        <v>328</v>
      </c>
      <c r="B1390" s="14" t="s">
        <v>561</v>
      </c>
      <c r="C1390" s="26">
        <f t="shared" si="131"/>
        <v>1954331.83</v>
      </c>
      <c r="D1390" s="13">
        <v>97716.59</v>
      </c>
      <c r="E1390" s="13">
        <v>241439.13</v>
      </c>
      <c r="F1390" s="13">
        <v>1315530.47</v>
      </c>
      <c r="G1390" s="13">
        <v>0</v>
      </c>
      <c r="H1390" s="13">
        <v>0</v>
      </c>
      <c r="I1390" s="13">
        <v>299645.64</v>
      </c>
      <c r="J1390" s="13">
        <v>0</v>
      </c>
      <c r="K1390" s="172">
        <v>0</v>
      </c>
      <c r="L1390" s="13">
        <v>0</v>
      </c>
      <c r="M1390" s="184">
        <v>0</v>
      </c>
      <c r="N1390" s="61">
        <v>0</v>
      </c>
      <c r="O1390" s="184">
        <v>0</v>
      </c>
      <c r="P1390" s="61">
        <v>0</v>
      </c>
      <c r="Q1390" s="184">
        <v>0</v>
      </c>
      <c r="R1390" s="61">
        <v>0</v>
      </c>
      <c r="S1390" s="184">
        <v>0</v>
      </c>
      <c r="T1390" s="61">
        <v>0</v>
      </c>
      <c r="U1390" s="16"/>
      <c r="V1390" s="125"/>
      <c r="W1390" s="116"/>
      <c r="X1390" s="116"/>
      <c r="Y1390" s="116"/>
      <c r="Z1390" s="116"/>
      <c r="AA1390" s="116"/>
      <c r="AB1390" s="116"/>
      <c r="AC1390" s="116"/>
      <c r="AD1390" s="116"/>
      <c r="AE1390" s="116"/>
      <c r="AF1390" s="116"/>
      <c r="AG1390" s="116"/>
      <c r="AH1390" s="116"/>
      <c r="AI1390" s="116"/>
      <c r="AJ1390" s="116"/>
      <c r="AK1390" s="116"/>
      <c r="AL1390" s="116"/>
      <c r="AM1390" s="116"/>
    </row>
    <row r="1391" spans="1:39" s="104" customFormat="1" ht="24.75" hidden="1" customHeight="1" x14ac:dyDescent="0.25">
      <c r="A1391" s="45">
        <v>329</v>
      </c>
      <c r="B1391" s="14" t="s">
        <v>562</v>
      </c>
      <c r="C1391" s="26">
        <f t="shared" si="131"/>
        <v>1966407.15</v>
      </c>
      <c r="D1391" s="13">
        <v>98320.36</v>
      </c>
      <c r="E1391" s="13">
        <v>242930.91</v>
      </c>
      <c r="F1391" s="13">
        <v>1323658.81</v>
      </c>
      <c r="G1391" s="13">
        <v>0</v>
      </c>
      <c r="H1391" s="13">
        <v>0</v>
      </c>
      <c r="I1391" s="13">
        <v>301497.07</v>
      </c>
      <c r="J1391" s="13">
        <v>0</v>
      </c>
      <c r="K1391" s="172">
        <v>0</v>
      </c>
      <c r="L1391" s="13">
        <v>0</v>
      </c>
      <c r="M1391" s="184">
        <v>0</v>
      </c>
      <c r="N1391" s="61">
        <v>0</v>
      </c>
      <c r="O1391" s="184">
        <v>0</v>
      </c>
      <c r="P1391" s="61">
        <v>0</v>
      </c>
      <c r="Q1391" s="184">
        <v>0</v>
      </c>
      <c r="R1391" s="61">
        <v>0</v>
      </c>
      <c r="S1391" s="184">
        <v>0</v>
      </c>
      <c r="T1391" s="61">
        <v>0</v>
      </c>
      <c r="U1391" s="16"/>
      <c r="V1391" s="125"/>
      <c r="W1391" s="102"/>
      <c r="X1391" s="102"/>
      <c r="Y1391" s="102"/>
      <c r="Z1391" s="102"/>
      <c r="AA1391" s="102"/>
      <c r="AB1391" s="102"/>
      <c r="AC1391" s="102"/>
      <c r="AD1391" s="102"/>
      <c r="AE1391" s="102"/>
      <c r="AF1391" s="102"/>
      <c r="AG1391" s="102"/>
      <c r="AH1391" s="102"/>
      <c r="AI1391" s="102"/>
      <c r="AJ1391" s="102"/>
      <c r="AK1391" s="102"/>
      <c r="AL1391" s="102"/>
      <c r="AM1391" s="102"/>
    </row>
    <row r="1392" spans="1:39" s="115" customFormat="1" ht="24.75" hidden="1" customHeight="1" x14ac:dyDescent="0.25">
      <c r="A1392" s="45">
        <v>330</v>
      </c>
      <c r="B1392" s="14" t="s">
        <v>563</v>
      </c>
      <c r="C1392" s="26">
        <f t="shared" si="131"/>
        <v>1987002.04</v>
      </c>
      <c r="D1392" s="13">
        <v>99350.1</v>
      </c>
      <c r="E1392" s="13">
        <v>0</v>
      </c>
      <c r="F1392" s="13">
        <v>1040884.44</v>
      </c>
      <c r="G1392" s="13">
        <v>434383.48</v>
      </c>
      <c r="H1392" s="13">
        <v>175296.03</v>
      </c>
      <c r="I1392" s="13">
        <v>237087.99</v>
      </c>
      <c r="J1392" s="13">
        <v>0</v>
      </c>
      <c r="K1392" s="172">
        <v>0</v>
      </c>
      <c r="L1392" s="13">
        <v>0</v>
      </c>
      <c r="M1392" s="184">
        <v>0</v>
      </c>
      <c r="N1392" s="61">
        <v>0</v>
      </c>
      <c r="O1392" s="184">
        <v>0</v>
      </c>
      <c r="P1392" s="61">
        <v>0</v>
      </c>
      <c r="Q1392" s="184">
        <v>0</v>
      </c>
      <c r="R1392" s="61">
        <v>0</v>
      </c>
      <c r="S1392" s="184">
        <v>0</v>
      </c>
      <c r="T1392" s="61">
        <v>0</v>
      </c>
      <c r="U1392" s="16"/>
      <c r="V1392" s="125"/>
      <c r="W1392" s="116"/>
      <c r="X1392" s="116"/>
      <c r="Y1392" s="116"/>
      <c r="Z1392" s="116"/>
      <c r="AA1392" s="116"/>
      <c r="AB1392" s="116"/>
      <c r="AC1392" s="116"/>
      <c r="AD1392" s="116"/>
      <c r="AE1392" s="116"/>
      <c r="AF1392" s="116"/>
      <c r="AG1392" s="116"/>
      <c r="AH1392" s="116"/>
      <c r="AI1392" s="116"/>
      <c r="AJ1392" s="116"/>
      <c r="AK1392" s="116"/>
      <c r="AL1392" s="116"/>
      <c r="AM1392" s="116"/>
    </row>
    <row r="1393" spans="1:39" s="115" customFormat="1" ht="24.75" hidden="1" customHeight="1" x14ac:dyDescent="0.25">
      <c r="A1393" s="45">
        <v>331</v>
      </c>
      <c r="B1393" s="14" t="s">
        <v>564</v>
      </c>
      <c r="C1393" s="26">
        <f t="shared" si="131"/>
        <v>10978858.970000001</v>
      </c>
      <c r="D1393" s="13">
        <v>548942.94999999995</v>
      </c>
      <c r="E1393" s="13">
        <v>0</v>
      </c>
      <c r="F1393" s="13">
        <v>0</v>
      </c>
      <c r="G1393" s="13">
        <v>2176934.36</v>
      </c>
      <c r="H1393" s="13">
        <v>1209479.24</v>
      </c>
      <c r="I1393" s="13">
        <v>888540.1</v>
      </c>
      <c r="J1393" s="13">
        <v>0</v>
      </c>
      <c r="K1393" s="172">
        <v>0</v>
      </c>
      <c r="L1393" s="13">
        <v>0</v>
      </c>
      <c r="M1393" s="184">
        <v>0</v>
      </c>
      <c r="N1393" s="61">
        <v>0</v>
      </c>
      <c r="O1393" s="184">
        <v>0</v>
      </c>
      <c r="P1393" s="61">
        <v>0</v>
      </c>
      <c r="Q1393" s="184">
        <v>1410</v>
      </c>
      <c r="R1393" s="61">
        <v>6154962.3200000003</v>
      </c>
      <c r="S1393" s="184">
        <v>0</v>
      </c>
      <c r="T1393" s="61">
        <v>0</v>
      </c>
      <c r="U1393" s="16"/>
      <c r="V1393" s="125"/>
      <c r="W1393" s="116"/>
      <c r="X1393" s="116"/>
      <c r="Y1393" s="116"/>
      <c r="Z1393" s="116"/>
      <c r="AA1393" s="116"/>
      <c r="AB1393" s="116"/>
      <c r="AC1393" s="116"/>
      <c r="AD1393" s="116"/>
      <c r="AE1393" s="116"/>
      <c r="AF1393" s="116"/>
      <c r="AG1393" s="116"/>
      <c r="AH1393" s="116"/>
      <c r="AI1393" s="116"/>
      <c r="AJ1393" s="116"/>
      <c r="AK1393" s="116"/>
      <c r="AL1393" s="116"/>
      <c r="AM1393" s="116"/>
    </row>
    <row r="1394" spans="1:39" s="115" customFormat="1" ht="24.75" hidden="1" customHeight="1" x14ac:dyDescent="0.25">
      <c r="A1394" s="45">
        <v>332</v>
      </c>
      <c r="B1394" s="14" t="s">
        <v>565</v>
      </c>
      <c r="C1394" s="26">
        <f t="shared" si="131"/>
        <v>1954220.45</v>
      </c>
      <c r="D1394" s="13">
        <v>97711.02</v>
      </c>
      <c r="E1394" s="13">
        <v>0</v>
      </c>
      <c r="F1394" s="13">
        <v>1023711.91</v>
      </c>
      <c r="G1394" s="13">
        <v>427217.01</v>
      </c>
      <c r="H1394" s="13">
        <v>172404</v>
      </c>
      <c r="I1394" s="13">
        <v>233176.51</v>
      </c>
      <c r="J1394" s="13">
        <v>0</v>
      </c>
      <c r="K1394" s="172">
        <v>0</v>
      </c>
      <c r="L1394" s="13">
        <v>0</v>
      </c>
      <c r="M1394" s="184">
        <v>0</v>
      </c>
      <c r="N1394" s="61">
        <v>0</v>
      </c>
      <c r="O1394" s="184">
        <v>0</v>
      </c>
      <c r="P1394" s="61">
        <v>0</v>
      </c>
      <c r="Q1394" s="184">
        <v>0</v>
      </c>
      <c r="R1394" s="61">
        <v>0</v>
      </c>
      <c r="S1394" s="184">
        <v>0</v>
      </c>
      <c r="T1394" s="61">
        <v>0</v>
      </c>
      <c r="U1394" s="16"/>
      <c r="V1394" s="125"/>
      <c r="W1394" s="116"/>
      <c r="X1394" s="116"/>
      <c r="Y1394" s="116"/>
      <c r="Z1394" s="116"/>
      <c r="AA1394" s="116"/>
      <c r="AB1394" s="116"/>
      <c r="AC1394" s="116"/>
      <c r="AD1394" s="116"/>
      <c r="AE1394" s="116"/>
      <c r="AF1394" s="116"/>
      <c r="AG1394" s="116"/>
      <c r="AH1394" s="116"/>
      <c r="AI1394" s="116"/>
      <c r="AJ1394" s="116"/>
      <c r="AK1394" s="116"/>
      <c r="AL1394" s="116"/>
      <c r="AM1394" s="116"/>
    </row>
    <row r="1395" spans="1:39" s="115" customFormat="1" ht="24.75" hidden="1" customHeight="1" x14ac:dyDescent="0.25">
      <c r="A1395" s="45">
        <v>333</v>
      </c>
      <c r="B1395" s="14" t="s">
        <v>566</v>
      </c>
      <c r="C1395" s="26">
        <f t="shared" si="131"/>
        <v>1947691.64</v>
      </c>
      <c r="D1395" s="13">
        <v>97384.58</v>
      </c>
      <c r="E1395" s="13">
        <v>191936.86</v>
      </c>
      <c r="F1395" s="13">
        <v>1045807.23</v>
      </c>
      <c r="G1395" s="13">
        <v>436437.88</v>
      </c>
      <c r="H1395" s="13">
        <v>176125.09</v>
      </c>
      <c r="I1395" s="13">
        <v>0</v>
      </c>
      <c r="J1395" s="13">
        <v>0</v>
      </c>
      <c r="K1395" s="172">
        <v>0</v>
      </c>
      <c r="L1395" s="13">
        <v>0</v>
      </c>
      <c r="M1395" s="184">
        <v>0</v>
      </c>
      <c r="N1395" s="61">
        <v>0</v>
      </c>
      <c r="O1395" s="184">
        <v>0</v>
      </c>
      <c r="P1395" s="61">
        <v>0</v>
      </c>
      <c r="Q1395" s="184">
        <v>0</v>
      </c>
      <c r="R1395" s="61">
        <v>0</v>
      </c>
      <c r="S1395" s="184">
        <v>0</v>
      </c>
      <c r="T1395" s="61">
        <v>0</v>
      </c>
      <c r="U1395" s="16"/>
      <c r="V1395" s="125"/>
      <c r="W1395" s="116"/>
      <c r="X1395" s="116"/>
      <c r="Y1395" s="116"/>
      <c r="Z1395" s="116"/>
      <c r="AA1395" s="116"/>
      <c r="AB1395" s="116"/>
      <c r="AC1395" s="116"/>
      <c r="AD1395" s="116"/>
      <c r="AE1395" s="116"/>
      <c r="AF1395" s="116"/>
      <c r="AG1395" s="116"/>
      <c r="AH1395" s="116"/>
      <c r="AI1395" s="116"/>
      <c r="AJ1395" s="116"/>
      <c r="AK1395" s="116"/>
      <c r="AL1395" s="116"/>
      <c r="AM1395" s="116"/>
    </row>
    <row r="1396" spans="1:39" s="115" customFormat="1" ht="24.75" hidden="1" customHeight="1" x14ac:dyDescent="0.25">
      <c r="A1396" s="45">
        <v>334</v>
      </c>
      <c r="B1396" s="14" t="s">
        <v>567</v>
      </c>
      <c r="C1396" s="26">
        <f t="shared" si="131"/>
        <v>1897373.59</v>
      </c>
      <c r="D1396" s="13">
        <v>94868.68</v>
      </c>
      <c r="E1396" s="13">
        <v>186978.22</v>
      </c>
      <c r="F1396" s="13">
        <v>1018789.11</v>
      </c>
      <c r="G1396" s="13">
        <v>425162.63</v>
      </c>
      <c r="H1396" s="13">
        <v>171574.95</v>
      </c>
      <c r="I1396" s="13">
        <v>0</v>
      </c>
      <c r="J1396" s="13">
        <v>0</v>
      </c>
      <c r="K1396" s="172">
        <v>0</v>
      </c>
      <c r="L1396" s="13">
        <v>0</v>
      </c>
      <c r="M1396" s="184">
        <v>0</v>
      </c>
      <c r="N1396" s="61">
        <v>0</v>
      </c>
      <c r="O1396" s="184">
        <v>0</v>
      </c>
      <c r="P1396" s="61">
        <v>0</v>
      </c>
      <c r="Q1396" s="184">
        <v>0</v>
      </c>
      <c r="R1396" s="61">
        <v>0</v>
      </c>
      <c r="S1396" s="184">
        <v>0</v>
      </c>
      <c r="T1396" s="61">
        <v>0</v>
      </c>
      <c r="U1396" s="16"/>
      <c r="V1396" s="125"/>
      <c r="W1396" s="116"/>
      <c r="X1396" s="116"/>
      <c r="Y1396" s="116"/>
      <c r="Z1396" s="116"/>
      <c r="AA1396" s="116"/>
      <c r="AB1396" s="116"/>
      <c r="AC1396" s="116"/>
      <c r="AD1396" s="116"/>
      <c r="AE1396" s="116"/>
      <c r="AF1396" s="116"/>
      <c r="AG1396" s="116"/>
      <c r="AH1396" s="116"/>
      <c r="AI1396" s="116"/>
      <c r="AJ1396" s="116"/>
      <c r="AK1396" s="116"/>
      <c r="AL1396" s="116"/>
      <c r="AM1396" s="116"/>
    </row>
    <row r="1397" spans="1:39" s="115" customFormat="1" ht="24.75" hidden="1" customHeight="1" x14ac:dyDescent="0.25">
      <c r="A1397" s="45">
        <v>335</v>
      </c>
      <c r="B1397" s="14" t="s">
        <v>544</v>
      </c>
      <c r="C1397" s="26">
        <f t="shared" si="131"/>
        <v>2453698.2599999998</v>
      </c>
      <c r="D1397" s="13">
        <v>122684.91</v>
      </c>
      <c r="E1397" s="13">
        <v>0</v>
      </c>
      <c r="F1397" s="13">
        <v>804729.58</v>
      </c>
      <c r="G1397" s="13">
        <v>493677.54</v>
      </c>
      <c r="H1397" s="13">
        <v>274854.23</v>
      </c>
      <c r="I1397" s="13">
        <v>200867.6</v>
      </c>
      <c r="J1397" s="13">
        <v>0</v>
      </c>
      <c r="K1397" s="172">
        <v>0</v>
      </c>
      <c r="L1397" s="13">
        <v>0</v>
      </c>
      <c r="M1397" s="184">
        <v>0</v>
      </c>
      <c r="N1397" s="61">
        <v>0</v>
      </c>
      <c r="O1397" s="184">
        <v>0</v>
      </c>
      <c r="P1397" s="61">
        <v>0</v>
      </c>
      <c r="Q1397" s="184">
        <v>106.5</v>
      </c>
      <c r="R1397" s="61">
        <v>556884.4</v>
      </c>
      <c r="S1397" s="184">
        <v>0</v>
      </c>
      <c r="T1397" s="61">
        <v>0</v>
      </c>
      <c r="U1397" s="16"/>
      <c r="V1397" s="125"/>
      <c r="W1397" s="116"/>
      <c r="X1397" s="116"/>
      <c r="Y1397" s="116"/>
      <c r="Z1397" s="116"/>
      <c r="AA1397" s="116"/>
      <c r="AB1397" s="116"/>
      <c r="AC1397" s="116"/>
      <c r="AD1397" s="116"/>
      <c r="AE1397" s="116"/>
      <c r="AF1397" s="116"/>
      <c r="AG1397" s="116"/>
      <c r="AH1397" s="116"/>
      <c r="AI1397" s="116"/>
      <c r="AJ1397" s="116"/>
      <c r="AK1397" s="116"/>
      <c r="AL1397" s="116"/>
      <c r="AM1397" s="116"/>
    </row>
    <row r="1398" spans="1:39" s="115" customFormat="1" ht="24.75" hidden="1" customHeight="1" x14ac:dyDescent="0.25">
      <c r="A1398" s="45">
        <v>336</v>
      </c>
      <c r="B1398" s="14" t="s">
        <v>545</v>
      </c>
      <c r="C1398" s="26">
        <f t="shared" si="131"/>
        <v>17998988.760000002</v>
      </c>
      <c r="D1398" s="13">
        <v>899949.44</v>
      </c>
      <c r="E1398" s="13">
        <v>799105.34</v>
      </c>
      <c r="F1398" s="13">
        <v>4080088.27</v>
      </c>
      <c r="G1398" s="13">
        <v>2503012.2000000002</v>
      </c>
      <c r="H1398" s="13">
        <v>1393548.27</v>
      </c>
      <c r="I1398" s="13">
        <v>1018426.02</v>
      </c>
      <c r="J1398" s="13">
        <v>0</v>
      </c>
      <c r="K1398" s="172">
        <v>0</v>
      </c>
      <c r="L1398" s="13">
        <v>0</v>
      </c>
      <c r="M1398" s="184">
        <v>0</v>
      </c>
      <c r="N1398" s="61">
        <v>0</v>
      </c>
      <c r="O1398" s="184">
        <v>0</v>
      </c>
      <c r="P1398" s="61">
        <v>0</v>
      </c>
      <c r="Q1398" s="184">
        <v>1397</v>
      </c>
      <c r="R1398" s="61">
        <v>7304859.2199999997</v>
      </c>
      <c r="S1398" s="184">
        <v>0</v>
      </c>
      <c r="T1398" s="61">
        <v>0</v>
      </c>
      <c r="U1398" s="16"/>
      <c r="V1398" s="125"/>
      <c r="W1398" s="116"/>
      <c r="X1398" s="116"/>
      <c r="Y1398" s="116"/>
      <c r="Z1398" s="116"/>
      <c r="AA1398" s="116"/>
      <c r="AB1398" s="116"/>
      <c r="AC1398" s="116"/>
      <c r="AD1398" s="116"/>
      <c r="AE1398" s="116"/>
      <c r="AF1398" s="116"/>
      <c r="AG1398" s="116"/>
      <c r="AH1398" s="116"/>
      <c r="AI1398" s="116"/>
      <c r="AJ1398" s="116"/>
      <c r="AK1398" s="116"/>
      <c r="AL1398" s="116"/>
      <c r="AM1398" s="116"/>
    </row>
    <row r="1399" spans="1:39" s="115" customFormat="1" ht="24.75" hidden="1" customHeight="1" x14ac:dyDescent="0.25">
      <c r="A1399" s="45">
        <v>337</v>
      </c>
      <c r="B1399" s="14" t="s">
        <v>546</v>
      </c>
      <c r="C1399" s="26">
        <f t="shared" si="131"/>
        <v>1750808.8</v>
      </c>
      <c r="D1399" s="13">
        <v>87540.44</v>
      </c>
      <c r="E1399" s="13">
        <v>152856.12</v>
      </c>
      <c r="F1399" s="13">
        <v>832867.83</v>
      </c>
      <c r="G1399" s="13">
        <v>347573.68</v>
      </c>
      <c r="H1399" s="13">
        <v>140263.82</v>
      </c>
      <c r="I1399" s="13">
        <v>189706.91</v>
      </c>
      <c r="J1399" s="13">
        <v>0</v>
      </c>
      <c r="K1399" s="172">
        <v>0</v>
      </c>
      <c r="L1399" s="13">
        <v>0</v>
      </c>
      <c r="M1399" s="184">
        <v>0</v>
      </c>
      <c r="N1399" s="61">
        <v>0</v>
      </c>
      <c r="O1399" s="184">
        <v>0</v>
      </c>
      <c r="P1399" s="61">
        <v>0</v>
      </c>
      <c r="Q1399" s="184">
        <v>0</v>
      </c>
      <c r="R1399" s="61">
        <v>0</v>
      </c>
      <c r="S1399" s="184">
        <v>0</v>
      </c>
      <c r="T1399" s="61">
        <v>0</v>
      </c>
      <c r="U1399" s="16"/>
      <c r="V1399" s="125"/>
      <c r="W1399" s="116"/>
      <c r="X1399" s="116"/>
      <c r="Y1399" s="116"/>
      <c r="Z1399" s="116"/>
      <c r="AA1399" s="116"/>
      <c r="AB1399" s="116"/>
      <c r="AC1399" s="116"/>
      <c r="AD1399" s="116"/>
      <c r="AE1399" s="116"/>
      <c r="AF1399" s="116"/>
      <c r="AG1399" s="116"/>
      <c r="AH1399" s="116"/>
      <c r="AI1399" s="116"/>
      <c r="AJ1399" s="116"/>
      <c r="AK1399" s="116"/>
      <c r="AL1399" s="116"/>
      <c r="AM1399" s="116"/>
    </row>
    <row r="1400" spans="1:39" s="115" customFormat="1" ht="24.75" hidden="1" customHeight="1" x14ac:dyDescent="0.25">
      <c r="A1400" s="45">
        <v>338</v>
      </c>
      <c r="B1400" s="14" t="s">
        <v>547</v>
      </c>
      <c r="C1400" s="26">
        <f t="shared" si="131"/>
        <v>1797978.34</v>
      </c>
      <c r="D1400" s="13">
        <v>89898.92</v>
      </c>
      <c r="E1400" s="13">
        <v>156974.29999999999</v>
      </c>
      <c r="F1400" s="13">
        <v>855306.6</v>
      </c>
      <c r="G1400" s="13">
        <v>356937.86</v>
      </c>
      <c r="H1400" s="13">
        <v>144042.75</v>
      </c>
      <c r="I1400" s="13">
        <v>194817.91</v>
      </c>
      <c r="J1400" s="13">
        <v>0</v>
      </c>
      <c r="K1400" s="172">
        <v>0</v>
      </c>
      <c r="L1400" s="13">
        <v>0</v>
      </c>
      <c r="M1400" s="184">
        <v>0</v>
      </c>
      <c r="N1400" s="61">
        <v>0</v>
      </c>
      <c r="O1400" s="184">
        <v>0</v>
      </c>
      <c r="P1400" s="61">
        <v>0</v>
      </c>
      <c r="Q1400" s="184">
        <v>0</v>
      </c>
      <c r="R1400" s="61">
        <v>0</v>
      </c>
      <c r="S1400" s="184">
        <v>0</v>
      </c>
      <c r="T1400" s="61">
        <v>0</v>
      </c>
      <c r="U1400" s="16"/>
      <c r="V1400" s="125"/>
      <c r="W1400" s="116"/>
      <c r="X1400" s="116"/>
      <c r="Y1400" s="116"/>
      <c r="Z1400" s="116"/>
      <c r="AA1400" s="116"/>
      <c r="AB1400" s="116"/>
      <c r="AC1400" s="116"/>
      <c r="AD1400" s="116"/>
      <c r="AE1400" s="116"/>
      <c r="AF1400" s="116"/>
      <c r="AG1400" s="116"/>
      <c r="AH1400" s="116"/>
      <c r="AI1400" s="116"/>
      <c r="AJ1400" s="116"/>
      <c r="AK1400" s="116"/>
      <c r="AL1400" s="116"/>
      <c r="AM1400" s="116"/>
    </row>
    <row r="1401" spans="1:39" s="115" customFormat="1" ht="24.75" hidden="1" customHeight="1" x14ac:dyDescent="0.25">
      <c r="A1401" s="45">
        <v>339</v>
      </c>
      <c r="B1401" s="14" t="s">
        <v>1173</v>
      </c>
      <c r="C1401" s="26">
        <f t="shared" si="131"/>
        <v>1353911.44</v>
      </c>
      <c r="D1401" s="13">
        <v>67695.570000000007</v>
      </c>
      <c r="E1401" s="13">
        <v>149431.29999999999</v>
      </c>
      <c r="F1401" s="13">
        <v>814207.01</v>
      </c>
      <c r="G1401" s="13">
        <v>0</v>
      </c>
      <c r="H1401" s="13">
        <v>137121.14000000001</v>
      </c>
      <c r="I1401" s="13">
        <v>185456.42</v>
      </c>
      <c r="J1401" s="13">
        <v>0</v>
      </c>
      <c r="K1401" s="172">
        <v>0</v>
      </c>
      <c r="L1401" s="13">
        <v>0</v>
      </c>
      <c r="M1401" s="184">
        <v>0</v>
      </c>
      <c r="N1401" s="61">
        <v>0</v>
      </c>
      <c r="O1401" s="184">
        <v>0</v>
      </c>
      <c r="P1401" s="61">
        <v>0</v>
      </c>
      <c r="Q1401" s="184">
        <v>0</v>
      </c>
      <c r="R1401" s="61">
        <v>0</v>
      </c>
      <c r="S1401" s="184">
        <v>0</v>
      </c>
      <c r="T1401" s="61">
        <v>0</v>
      </c>
      <c r="U1401" s="16"/>
      <c r="V1401" s="125"/>
      <c r="W1401" s="116"/>
      <c r="X1401" s="116"/>
      <c r="Y1401" s="116"/>
      <c r="Z1401" s="116"/>
      <c r="AA1401" s="116"/>
      <c r="AB1401" s="116"/>
      <c r="AC1401" s="116"/>
      <c r="AD1401" s="116"/>
      <c r="AE1401" s="116"/>
      <c r="AF1401" s="116"/>
      <c r="AG1401" s="116"/>
      <c r="AH1401" s="116"/>
      <c r="AI1401" s="116"/>
      <c r="AJ1401" s="116"/>
      <c r="AK1401" s="116"/>
      <c r="AL1401" s="116"/>
      <c r="AM1401" s="116"/>
    </row>
    <row r="1402" spans="1:39" s="115" customFormat="1" ht="24.75" hidden="1" customHeight="1" x14ac:dyDescent="0.25">
      <c r="A1402" s="45">
        <v>340</v>
      </c>
      <c r="B1402" s="14" t="s">
        <v>548</v>
      </c>
      <c r="C1402" s="26">
        <f t="shared" si="131"/>
        <v>989357.39</v>
      </c>
      <c r="D1402" s="13">
        <v>49467.87</v>
      </c>
      <c r="E1402" s="13">
        <v>86376.84</v>
      </c>
      <c r="F1402" s="13">
        <v>470641.88</v>
      </c>
      <c r="G1402" s="13">
        <v>196408.99</v>
      </c>
      <c r="H1402" s="13">
        <v>79261.11</v>
      </c>
      <c r="I1402" s="13">
        <v>107200.7</v>
      </c>
      <c r="J1402" s="13">
        <v>0</v>
      </c>
      <c r="K1402" s="172">
        <v>0</v>
      </c>
      <c r="L1402" s="13">
        <v>0</v>
      </c>
      <c r="M1402" s="184">
        <v>0</v>
      </c>
      <c r="N1402" s="61">
        <v>0</v>
      </c>
      <c r="O1402" s="184">
        <v>0</v>
      </c>
      <c r="P1402" s="61">
        <v>0</v>
      </c>
      <c r="Q1402" s="184">
        <v>0</v>
      </c>
      <c r="R1402" s="61">
        <v>0</v>
      </c>
      <c r="S1402" s="184">
        <v>0</v>
      </c>
      <c r="T1402" s="61">
        <v>0</v>
      </c>
      <c r="U1402" s="16"/>
      <c r="V1402" s="125"/>
      <c r="W1402" s="116"/>
      <c r="X1402" s="116"/>
      <c r="Y1402" s="116"/>
      <c r="Z1402" s="116"/>
      <c r="AA1402" s="116"/>
      <c r="AB1402" s="116"/>
      <c r="AC1402" s="116"/>
      <c r="AD1402" s="116"/>
      <c r="AE1402" s="116"/>
      <c r="AF1402" s="116"/>
      <c r="AG1402" s="116"/>
      <c r="AH1402" s="116"/>
      <c r="AI1402" s="116"/>
      <c r="AJ1402" s="116"/>
      <c r="AK1402" s="116"/>
      <c r="AL1402" s="116"/>
      <c r="AM1402" s="116"/>
    </row>
    <row r="1403" spans="1:39" s="115" customFormat="1" ht="24.75" hidden="1" customHeight="1" x14ac:dyDescent="0.25">
      <c r="A1403" s="45">
        <v>341</v>
      </c>
      <c r="B1403" s="14" t="s">
        <v>549</v>
      </c>
      <c r="C1403" s="26">
        <f t="shared" si="131"/>
        <v>370654.55</v>
      </c>
      <c r="D1403" s="13">
        <v>18532.73</v>
      </c>
      <c r="E1403" s="13">
        <v>157121.38</v>
      </c>
      <c r="F1403" s="13">
        <v>0</v>
      </c>
      <c r="G1403" s="13">
        <v>0</v>
      </c>
      <c r="H1403" s="13">
        <v>0</v>
      </c>
      <c r="I1403" s="13">
        <v>195000.44</v>
      </c>
      <c r="J1403" s="13">
        <v>0</v>
      </c>
      <c r="K1403" s="172">
        <v>0</v>
      </c>
      <c r="L1403" s="13">
        <v>0</v>
      </c>
      <c r="M1403" s="184">
        <v>0</v>
      </c>
      <c r="N1403" s="61">
        <v>0</v>
      </c>
      <c r="O1403" s="184">
        <v>0</v>
      </c>
      <c r="P1403" s="61">
        <v>0</v>
      </c>
      <c r="Q1403" s="184">
        <v>0</v>
      </c>
      <c r="R1403" s="61">
        <v>0</v>
      </c>
      <c r="S1403" s="184">
        <v>0</v>
      </c>
      <c r="T1403" s="61">
        <v>0</v>
      </c>
      <c r="U1403" s="16"/>
      <c r="V1403" s="125"/>
      <c r="W1403" s="116"/>
      <c r="X1403" s="116"/>
      <c r="Y1403" s="116"/>
      <c r="Z1403" s="116"/>
      <c r="AA1403" s="116"/>
      <c r="AB1403" s="116"/>
      <c r="AC1403" s="116"/>
      <c r="AD1403" s="116"/>
      <c r="AE1403" s="116"/>
      <c r="AF1403" s="116"/>
      <c r="AG1403" s="116"/>
      <c r="AH1403" s="116"/>
      <c r="AI1403" s="116"/>
      <c r="AJ1403" s="116"/>
      <c r="AK1403" s="116"/>
      <c r="AL1403" s="116"/>
      <c r="AM1403" s="116"/>
    </row>
    <row r="1404" spans="1:39" s="134" customFormat="1" ht="24.75" hidden="1" customHeight="1" x14ac:dyDescent="0.25">
      <c r="A1404" s="251" t="s">
        <v>65</v>
      </c>
      <c r="B1404" s="251"/>
      <c r="C1404" s="98">
        <f t="shared" si="131"/>
        <v>269887607.47000003</v>
      </c>
      <c r="D1404" s="48">
        <f t="shared" ref="D1404:T1404" si="132">ROUND(SUM(D1345:D1403),2)</f>
        <v>13522222.119999999</v>
      </c>
      <c r="E1404" s="48">
        <f t="shared" si="132"/>
        <v>11544783.890000001</v>
      </c>
      <c r="F1404" s="48">
        <f t="shared" si="132"/>
        <v>76237865.019999996</v>
      </c>
      <c r="G1404" s="48">
        <f t="shared" si="132"/>
        <v>31191400.010000002</v>
      </c>
      <c r="H1404" s="48">
        <f t="shared" si="132"/>
        <v>16554469.310000001</v>
      </c>
      <c r="I1404" s="48">
        <f t="shared" si="132"/>
        <v>20716246.800000001</v>
      </c>
      <c r="J1404" s="48">
        <f t="shared" si="132"/>
        <v>0</v>
      </c>
      <c r="K1404" s="48">
        <f t="shared" si="132"/>
        <v>0</v>
      </c>
      <c r="L1404" s="48">
        <f t="shared" si="132"/>
        <v>0</v>
      </c>
      <c r="M1404" s="48">
        <f t="shared" si="132"/>
        <v>15965.4</v>
      </c>
      <c r="N1404" s="48">
        <f t="shared" si="132"/>
        <v>57839506.060000002</v>
      </c>
      <c r="O1404" s="48">
        <f t="shared" si="132"/>
        <v>718</v>
      </c>
      <c r="P1404" s="48">
        <f t="shared" si="132"/>
        <v>962881.97</v>
      </c>
      <c r="Q1404" s="48">
        <f t="shared" si="132"/>
        <v>18535.5</v>
      </c>
      <c r="R1404" s="48">
        <f t="shared" si="132"/>
        <v>41318232.289999999</v>
      </c>
      <c r="S1404" s="48">
        <f t="shared" si="132"/>
        <v>0</v>
      </c>
      <c r="T1404" s="48">
        <f t="shared" si="132"/>
        <v>0</v>
      </c>
      <c r="U1404" s="133"/>
      <c r="V1404" s="35"/>
      <c r="W1404" s="133"/>
      <c r="X1404" s="133"/>
      <c r="Y1404" s="133"/>
      <c r="Z1404" s="133"/>
      <c r="AA1404" s="133"/>
      <c r="AB1404" s="133"/>
      <c r="AC1404" s="133"/>
      <c r="AD1404" s="133"/>
      <c r="AE1404" s="133"/>
      <c r="AF1404" s="133"/>
      <c r="AG1404" s="133"/>
      <c r="AH1404" s="133"/>
      <c r="AI1404" s="133"/>
      <c r="AJ1404" s="133"/>
      <c r="AK1404" s="133"/>
      <c r="AL1404" s="133"/>
    </row>
    <row r="1405" spans="1:39" s="104" customFormat="1" ht="24.75" hidden="1" customHeight="1" x14ac:dyDescent="0.25">
      <c r="A1405" s="286" t="s">
        <v>67</v>
      </c>
      <c r="B1405" s="287"/>
      <c r="C1405" s="288"/>
      <c r="D1405" s="13"/>
      <c r="E1405" s="13"/>
      <c r="F1405" s="13"/>
      <c r="G1405" s="13"/>
      <c r="H1405" s="13"/>
      <c r="I1405" s="13"/>
      <c r="J1405" s="13"/>
      <c r="K1405" s="52"/>
      <c r="L1405" s="13"/>
      <c r="M1405" s="82"/>
      <c r="N1405" s="13"/>
      <c r="O1405" s="82"/>
      <c r="P1405" s="13"/>
      <c r="Q1405" s="82"/>
      <c r="R1405" s="13"/>
      <c r="S1405" s="82"/>
      <c r="T1405" s="13"/>
      <c r="U1405" s="102"/>
      <c r="V1405" s="103"/>
      <c r="W1405" s="102"/>
      <c r="X1405" s="102"/>
      <c r="Y1405" s="102"/>
      <c r="Z1405" s="102"/>
      <c r="AA1405" s="102"/>
      <c r="AB1405" s="102"/>
      <c r="AC1405" s="102"/>
      <c r="AD1405" s="102"/>
      <c r="AE1405" s="102"/>
      <c r="AF1405" s="102"/>
      <c r="AG1405" s="102"/>
      <c r="AH1405" s="102"/>
      <c r="AI1405" s="102"/>
      <c r="AJ1405" s="102"/>
      <c r="AK1405" s="102"/>
      <c r="AL1405" s="102"/>
    </row>
    <row r="1406" spans="1:39" s="115" customFormat="1" ht="24.75" hidden="1" customHeight="1" x14ac:dyDescent="0.25">
      <c r="A1406" s="60">
        <v>342</v>
      </c>
      <c r="B1406" s="14" t="s">
        <v>1005</v>
      </c>
      <c r="C1406" s="26">
        <f t="shared" ref="C1406:C1417" si="133">ROUND(SUM(D1406+E1406+F1406+G1406+H1406+I1406+J1406+L1406+N1406+P1406+R1406+T1406),2)</f>
        <v>2954690.8</v>
      </c>
      <c r="D1406" s="13">
        <v>147734.54</v>
      </c>
      <c r="E1406" s="13">
        <v>0</v>
      </c>
      <c r="F1406" s="13">
        <v>0</v>
      </c>
      <c r="G1406" s="13">
        <v>0</v>
      </c>
      <c r="H1406" s="13">
        <v>2806956.26</v>
      </c>
      <c r="I1406" s="13">
        <v>0</v>
      </c>
      <c r="J1406" s="13">
        <v>0</v>
      </c>
      <c r="K1406" s="172">
        <v>0</v>
      </c>
      <c r="L1406" s="13">
        <v>0</v>
      </c>
      <c r="M1406" s="184">
        <v>0</v>
      </c>
      <c r="N1406" s="61">
        <v>0</v>
      </c>
      <c r="O1406" s="184">
        <v>0</v>
      </c>
      <c r="P1406" s="61">
        <v>0</v>
      </c>
      <c r="Q1406" s="184">
        <v>0</v>
      </c>
      <c r="R1406" s="61">
        <v>0</v>
      </c>
      <c r="S1406" s="184">
        <v>0</v>
      </c>
      <c r="T1406" s="61">
        <v>0</v>
      </c>
      <c r="U1406" s="24"/>
      <c r="V1406" s="116"/>
      <c r="W1406" s="116"/>
      <c r="X1406" s="116"/>
      <c r="Y1406" s="116"/>
      <c r="Z1406" s="116"/>
      <c r="AA1406" s="116"/>
      <c r="AB1406" s="116"/>
      <c r="AC1406" s="116"/>
      <c r="AD1406" s="116"/>
      <c r="AE1406" s="116"/>
      <c r="AF1406" s="116"/>
      <c r="AG1406" s="116"/>
      <c r="AH1406" s="116"/>
      <c r="AI1406" s="116"/>
      <c r="AJ1406" s="116"/>
      <c r="AK1406" s="116"/>
      <c r="AL1406" s="116"/>
      <c r="AM1406" s="116"/>
    </row>
    <row r="1407" spans="1:39" s="115" customFormat="1" ht="24.75" hidden="1" customHeight="1" x14ac:dyDescent="0.25">
      <c r="A1407" s="60">
        <v>343</v>
      </c>
      <c r="B1407" s="14" t="s">
        <v>1006</v>
      </c>
      <c r="C1407" s="26">
        <f t="shared" si="133"/>
        <v>1131847.6000000001</v>
      </c>
      <c r="D1407" s="13">
        <v>56592.38</v>
      </c>
      <c r="E1407" s="13">
        <v>0</v>
      </c>
      <c r="F1407" s="13">
        <v>0</v>
      </c>
      <c r="G1407" s="13">
        <v>0</v>
      </c>
      <c r="H1407" s="13">
        <v>1075255.22</v>
      </c>
      <c r="I1407" s="13">
        <v>0</v>
      </c>
      <c r="J1407" s="13">
        <v>0</v>
      </c>
      <c r="K1407" s="172">
        <v>0</v>
      </c>
      <c r="L1407" s="13">
        <v>0</v>
      </c>
      <c r="M1407" s="184">
        <v>0</v>
      </c>
      <c r="N1407" s="61">
        <v>0</v>
      </c>
      <c r="O1407" s="184">
        <v>0</v>
      </c>
      <c r="P1407" s="61">
        <v>0</v>
      </c>
      <c r="Q1407" s="184">
        <v>0</v>
      </c>
      <c r="R1407" s="61">
        <v>0</v>
      </c>
      <c r="S1407" s="184">
        <v>0</v>
      </c>
      <c r="T1407" s="61">
        <v>0</v>
      </c>
      <c r="U1407" s="24"/>
      <c r="V1407" s="116"/>
      <c r="W1407" s="116"/>
      <c r="X1407" s="116"/>
      <c r="Y1407" s="116"/>
      <c r="Z1407" s="116"/>
      <c r="AA1407" s="116"/>
      <c r="AB1407" s="116"/>
      <c r="AC1407" s="116"/>
      <c r="AD1407" s="116"/>
      <c r="AE1407" s="116"/>
      <c r="AF1407" s="116"/>
      <c r="AG1407" s="116"/>
      <c r="AH1407" s="116"/>
      <c r="AI1407" s="116"/>
      <c r="AJ1407" s="116"/>
      <c r="AK1407" s="116"/>
      <c r="AL1407" s="116"/>
      <c r="AM1407" s="116"/>
    </row>
    <row r="1408" spans="1:39" s="115" customFormat="1" ht="24.75" hidden="1" customHeight="1" x14ac:dyDescent="0.25">
      <c r="A1408" s="60">
        <v>344</v>
      </c>
      <c r="B1408" s="14" t="s">
        <v>1007</v>
      </c>
      <c r="C1408" s="26">
        <f t="shared" si="133"/>
        <v>3709358.2</v>
      </c>
      <c r="D1408" s="13">
        <v>185467.91</v>
      </c>
      <c r="E1408" s="13">
        <v>0</v>
      </c>
      <c r="F1408" s="13">
        <v>0</v>
      </c>
      <c r="G1408" s="13">
        <v>0</v>
      </c>
      <c r="H1408" s="13">
        <v>3523890.29</v>
      </c>
      <c r="I1408" s="13">
        <v>0</v>
      </c>
      <c r="J1408" s="13">
        <v>0</v>
      </c>
      <c r="K1408" s="172">
        <v>0</v>
      </c>
      <c r="L1408" s="13">
        <v>0</v>
      </c>
      <c r="M1408" s="184">
        <v>0</v>
      </c>
      <c r="N1408" s="61">
        <v>0</v>
      </c>
      <c r="O1408" s="184">
        <v>0</v>
      </c>
      <c r="P1408" s="61">
        <v>0</v>
      </c>
      <c r="Q1408" s="184">
        <v>0</v>
      </c>
      <c r="R1408" s="61">
        <v>0</v>
      </c>
      <c r="S1408" s="184">
        <v>0</v>
      </c>
      <c r="T1408" s="61">
        <v>0</v>
      </c>
      <c r="U1408" s="24"/>
      <c r="V1408" s="116"/>
      <c r="W1408" s="116"/>
      <c r="X1408" s="116"/>
      <c r="Y1408" s="116"/>
      <c r="Z1408" s="116"/>
      <c r="AA1408" s="116"/>
      <c r="AB1408" s="116"/>
      <c r="AC1408" s="116"/>
      <c r="AD1408" s="116"/>
      <c r="AE1408" s="116"/>
      <c r="AF1408" s="116"/>
      <c r="AG1408" s="116"/>
      <c r="AH1408" s="116"/>
      <c r="AI1408" s="116"/>
      <c r="AJ1408" s="116"/>
      <c r="AK1408" s="116"/>
      <c r="AL1408" s="116"/>
      <c r="AM1408" s="116"/>
    </row>
    <row r="1409" spans="1:39" s="115" customFormat="1" ht="24.75" hidden="1" customHeight="1" x14ac:dyDescent="0.25">
      <c r="A1409" s="60">
        <v>345</v>
      </c>
      <c r="B1409" s="14" t="s">
        <v>1008</v>
      </c>
      <c r="C1409" s="26">
        <f t="shared" si="133"/>
        <v>3652196.91</v>
      </c>
      <c r="D1409" s="13">
        <v>182609.85</v>
      </c>
      <c r="E1409" s="13">
        <v>0</v>
      </c>
      <c r="F1409" s="13">
        <v>0</v>
      </c>
      <c r="G1409" s="13">
        <v>0</v>
      </c>
      <c r="H1409" s="13">
        <v>1991852.84</v>
      </c>
      <c r="I1409" s="13">
        <v>1477734.22</v>
      </c>
      <c r="J1409" s="13">
        <v>0</v>
      </c>
      <c r="K1409" s="172">
        <v>0</v>
      </c>
      <c r="L1409" s="13">
        <v>0</v>
      </c>
      <c r="M1409" s="184">
        <v>0</v>
      </c>
      <c r="N1409" s="61">
        <v>0</v>
      </c>
      <c r="O1409" s="184">
        <v>0</v>
      </c>
      <c r="P1409" s="61">
        <v>0</v>
      </c>
      <c r="Q1409" s="184">
        <v>0</v>
      </c>
      <c r="R1409" s="61">
        <v>0</v>
      </c>
      <c r="S1409" s="184">
        <v>0</v>
      </c>
      <c r="T1409" s="61">
        <v>0</v>
      </c>
      <c r="U1409" s="24"/>
      <c r="V1409" s="116"/>
      <c r="W1409" s="116"/>
      <c r="X1409" s="116"/>
      <c r="Y1409" s="116"/>
      <c r="Z1409" s="116"/>
      <c r="AA1409" s="116"/>
      <c r="AB1409" s="116"/>
      <c r="AC1409" s="116"/>
      <c r="AD1409" s="116"/>
      <c r="AE1409" s="116"/>
      <c r="AF1409" s="116"/>
      <c r="AG1409" s="116"/>
      <c r="AH1409" s="116"/>
      <c r="AI1409" s="116"/>
      <c r="AJ1409" s="116"/>
      <c r="AK1409" s="116"/>
      <c r="AL1409" s="116"/>
      <c r="AM1409" s="116"/>
    </row>
    <row r="1410" spans="1:39" s="115" customFormat="1" ht="24.75" hidden="1" customHeight="1" x14ac:dyDescent="0.25">
      <c r="A1410" s="60">
        <v>346</v>
      </c>
      <c r="B1410" s="14" t="s">
        <v>1009</v>
      </c>
      <c r="C1410" s="26">
        <f t="shared" si="133"/>
        <v>3667918.84</v>
      </c>
      <c r="D1410" s="13">
        <v>183395.94</v>
      </c>
      <c r="E1410" s="13">
        <v>0</v>
      </c>
      <c r="F1410" s="13">
        <v>0</v>
      </c>
      <c r="G1410" s="13">
        <v>0</v>
      </c>
      <c r="H1410" s="13">
        <v>2000427.35</v>
      </c>
      <c r="I1410" s="13">
        <v>1484095.55</v>
      </c>
      <c r="J1410" s="13">
        <v>0</v>
      </c>
      <c r="K1410" s="172">
        <v>0</v>
      </c>
      <c r="L1410" s="13">
        <v>0</v>
      </c>
      <c r="M1410" s="184">
        <v>0</v>
      </c>
      <c r="N1410" s="61">
        <v>0</v>
      </c>
      <c r="O1410" s="184">
        <v>0</v>
      </c>
      <c r="P1410" s="61">
        <v>0</v>
      </c>
      <c r="Q1410" s="184">
        <v>0</v>
      </c>
      <c r="R1410" s="61">
        <v>0</v>
      </c>
      <c r="S1410" s="184">
        <v>0</v>
      </c>
      <c r="T1410" s="61">
        <v>0</v>
      </c>
      <c r="U1410" s="24"/>
      <c r="V1410" s="116"/>
      <c r="W1410" s="116"/>
      <c r="X1410" s="116"/>
      <c r="Y1410" s="116"/>
      <c r="Z1410" s="116"/>
      <c r="AA1410" s="116"/>
      <c r="AB1410" s="116"/>
      <c r="AC1410" s="116"/>
      <c r="AD1410" s="116"/>
      <c r="AE1410" s="116"/>
      <c r="AF1410" s="116"/>
      <c r="AG1410" s="116"/>
      <c r="AH1410" s="116"/>
      <c r="AI1410" s="116"/>
      <c r="AJ1410" s="116"/>
      <c r="AK1410" s="116"/>
      <c r="AL1410" s="116"/>
      <c r="AM1410" s="116"/>
    </row>
    <row r="1411" spans="1:39" s="115" customFormat="1" ht="24.75" hidden="1" customHeight="1" x14ac:dyDescent="0.25">
      <c r="A1411" s="60">
        <v>347</v>
      </c>
      <c r="B1411" s="14" t="s">
        <v>1010</v>
      </c>
      <c r="C1411" s="26">
        <f t="shared" si="133"/>
        <v>2487375.4</v>
      </c>
      <c r="D1411" s="13">
        <v>124368.77</v>
      </c>
      <c r="E1411" s="13">
        <v>0</v>
      </c>
      <c r="F1411" s="13">
        <v>0</v>
      </c>
      <c r="G1411" s="13">
        <v>0</v>
      </c>
      <c r="H1411" s="13">
        <v>2363006.63</v>
      </c>
      <c r="I1411" s="13">
        <v>0</v>
      </c>
      <c r="J1411" s="13">
        <v>0</v>
      </c>
      <c r="K1411" s="172">
        <v>0</v>
      </c>
      <c r="L1411" s="13">
        <v>0</v>
      </c>
      <c r="M1411" s="184">
        <v>0</v>
      </c>
      <c r="N1411" s="61">
        <v>0</v>
      </c>
      <c r="O1411" s="184">
        <v>0</v>
      </c>
      <c r="P1411" s="61">
        <v>0</v>
      </c>
      <c r="Q1411" s="184">
        <v>0</v>
      </c>
      <c r="R1411" s="61">
        <v>0</v>
      </c>
      <c r="S1411" s="184">
        <v>0</v>
      </c>
      <c r="T1411" s="61">
        <v>0</v>
      </c>
      <c r="U1411" s="24"/>
      <c r="V1411" s="116"/>
      <c r="W1411" s="116"/>
      <c r="X1411" s="116"/>
      <c r="Y1411" s="116"/>
      <c r="Z1411" s="116"/>
      <c r="AA1411" s="116"/>
      <c r="AB1411" s="116"/>
      <c r="AC1411" s="116"/>
      <c r="AD1411" s="116"/>
      <c r="AE1411" s="116"/>
      <c r="AF1411" s="116"/>
      <c r="AG1411" s="116"/>
      <c r="AH1411" s="116"/>
      <c r="AI1411" s="116"/>
      <c r="AJ1411" s="116"/>
      <c r="AK1411" s="116"/>
      <c r="AL1411" s="116"/>
      <c r="AM1411" s="116"/>
    </row>
    <row r="1412" spans="1:39" s="115" customFormat="1" ht="24.75" hidden="1" customHeight="1" x14ac:dyDescent="0.25">
      <c r="A1412" s="60">
        <v>348</v>
      </c>
      <c r="B1412" s="14" t="s">
        <v>1011</v>
      </c>
      <c r="C1412" s="26">
        <f t="shared" si="133"/>
        <v>8069001.8300000001</v>
      </c>
      <c r="D1412" s="13">
        <v>403450.09</v>
      </c>
      <c r="E1412" s="13">
        <v>1156128.1200000001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72">
        <v>0</v>
      </c>
      <c r="L1412" s="13">
        <v>0</v>
      </c>
      <c r="M1412" s="184">
        <v>0</v>
      </c>
      <c r="N1412" s="61">
        <v>0</v>
      </c>
      <c r="O1412" s="184">
        <v>0</v>
      </c>
      <c r="P1412" s="61">
        <v>0</v>
      </c>
      <c r="Q1412" s="184">
        <v>2422.4</v>
      </c>
      <c r="R1412" s="61">
        <v>6509423.6200000001</v>
      </c>
      <c r="S1412" s="184">
        <v>0</v>
      </c>
      <c r="T1412" s="61">
        <v>0</v>
      </c>
      <c r="U1412" s="24"/>
      <c r="V1412" s="116"/>
      <c r="W1412" s="116"/>
      <c r="X1412" s="116"/>
      <c r="Y1412" s="116"/>
      <c r="Z1412" s="116"/>
      <c r="AA1412" s="116"/>
      <c r="AB1412" s="116"/>
      <c r="AC1412" s="116"/>
      <c r="AD1412" s="116"/>
      <c r="AE1412" s="116"/>
      <c r="AF1412" s="116"/>
      <c r="AG1412" s="116"/>
      <c r="AH1412" s="116"/>
      <c r="AI1412" s="116"/>
      <c r="AJ1412" s="116"/>
      <c r="AK1412" s="116"/>
      <c r="AL1412" s="116"/>
      <c r="AM1412" s="116"/>
    </row>
    <row r="1413" spans="1:39" s="115" customFormat="1" ht="24.75" hidden="1" customHeight="1" x14ac:dyDescent="0.25">
      <c r="A1413" s="60">
        <v>349</v>
      </c>
      <c r="B1413" s="14" t="s">
        <v>66</v>
      </c>
      <c r="C1413" s="26">
        <f t="shared" si="133"/>
        <v>13324412.199999999</v>
      </c>
      <c r="D1413" s="13">
        <v>666220.61</v>
      </c>
      <c r="E1413" s="13">
        <v>0</v>
      </c>
      <c r="F1413" s="13">
        <v>5888753.9000000004</v>
      </c>
      <c r="G1413" s="13">
        <v>0</v>
      </c>
      <c r="H1413" s="13">
        <v>0</v>
      </c>
      <c r="I1413" s="13">
        <v>0</v>
      </c>
      <c r="J1413" s="13">
        <v>0</v>
      </c>
      <c r="K1413" s="172">
        <v>0</v>
      </c>
      <c r="L1413" s="13">
        <v>0</v>
      </c>
      <c r="M1413" s="184">
        <v>0</v>
      </c>
      <c r="N1413" s="61">
        <v>0</v>
      </c>
      <c r="O1413" s="184">
        <v>902.5</v>
      </c>
      <c r="P1413" s="61">
        <v>2684924.85</v>
      </c>
      <c r="Q1413" s="184">
        <v>1520</v>
      </c>
      <c r="R1413" s="61">
        <v>4084512.84</v>
      </c>
      <c r="S1413" s="184">
        <v>0</v>
      </c>
      <c r="T1413" s="61">
        <v>0</v>
      </c>
      <c r="U1413" s="24"/>
      <c r="V1413" s="116"/>
      <c r="W1413" s="116"/>
      <c r="X1413" s="116"/>
      <c r="Y1413" s="116"/>
      <c r="Z1413" s="116"/>
      <c r="AA1413" s="116"/>
      <c r="AB1413" s="116"/>
      <c r="AC1413" s="116"/>
      <c r="AD1413" s="116"/>
      <c r="AE1413" s="116"/>
      <c r="AF1413" s="116"/>
      <c r="AG1413" s="116"/>
      <c r="AH1413" s="116"/>
      <c r="AI1413" s="116"/>
      <c r="AJ1413" s="116"/>
      <c r="AK1413" s="116"/>
      <c r="AL1413" s="116"/>
      <c r="AM1413" s="116"/>
    </row>
    <row r="1414" spans="1:39" s="115" customFormat="1" ht="24.75" hidden="1" customHeight="1" x14ac:dyDescent="0.25">
      <c r="A1414" s="60">
        <v>350</v>
      </c>
      <c r="B1414" s="14" t="s">
        <v>1012</v>
      </c>
      <c r="C1414" s="26">
        <f t="shared" si="133"/>
        <v>7458928.25</v>
      </c>
      <c r="D1414" s="13">
        <v>372946.41</v>
      </c>
      <c r="E1414" s="13">
        <v>0</v>
      </c>
      <c r="F1414" s="13">
        <v>0</v>
      </c>
      <c r="G1414" s="13">
        <v>0</v>
      </c>
      <c r="H1414" s="13">
        <v>0</v>
      </c>
      <c r="I1414" s="13">
        <v>0</v>
      </c>
      <c r="J1414" s="13">
        <v>576504.47</v>
      </c>
      <c r="K1414" s="172">
        <v>0</v>
      </c>
      <c r="L1414" s="13">
        <v>0</v>
      </c>
      <c r="M1414" s="184">
        <v>0</v>
      </c>
      <c r="N1414" s="61">
        <v>0</v>
      </c>
      <c r="O1414" s="184">
        <v>0</v>
      </c>
      <c r="P1414" s="61">
        <v>0</v>
      </c>
      <c r="Q1414" s="184">
        <v>2422.42</v>
      </c>
      <c r="R1414" s="61">
        <v>6509477.3700000001</v>
      </c>
      <c r="S1414" s="184">
        <v>0</v>
      </c>
      <c r="T1414" s="61">
        <v>0</v>
      </c>
      <c r="U1414" s="24"/>
      <c r="V1414" s="116"/>
      <c r="W1414" s="116"/>
      <c r="X1414" s="116"/>
      <c r="Y1414" s="116"/>
      <c r="Z1414" s="116"/>
      <c r="AA1414" s="116"/>
      <c r="AB1414" s="116"/>
      <c r="AC1414" s="116"/>
      <c r="AD1414" s="116"/>
      <c r="AE1414" s="116"/>
      <c r="AF1414" s="116"/>
      <c r="AG1414" s="116"/>
      <c r="AH1414" s="116"/>
      <c r="AI1414" s="116"/>
      <c r="AJ1414" s="116"/>
      <c r="AK1414" s="116"/>
      <c r="AL1414" s="116"/>
      <c r="AM1414" s="116"/>
    </row>
    <row r="1415" spans="1:39" s="115" customFormat="1" ht="24.75" hidden="1" customHeight="1" x14ac:dyDescent="0.25">
      <c r="A1415" s="60">
        <v>351</v>
      </c>
      <c r="B1415" s="14" t="s">
        <v>1013</v>
      </c>
      <c r="C1415" s="26">
        <f t="shared" si="133"/>
        <v>26412460.850000001</v>
      </c>
      <c r="D1415" s="13">
        <v>1320623.04</v>
      </c>
      <c r="E1415" s="13">
        <v>0</v>
      </c>
      <c r="F1415" s="13">
        <v>0</v>
      </c>
      <c r="G1415" s="13">
        <v>0</v>
      </c>
      <c r="H1415" s="13">
        <v>0</v>
      </c>
      <c r="I1415" s="13">
        <v>1765422.42</v>
      </c>
      <c r="J1415" s="13">
        <v>688155.09</v>
      </c>
      <c r="K1415" s="15">
        <v>0</v>
      </c>
      <c r="L1415" s="13">
        <v>0</v>
      </c>
      <c r="M1415" s="184">
        <v>1272.53</v>
      </c>
      <c r="N1415" s="13">
        <v>6415989.3700000001</v>
      </c>
      <c r="O1415" s="184">
        <v>610.9</v>
      </c>
      <c r="P1415" s="13">
        <v>3203316.2</v>
      </c>
      <c r="Q1415" s="184">
        <v>2422.42</v>
      </c>
      <c r="R1415" s="13">
        <v>13018954.73</v>
      </c>
      <c r="S1415" s="184">
        <v>0</v>
      </c>
      <c r="T1415" s="13">
        <v>0</v>
      </c>
      <c r="U1415" s="135"/>
      <c r="V1415" s="135"/>
      <c r="W1415" s="116"/>
      <c r="X1415" s="116"/>
      <c r="Y1415" s="116"/>
      <c r="Z1415" s="116"/>
      <c r="AA1415" s="116"/>
      <c r="AB1415" s="116"/>
      <c r="AC1415" s="116"/>
      <c r="AD1415" s="116"/>
      <c r="AE1415" s="116"/>
      <c r="AF1415" s="116"/>
      <c r="AG1415" s="116"/>
      <c r="AH1415" s="116"/>
      <c r="AI1415" s="116"/>
      <c r="AJ1415" s="116"/>
      <c r="AK1415" s="116"/>
      <c r="AL1415" s="116"/>
      <c r="AM1415" s="116"/>
    </row>
    <row r="1416" spans="1:39" s="115" customFormat="1" ht="24.75" hidden="1" customHeight="1" x14ac:dyDescent="0.25">
      <c r="A1416" s="60">
        <v>352</v>
      </c>
      <c r="B1416" s="14" t="s">
        <v>1014</v>
      </c>
      <c r="C1416" s="26">
        <f t="shared" si="133"/>
        <v>10387180.66</v>
      </c>
      <c r="D1416" s="13">
        <v>519359.03</v>
      </c>
      <c r="E1416" s="13">
        <v>0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72">
        <v>0</v>
      </c>
      <c r="L1416" s="13">
        <v>0</v>
      </c>
      <c r="M1416" s="184">
        <v>0</v>
      </c>
      <c r="N1416" s="61">
        <v>0</v>
      </c>
      <c r="O1416" s="184">
        <v>666.5</v>
      </c>
      <c r="P1416" s="61">
        <v>2731801.49</v>
      </c>
      <c r="Q1416" s="184">
        <v>2655.58</v>
      </c>
      <c r="R1416" s="61">
        <v>7136020.1425000001</v>
      </c>
      <c r="S1416" s="184">
        <v>0</v>
      </c>
      <c r="T1416" s="61">
        <v>0</v>
      </c>
      <c r="U1416" s="24"/>
      <c r="V1416" s="116"/>
      <c r="W1416" s="116"/>
      <c r="X1416" s="116"/>
      <c r="Y1416" s="116"/>
      <c r="Z1416" s="116"/>
      <c r="AA1416" s="116"/>
      <c r="AB1416" s="116"/>
      <c r="AC1416" s="116"/>
      <c r="AD1416" s="116"/>
      <c r="AE1416" s="116"/>
      <c r="AF1416" s="116"/>
      <c r="AG1416" s="116"/>
      <c r="AH1416" s="116"/>
      <c r="AI1416" s="116"/>
      <c r="AJ1416" s="116"/>
      <c r="AK1416" s="116"/>
      <c r="AL1416" s="116"/>
      <c r="AM1416" s="116"/>
    </row>
    <row r="1417" spans="1:39" s="73" customFormat="1" ht="24.75" hidden="1" customHeight="1" x14ac:dyDescent="0.25">
      <c r="A1417" s="292" t="s">
        <v>68</v>
      </c>
      <c r="B1417" s="293"/>
      <c r="C1417" s="98">
        <f t="shared" si="133"/>
        <v>83255371.540000007</v>
      </c>
      <c r="D1417" s="48">
        <f>ROUND(SUM(D1406:D1416),2)</f>
        <v>4162768.57</v>
      </c>
      <c r="E1417" s="48">
        <f t="shared" ref="E1417:T1417" si="134">ROUND(SUM(E1406:E1416),2)</f>
        <v>1156128.1200000001</v>
      </c>
      <c r="F1417" s="48">
        <f t="shared" si="134"/>
        <v>5888753.9000000004</v>
      </c>
      <c r="G1417" s="48">
        <f t="shared" si="134"/>
        <v>0</v>
      </c>
      <c r="H1417" s="48">
        <f t="shared" si="134"/>
        <v>13761388.59</v>
      </c>
      <c r="I1417" s="48">
        <f t="shared" si="134"/>
        <v>4727252.1900000004</v>
      </c>
      <c r="J1417" s="48">
        <f t="shared" si="134"/>
        <v>1264659.56</v>
      </c>
      <c r="K1417" s="48">
        <f t="shared" si="134"/>
        <v>0</v>
      </c>
      <c r="L1417" s="48">
        <f t="shared" si="134"/>
        <v>0</v>
      </c>
      <c r="M1417" s="48">
        <f t="shared" si="134"/>
        <v>1272.53</v>
      </c>
      <c r="N1417" s="48">
        <f t="shared" si="134"/>
        <v>6415989.3700000001</v>
      </c>
      <c r="O1417" s="48">
        <f t="shared" si="134"/>
        <v>2179.9</v>
      </c>
      <c r="P1417" s="48">
        <f t="shared" si="134"/>
        <v>8620042.5399999991</v>
      </c>
      <c r="Q1417" s="48">
        <f t="shared" si="134"/>
        <v>11442.82</v>
      </c>
      <c r="R1417" s="48">
        <f t="shared" si="134"/>
        <v>37258388.700000003</v>
      </c>
      <c r="S1417" s="48">
        <f t="shared" si="134"/>
        <v>0</v>
      </c>
      <c r="T1417" s="48">
        <f t="shared" si="134"/>
        <v>0</v>
      </c>
      <c r="U1417" s="12"/>
      <c r="V1417" s="29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</row>
    <row r="1418" spans="1:39" s="104" customFormat="1" ht="24.75" hidden="1" customHeight="1" x14ac:dyDescent="0.25">
      <c r="A1418" s="286" t="s">
        <v>73</v>
      </c>
      <c r="B1418" s="287"/>
      <c r="C1418" s="288"/>
      <c r="D1418" s="13"/>
      <c r="E1418" s="13"/>
      <c r="F1418" s="13"/>
      <c r="G1418" s="13"/>
      <c r="H1418" s="13"/>
      <c r="I1418" s="13"/>
      <c r="J1418" s="13"/>
      <c r="K1418" s="82"/>
      <c r="L1418" s="13"/>
      <c r="M1418" s="82"/>
      <c r="N1418" s="13"/>
      <c r="O1418" s="82"/>
      <c r="P1418" s="13"/>
      <c r="Q1418" s="82"/>
      <c r="R1418" s="13"/>
      <c r="S1418" s="82"/>
      <c r="T1418" s="13"/>
      <c r="U1418" s="102"/>
      <c r="V1418" s="103"/>
      <c r="W1418" s="102"/>
      <c r="X1418" s="102"/>
      <c r="Y1418" s="102"/>
      <c r="Z1418" s="102"/>
      <c r="AA1418" s="102"/>
      <c r="AB1418" s="102"/>
      <c r="AC1418" s="102"/>
      <c r="AD1418" s="102"/>
      <c r="AE1418" s="102"/>
      <c r="AF1418" s="102"/>
      <c r="AG1418" s="102"/>
      <c r="AH1418" s="102"/>
      <c r="AI1418" s="102"/>
      <c r="AJ1418" s="102"/>
      <c r="AK1418" s="102"/>
      <c r="AL1418" s="102"/>
    </row>
    <row r="1419" spans="1:39" s="109" customFormat="1" ht="24.75" hidden="1" customHeight="1" x14ac:dyDescent="0.25">
      <c r="A1419" s="60">
        <v>353</v>
      </c>
      <c r="B1419" s="14" t="s">
        <v>280</v>
      </c>
      <c r="C1419" s="26">
        <f t="shared" ref="C1419:C1449" si="135">ROUND(SUM(D1419+E1419+F1419+G1419+H1419+I1419+J1419+L1419+N1419+P1419+R1419+T1419),2)</f>
        <v>7014007.46</v>
      </c>
      <c r="D1419" s="13">
        <v>350700.37</v>
      </c>
      <c r="E1419" s="13">
        <v>732581.49</v>
      </c>
      <c r="F1419" s="13">
        <v>3726199.19</v>
      </c>
      <c r="G1419" s="13">
        <v>0</v>
      </c>
      <c r="H1419" s="13">
        <v>1267804.9099999999</v>
      </c>
      <c r="I1419" s="13">
        <v>936721.5</v>
      </c>
      <c r="J1419" s="13">
        <v>0</v>
      </c>
      <c r="K1419" s="172">
        <v>0</v>
      </c>
      <c r="L1419" s="13">
        <v>0</v>
      </c>
      <c r="M1419" s="184">
        <v>0</v>
      </c>
      <c r="N1419" s="61">
        <v>0</v>
      </c>
      <c r="O1419" s="184">
        <v>0</v>
      </c>
      <c r="P1419" s="61">
        <v>0</v>
      </c>
      <c r="Q1419" s="184">
        <v>0</v>
      </c>
      <c r="R1419" s="61">
        <v>0</v>
      </c>
      <c r="S1419" s="184">
        <v>0</v>
      </c>
      <c r="T1419" s="61">
        <v>0</v>
      </c>
      <c r="U1419" s="108"/>
      <c r="V1419" s="107"/>
      <c r="W1419" s="108"/>
      <c r="X1419" s="108"/>
      <c r="Y1419" s="108"/>
      <c r="Z1419" s="108"/>
      <c r="AA1419" s="108"/>
      <c r="AB1419" s="108"/>
      <c r="AC1419" s="108"/>
      <c r="AD1419" s="108"/>
      <c r="AE1419" s="108"/>
      <c r="AF1419" s="108"/>
      <c r="AG1419" s="108"/>
      <c r="AH1419" s="108"/>
      <c r="AI1419" s="108"/>
      <c r="AJ1419" s="108"/>
      <c r="AK1419" s="108"/>
      <c r="AL1419" s="108"/>
    </row>
    <row r="1420" spans="1:39" s="195" customFormat="1" ht="24.75" hidden="1" customHeight="1" x14ac:dyDescent="0.25">
      <c r="A1420" s="60">
        <v>354</v>
      </c>
      <c r="B1420" s="14" t="s">
        <v>200</v>
      </c>
      <c r="C1420" s="26">
        <f t="shared" si="135"/>
        <v>1157659.5900000001</v>
      </c>
      <c r="D1420" s="13">
        <v>57882.98</v>
      </c>
      <c r="E1420" s="13">
        <v>0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5">
        <v>0</v>
      </c>
      <c r="L1420" s="13">
        <v>0</v>
      </c>
      <c r="M1420" s="184">
        <v>411</v>
      </c>
      <c r="N1420" s="13">
        <v>1099776.6100000001</v>
      </c>
      <c r="O1420" s="184">
        <v>0</v>
      </c>
      <c r="P1420" s="13">
        <v>0</v>
      </c>
      <c r="Q1420" s="184">
        <v>0</v>
      </c>
      <c r="R1420" s="13">
        <v>0</v>
      </c>
      <c r="S1420" s="184">
        <v>0</v>
      </c>
      <c r="T1420" s="13">
        <v>0</v>
      </c>
      <c r="U1420" s="108"/>
      <c r="V1420" s="107"/>
      <c r="W1420" s="108"/>
      <c r="X1420" s="108"/>
      <c r="Y1420" s="108"/>
      <c r="Z1420" s="108"/>
      <c r="AA1420" s="108"/>
      <c r="AB1420" s="194"/>
      <c r="AC1420" s="194"/>
      <c r="AD1420" s="194"/>
      <c r="AE1420" s="194"/>
      <c r="AF1420" s="194"/>
      <c r="AG1420" s="194"/>
      <c r="AH1420" s="194"/>
      <c r="AI1420" s="194"/>
      <c r="AJ1420" s="194"/>
      <c r="AK1420" s="194"/>
      <c r="AL1420" s="194"/>
    </row>
    <row r="1421" spans="1:39" s="109" customFormat="1" ht="24.75" hidden="1" customHeight="1" x14ac:dyDescent="0.25">
      <c r="A1421" s="60">
        <v>355</v>
      </c>
      <c r="B1421" s="14" t="s">
        <v>136</v>
      </c>
      <c r="C1421" s="26">
        <f t="shared" si="135"/>
        <v>118591.35</v>
      </c>
      <c r="D1421" s="13">
        <v>5929.57</v>
      </c>
      <c r="E1421" s="13">
        <v>112661.78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72">
        <v>0</v>
      </c>
      <c r="L1421" s="13">
        <v>0</v>
      </c>
      <c r="M1421" s="184">
        <v>0</v>
      </c>
      <c r="N1421" s="61">
        <v>0</v>
      </c>
      <c r="O1421" s="184">
        <v>0</v>
      </c>
      <c r="P1421" s="61">
        <v>0</v>
      </c>
      <c r="Q1421" s="184">
        <v>0</v>
      </c>
      <c r="R1421" s="61">
        <v>0</v>
      </c>
      <c r="S1421" s="184">
        <v>0</v>
      </c>
      <c r="T1421" s="61">
        <v>0</v>
      </c>
      <c r="U1421" s="108"/>
      <c r="V1421" s="107"/>
      <c r="W1421" s="108"/>
      <c r="X1421" s="108"/>
      <c r="Y1421" s="108"/>
      <c r="Z1421" s="108"/>
      <c r="AA1421" s="108"/>
      <c r="AB1421" s="108"/>
      <c r="AC1421" s="108"/>
      <c r="AD1421" s="108"/>
      <c r="AE1421" s="108"/>
      <c r="AF1421" s="108"/>
      <c r="AG1421" s="108"/>
      <c r="AH1421" s="108"/>
      <c r="AI1421" s="108"/>
      <c r="AJ1421" s="108"/>
      <c r="AK1421" s="108"/>
      <c r="AL1421" s="108"/>
    </row>
    <row r="1422" spans="1:39" s="109" customFormat="1" ht="24.75" hidden="1" customHeight="1" x14ac:dyDescent="0.25">
      <c r="A1422" s="60">
        <v>356</v>
      </c>
      <c r="B1422" s="14" t="s">
        <v>281</v>
      </c>
      <c r="C1422" s="26">
        <f t="shared" si="135"/>
        <v>2175048.02</v>
      </c>
      <c r="D1422" s="13">
        <v>108752.4</v>
      </c>
      <c r="E1422" s="13">
        <v>0</v>
      </c>
      <c r="F1422" s="13">
        <v>0</v>
      </c>
      <c r="G1422" s="13">
        <v>0</v>
      </c>
      <c r="H1422" s="13">
        <v>0</v>
      </c>
      <c r="I1422" s="13">
        <v>0</v>
      </c>
      <c r="J1422" s="13">
        <v>0</v>
      </c>
      <c r="K1422" s="15">
        <v>0</v>
      </c>
      <c r="L1422" s="13">
        <v>0</v>
      </c>
      <c r="M1422" s="184">
        <v>772.2</v>
      </c>
      <c r="N1422" s="13">
        <v>2066295.62</v>
      </c>
      <c r="O1422" s="184">
        <v>0</v>
      </c>
      <c r="P1422" s="13">
        <v>0</v>
      </c>
      <c r="Q1422" s="184">
        <v>0</v>
      </c>
      <c r="R1422" s="13">
        <v>0</v>
      </c>
      <c r="S1422" s="184">
        <v>0</v>
      </c>
      <c r="T1422" s="13">
        <v>0</v>
      </c>
      <c r="U1422" s="108"/>
      <c r="V1422" s="107"/>
      <c r="W1422" s="108"/>
      <c r="X1422" s="108"/>
      <c r="Y1422" s="108"/>
      <c r="Z1422" s="108"/>
      <c r="AA1422" s="108"/>
      <c r="AB1422" s="108"/>
      <c r="AC1422" s="108"/>
      <c r="AD1422" s="108"/>
      <c r="AE1422" s="108"/>
      <c r="AF1422" s="108"/>
      <c r="AG1422" s="108"/>
      <c r="AH1422" s="108"/>
      <c r="AI1422" s="108"/>
      <c r="AJ1422" s="108"/>
      <c r="AK1422" s="108"/>
      <c r="AL1422" s="108"/>
    </row>
    <row r="1423" spans="1:39" s="109" customFormat="1" ht="24.75" hidden="1" customHeight="1" x14ac:dyDescent="0.25">
      <c r="A1423" s="60">
        <v>357</v>
      </c>
      <c r="B1423" s="14" t="s">
        <v>282</v>
      </c>
      <c r="C1423" s="26">
        <f t="shared" si="135"/>
        <v>1436532.01</v>
      </c>
      <c r="D1423" s="13">
        <v>71826.600000000006</v>
      </c>
      <c r="E1423" s="13">
        <v>158550.14000000001</v>
      </c>
      <c r="F1423" s="13">
        <v>863892.86</v>
      </c>
      <c r="G1423" s="13">
        <v>0</v>
      </c>
      <c r="H1423" s="13">
        <v>145488.76999999999</v>
      </c>
      <c r="I1423" s="13">
        <v>196773.64</v>
      </c>
      <c r="J1423" s="13">
        <v>0</v>
      </c>
      <c r="K1423" s="172">
        <v>0</v>
      </c>
      <c r="L1423" s="13">
        <v>0</v>
      </c>
      <c r="M1423" s="184">
        <v>0</v>
      </c>
      <c r="N1423" s="61">
        <v>0</v>
      </c>
      <c r="O1423" s="184">
        <v>0</v>
      </c>
      <c r="P1423" s="61">
        <v>0</v>
      </c>
      <c r="Q1423" s="184">
        <v>0</v>
      </c>
      <c r="R1423" s="61">
        <v>0</v>
      </c>
      <c r="S1423" s="184">
        <v>0</v>
      </c>
      <c r="T1423" s="61">
        <v>0</v>
      </c>
      <c r="U1423" s="108"/>
      <c r="V1423" s="107"/>
      <c r="W1423" s="108"/>
      <c r="X1423" s="108"/>
      <c r="Y1423" s="108"/>
      <c r="Z1423" s="108"/>
      <c r="AA1423" s="108"/>
      <c r="AB1423" s="108"/>
      <c r="AC1423" s="108"/>
      <c r="AD1423" s="108"/>
      <c r="AE1423" s="108"/>
      <c r="AF1423" s="108"/>
      <c r="AG1423" s="108"/>
      <c r="AH1423" s="108"/>
      <c r="AI1423" s="108"/>
      <c r="AJ1423" s="108"/>
      <c r="AK1423" s="108"/>
      <c r="AL1423" s="108"/>
    </row>
    <row r="1424" spans="1:39" s="109" customFormat="1" ht="24.75" hidden="1" customHeight="1" x14ac:dyDescent="0.25">
      <c r="A1424" s="60">
        <v>358</v>
      </c>
      <c r="B1424" s="14" t="s">
        <v>283</v>
      </c>
      <c r="C1424" s="26">
        <f t="shared" si="135"/>
        <v>1276199.02</v>
      </c>
      <c r="D1424" s="13">
        <v>63809.95</v>
      </c>
      <c r="E1424" s="13">
        <v>0</v>
      </c>
      <c r="F1424" s="13">
        <v>868357.73</v>
      </c>
      <c r="G1424" s="13">
        <v>0</v>
      </c>
      <c r="H1424" s="13">
        <v>146240.70000000001</v>
      </c>
      <c r="I1424" s="13">
        <v>197790.64</v>
      </c>
      <c r="J1424" s="13">
        <v>0</v>
      </c>
      <c r="K1424" s="172">
        <v>0</v>
      </c>
      <c r="L1424" s="13">
        <v>0</v>
      </c>
      <c r="M1424" s="184">
        <v>0</v>
      </c>
      <c r="N1424" s="61">
        <v>0</v>
      </c>
      <c r="O1424" s="184">
        <v>0</v>
      </c>
      <c r="P1424" s="61">
        <v>0</v>
      </c>
      <c r="Q1424" s="184">
        <v>0</v>
      </c>
      <c r="R1424" s="61">
        <v>0</v>
      </c>
      <c r="S1424" s="184">
        <v>0</v>
      </c>
      <c r="T1424" s="61">
        <v>0</v>
      </c>
      <c r="U1424" s="108"/>
      <c r="V1424" s="107"/>
      <c r="W1424" s="108"/>
      <c r="X1424" s="108"/>
      <c r="Y1424" s="108"/>
      <c r="Z1424" s="108"/>
      <c r="AA1424" s="108"/>
      <c r="AB1424" s="108"/>
      <c r="AC1424" s="108"/>
      <c r="AD1424" s="108"/>
      <c r="AE1424" s="108"/>
      <c r="AF1424" s="108"/>
      <c r="AG1424" s="108"/>
      <c r="AH1424" s="108"/>
      <c r="AI1424" s="108"/>
      <c r="AJ1424" s="108"/>
      <c r="AK1424" s="108"/>
      <c r="AL1424" s="108"/>
    </row>
    <row r="1425" spans="1:39" s="109" customFormat="1" ht="24.75" hidden="1" customHeight="1" x14ac:dyDescent="0.25">
      <c r="A1425" s="60">
        <v>359</v>
      </c>
      <c r="B1425" s="14" t="s">
        <v>284</v>
      </c>
      <c r="C1425" s="26">
        <f t="shared" si="135"/>
        <v>1648033.09</v>
      </c>
      <c r="D1425" s="13">
        <v>82401.649999999994</v>
      </c>
      <c r="E1425" s="13">
        <v>181893.53</v>
      </c>
      <c r="F1425" s="13">
        <v>991084.09</v>
      </c>
      <c r="G1425" s="13">
        <v>0</v>
      </c>
      <c r="H1425" s="13">
        <v>166909.13</v>
      </c>
      <c r="I1425" s="13">
        <v>225744.69</v>
      </c>
      <c r="J1425" s="13">
        <v>0</v>
      </c>
      <c r="K1425" s="172">
        <v>0</v>
      </c>
      <c r="L1425" s="13">
        <v>0</v>
      </c>
      <c r="M1425" s="184">
        <v>0</v>
      </c>
      <c r="N1425" s="61">
        <v>0</v>
      </c>
      <c r="O1425" s="184">
        <v>0</v>
      </c>
      <c r="P1425" s="61">
        <v>0</v>
      </c>
      <c r="Q1425" s="184">
        <v>0</v>
      </c>
      <c r="R1425" s="61">
        <v>0</v>
      </c>
      <c r="S1425" s="184">
        <v>0</v>
      </c>
      <c r="T1425" s="61">
        <v>0</v>
      </c>
      <c r="U1425" s="108"/>
      <c r="V1425" s="107"/>
      <c r="W1425" s="108"/>
      <c r="X1425" s="108"/>
      <c r="Y1425" s="108"/>
      <c r="Z1425" s="108"/>
      <c r="AA1425" s="108"/>
      <c r="AB1425" s="108"/>
      <c r="AC1425" s="108"/>
      <c r="AD1425" s="108"/>
      <c r="AE1425" s="108"/>
      <c r="AF1425" s="108"/>
      <c r="AG1425" s="108"/>
      <c r="AH1425" s="108"/>
      <c r="AI1425" s="108"/>
      <c r="AJ1425" s="108"/>
      <c r="AK1425" s="108"/>
      <c r="AL1425" s="108"/>
    </row>
    <row r="1426" spans="1:39" s="109" customFormat="1" ht="24.75" hidden="1" customHeight="1" x14ac:dyDescent="0.25">
      <c r="A1426" s="60">
        <v>360</v>
      </c>
      <c r="B1426" s="14" t="s">
        <v>285</v>
      </c>
      <c r="C1426" s="26">
        <f t="shared" si="135"/>
        <v>7045910.7599999998</v>
      </c>
      <c r="D1426" s="13">
        <v>352295.54</v>
      </c>
      <c r="E1426" s="13">
        <v>0</v>
      </c>
      <c r="F1426" s="13">
        <v>0</v>
      </c>
      <c r="G1426" s="13">
        <v>0</v>
      </c>
      <c r="H1426" s="13">
        <v>0</v>
      </c>
      <c r="I1426" s="13">
        <v>0</v>
      </c>
      <c r="J1426" s="13">
        <v>0</v>
      </c>
      <c r="K1426" s="15">
        <v>0</v>
      </c>
      <c r="L1426" s="13">
        <v>0</v>
      </c>
      <c r="M1426" s="184">
        <v>1218</v>
      </c>
      <c r="N1426" s="13">
        <v>6693615.2199999997</v>
      </c>
      <c r="O1426" s="184">
        <v>0</v>
      </c>
      <c r="P1426" s="13">
        <v>0</v>
      </c>
      <c r="Q1426" s="184">
        <v>0</v>
      </c>
      <c r="R1426" s="13">
        <v>0</v>
      </c>
      <c r="S1426" s="184">
        <v>0</v>
      </c>
      <c r="T1426" s="13">
        <v>0</v>
      </c>
      <c r="U1426" s="108"/>
      <c r="V1426" s="107"/>
      <c r="W1426" s="108"/>
      <c r="X1426" s="108"/>
      <c r="Y1426" s="108"/>
      <c r="Z1426" s="108"/>
      <c r="AA1426" s="108"/>
      <c r="AB1426" s="108"/>
      <c r="AC1426" s="108"/>
      <c r="AD1426" s="108"/>
      <c r="AE1426" s="108"/>
      <c r="AF1426" s="108"/>
      <c r="AG1426" s="108"/>
      <c r="AH1426" s="108"/>
      <c r="AI1426" s="108"/>
      <c r="AJ1426" s="108"/>
      <c r="AK1426" s="108"/>
      <c r="AL1426" s="108"/>
    </row>
    <row r="1427" spans="1:39" s="109" customFormat="1" ht="24.75" hidden="1" customHeight="1" x14ac:dyDescent="0.25">
      <c r="A1427" s="60">
        <v>361</v>
      </c>
      <c r="B1427" s="14" t="s">
        <v>286</v>
      </c>
      <c r="C1427" s="26">
        <f t="shared" si="135"/>
        <v>2180688.38</v>
      </c>
      <c r="D1427" s="13">
        <v>109034.42</v>
      </c>
      <c r="E1427" s="13">
        <v>240682.73</v>
      </c>
      <c r="F1427" s="13">
        <v>1311409.07</v>
      </c>
      <c r="G1427" s="13">
        <v>0</v>
      </c>
      <c r="H1427" s="13">
        <v>220855.27</v>
      </c>
      <c r="I1427" s="13">
        <v>298706.89</v>
      </c>
      <c r="J1427" s="13">
        <v>0</v>
      </c>
      <c r="K1427" s="172">
        <v>0</v>
      </c>
      <c r="L1427" s="13">
        <v>0</v>
      </c>
      <c r="M1427" s="184">
        <v>0</v>
      </c>
      <c r="N1427" s="61">
        <v>0</v>
      </c>
      <c r="O1427" s="184">
        <v>0</v>
      </c>
      <c r="P1427" s="61">
        <v>0</v>
      </c>
      <c r="Q1427" s="184">
        <v>0</v>
      </c>
      <c r="R1427" s="61">
        <v>0</v>
      </c>
      <c r="S1427" s="184">
        <v>0</v>
      </c>
      <c r="T1427" s="61">
        <v>0</v>
      </c>
      <c r="U1427" s="108"/>
      <c r="V1427" s="107"/>
      <c r="W1427" s="108"/>
      <c r="X1427" s="108"/>
      <c r="Y1427" s="108"/>
      <c r="Z1427" s="108"/>
      <c r="AA1427" s="108"/>
      <c r="AB1427" s="108"/>
      <c r="AC1427" s="108"/>
      <c r="AD1427" s="108"/>
      <c r="AE1427" s="108"/>
      <c r="AF1427" s="108"/>
      <c r="AG1427" s="108"/>
      <c r="AH1427" s="108"/>
      <c r="AI1427" s="108"/>
      <c r="AJ1427" s="108"/>
      <c r="AK1427" s="108"/>
      <c r="AL1427" s="108"/>
    </row>
    <row r="1428" spans="1:39" s="109" customFormat="1" ht="24.75" hidden="1" customHeight="1" x14ac:dyDescent="0.25">
      <c r="A1428" s="60">
        <v>362</v>
      </c>
      <c r="B1428" s="14" t="s">
        <v>287</v>
      </c>
      <c r="C1428" s="26">
        <f t="shared" si="135"/>
        <v>1946719.04</v>
      </c>
      <c r="D1428" s="13">
        <v>97335.95</v>
      </c>
      <c r="E1428" s="13">
        <v>155566.56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  <c r="K1428" s="15">
        <v>0</v>
      </c>
      <c r="L1428" s="13">
        <v>0</v>
      </c>
      <c r="M1428" s="184">
        <v>633</v>
      </c>
      <c r="N1428" s="13">
        <v>1693816.53</v>
      </c>
      <c r="O1428" s="184">
        <v>0</v>
      </c>
      <c r="P1428" s="13">
        <v>0</v>
      </c>
      <c r="Q1428" s="184">
        <v>0</v>
      </c>
      <c r="R1428" s="13">
        <v>0</v>
      </c>
      <c r="S1428" s="184">
        <v>0</v>
      </c>
      <c r="T1428" s="13">
        <v>0</v>
      </c>
      <c r="U1428" s="108"/>
      <c r="V1428" s="107"/>
      <c r="W1428" s="108"/>
      <c r="X1428" s="108"/>
      <c r="Y1428" s="108"/>
      <c r="Z1428" s="108"/>
      <c r="AA1428" s="108"/>
      <c r="AB1428" s="108"/>
      <c r="AC1428" s="108"/>
      <c r="AD1428" s="108"/>
      <c r="AE1428" s="108"/>
      <c r="AF1428" s="108"/>
      <c r="AG1428" s="108"/>
      <c r="AH1428" s="108"/>
      <c r="AI1428" s="108"/>
      <c r="AJ1428" s="108"/>
      <c r="AK1428" s="108"/>
      <c r="AL1428" s="108"/>
    </row>
    <row r="1429" spans="1:39" s="109" customFormat="1" ht="24.75" hidden="1" customHeight="1" x14ac:dyDescent="0.25">
      <c r="A1429" s="60">
        <v>363</v>
      </c>
      <c r="B1429" s="14" t="s">
        <v>288</v>
      </c>
      <c r="C1429" s="26">
        <f t="shared" si="135"/>
        <v>2593006.7200000002</v>
      </c>
      <c r="D1429" s="13">
        <v>129650.34</v>
      </c>
      <c r="E1429" s="13">
        <v>0</v>
      </c>
      <c r="F1429" s="13">
        <v>847407.24</v>
      </c>
      <c r="G1429" s="13">
        <v>0</v>
      </c>
      <c r="H1429" s="13">
        <v>0</v>
      </c>
      <c r="I1429" s="13">
        <v>0</v>
      </c>
      <c r="J1429" s="13">
        <v>0</v>
      </c>
      <c r="K1429" s="15">
        <v>0</v>
      </c>
      <c r="L1429" s="13">
        <v>0</v>
      </c>
      <c r="M1429" s="184">
        <v>603.9</v>
      </c>
      <c r="N1429" s="13">
        <v>1615949.14</v>
      </c>
      <c r="O1429" s="184">
        <v>0</v>
      </c>
      <c r="P1429" s="13">
        <v>0</v>
      </c>
      <c r="Q1429" s="184">
        <v>0</v>
      </c>
      <c r="R1429" s="13">
        <v>0</v>
      </c>
      <c r="S1429" s="184">
        <v>0</v>
      </c>
      <c r="T1429" s="13">
        <v>0</v>
      </c>
      <c r="U1429" s="108"/>
      <c r="V1429" s="107"/>
      <c r="W1429" s="108"/>
      <c r="X1429" s="108"/>
      <c r="Y1429" s="108"/>
      <c r="Z1429" s="108"/>
      <c r="AA1429" s="108"/>
      <c r="AB1429" s="108"/>
      <c r="AC1429" s="108"/>
      <c r="AD1429" s="108"/>
      <c r="AE1429" s="108"/>
      <c r="AF1429" s="108"/>
      <c r="AG1429" s="108"/>
      <c r="AH1429" s="108"/>
      <c r="AI1429" s="108"/>
      <c r="AJ1429" s="108"/>
      <c r="AK1429" s="108"/>
      <c r="AL1429" s="108"/>
    </row>
    <row r="1430" spans="1:39" s="109" customFormat="1" ht="24.75" hidden="1" customHeight="1" x14ac:dyDescent="0.25">
      <c r="A1430" s="60">
        <v>364</v>
      </c>
      <c r="B1430" s="14" t="s">
        <v>289</v>
      </c>
      <c r="C1430" s="26">
        <f t="shared" si="135"/>
        <v>1960827.59</v>
      </c>
      <c r="D1430" s="13">
        <v>98041.38</v>
      </c>
      <c r="E1430" s="13">
        <v>0</v>
      </c>
      <c r="F1430" s="13">
        <v>0</v>
      </c>
      <c r="G1430" s="13">
        <v>0</v>
      </c>
      <c r="H1430" s="13">
        <v>142211.12</v>
      </c>
      <c r="I1430" s="13">
        <v>0</v>
      </c>
      <c r="J1430" s="13">
        <v>0</v>
      </c>
      <c r="K1430" s="15">
        <v>0</v>
      </c>
      <c r="L1430" s="13">
        <v>0</v>
      </c>
      <c r="M1430" s="184">
        <v>643</v>
      </c>
      <c r="N1430" s="13">
        <v>1720575.09</v>
      </c>
      <c r="O1430" s="184">
        <v>0</v>
      </c>
      <c r="P1430" s="13">
        <v>0</v>
      </c>
      <c r="Q1430" s="184">
        <v>0</v>
      </c>
      <c r="R1430" s="13">
        <v>0</v>
      </c>
      <c r="S1430" s="184">
        <v>0</v>
      </c>
      <c r="T1430" s="13">
        <v>0</v>
      </c>
      <c r="U1430" s="108"/>
      <c r="V1430" s="107"/>
      <c r="W1430" s="108"/>
      <c r="X1430" s="108"/>
      <c r="Y1430" s="108"/>
      <c r="Z1430" s="108"/>
      <c r="AA1430" s="108"/>
      <c r="AB1430" s="108"/>
      <c r="AC1430" s="108"/>
      <c r="AD1430" s="108"/>
      <c r="AE1430" s="108"/>
      <c r="AF1430" s="108"/>
      <c r="AG1430" s="108"/>
      <c r="AH1430" s="108"/>
      <c r="AI1430" s="108"/>
      <c r="AJ1430" s="108"/>
      <c r="AK1430" s="108"/>
      <c r="AL1430" s="108"/>
    </row>
    <row r="1431" spans="1:39" s="109" customFormat="1" ht="24.75" hidden="1" customHeight="1" x14ac:dyDescent="0.25">
      <c r="A1431" s="60">
        <v>365</v>
      </c>
      <c r="B1431" s="14" t="s">
        <v>290</v>
      </c>
      <c r="C1431" s="26">
        <f t="shared" si="135"/>
        <v>2214036.35</v>
      </c>
      <c r="D1431" s="13">
        <v>110701.82</v>
      </c>
      <c r="E1431" s="13">
        <v>273523.15000000002</v>
      </c>
      <c r="F1431" s="13">
        <v>1490346.85</v>
      </c>
      <c r="G1431" s="13">
        <v>0</v>
      </c>
      <c r="H1431" s="13">
        <v>0</v>
      </c>
      <c r="I1431" s="13">
        <v>339464.53</v>
      </c>
      <c r="J1431" s="13">
        <v>0</v>
      </c>
      <c r="K1431" s="172">
        <v>0</v>
      </c>
      <c r="L1431" s="13">
        <v>0</v>
      </c>
      <c r="M1431" s="184">
        <v>0</v>
      </c>
      <c r="N1431" s="61">
        <v>0</v>
      </c>
      <c r="O1431" s="184">
        <v>0</v>
      </c>
      <c r="P1431" s="61">
        <v>0</v>
      </c>
      <c r="Q1431" s="184">
        <v>0</v>
      </c>
      <c r="R1431" s="61">
        <v>0</v>
      </c>
      <c r="S1431" s="184">
        <v>0</v>
      </c>
      <c r="T1431" s="61">
        <v>0</v>
      </c>
      <c r="U1431" s="108"/>
      <c r="V1431" s="107"/>
      <c r="W1431" s="108"/>
      <c r="X1431" s="108"/>
      <c r="Y1431" s="108"/>
      <c r="Z1431" s="108"/>
      <c r="AA1431" s="108"/>
      <c r="AB1431" s="108"/>
      <c r="AC1431" s="108"/>
      <c r="AD1431" s="108"/>
      <c r="AE1431" s="108"/>
      <c r="AF1431" s="108"/>
      <c r="AG1431" s="108"/>
      <c r="AH1431" s="108"/>
      <c r="AI1431" s="108"/>
      <c r="AJ1431" s="108"/>
      <c r="AK1431" s="108"/>
      <c r="AL1431" s="108"/>
    </row>
    <row r="1432" spans="1:39" s="109" customFormat="1" ht="24.75" hidden="1" customHeight="1" x14ac:dyDescent="0.25">
      <c r="A1432" s="60">
        <v>366</v>
      </c>
      <c r="B1432" s="14" t="s">
        <v>291</v>
      </c>
      <c r="C1432" s="26">
        <f t="shared" si="135"/>
        <v>3375069.74</v>
      </c>
      <c r="D1432" s="13">
        <v>168753.49</v>
      </c>
      <c r="E1432" s="13">
        <v>372506.68</v>
      </c>
      <c r="F1432" s="13">
        <v>2029678.86</v>
      </c>
      <c r="G1432" s="13">
        <v>0</v>
      </c>
      <c r="H1432" s="13">
        <v>341819.56</v>
      </c>
      <c r="I1432" s="13">
        <v>462311.15</v>
      </c>
      <c r="J1432" s="13">
        <v>0</v>
      </c>
      <c r="K1432" s="172">
        <v>0</v>
      </c>
      <c r="L1432" s="13">
        <v>0</v>
      </c>
      <c r="M1432" s="184">
        <v>0</v>
      </c>
      <c r="N1432" s="61">
        <v>0</v>
      </c>
      <c r="O1432" s="184">
        <v>0</v>
      </c>
      <c r="P1432" s="61">
        <v>0</v>
      </c>
      <c r="Q1432" s="184">
        <v>0</v>
      </c>
      <c r="R1432" s="61">
        <v>0</v>
      </c>
      <c r="S1432" s="184">
        <v>0</v>
      </c>
      <c r="T1432" s="61">
        <v>0</v>
      </c>
      <c r="U1432" s="108"/>
      <c r="V1432" s="107"/>
      <c r="W1432" s="108"/>
      <c r="X1432" s="108"/>
      <c r="Y1432" s="108"/>
      <c r="Z1432" s="108"/>
      <c r="AA1432" s="108"/>
      <c r="AB1432" s="108"/>
      <c r="AC1432" s="108"/>
      <c r="AD1432" s="108"/>
      <c r="AE1432" s="108"/>
      <c r="AF1432" s="108"/>
      <c r="AG1432" s="108"/>
      <c r="AH1432" s="108"/>
      <c r="AI1432" s="108"/>
      <c r="AJ1432" s="108"/>
      <c r="AK1432" s="108"/>
      <c r="AL1432" s="108"/>
    </row>
    <row r="1433" spans="1:39" s="109" customFormat="1" ht="24.75" hidden="1" customHeight="1" x14ac:dyDescent="0.25">
      <c r="A1433" s="60">
        <v>367</v>
      </c>
      <c r="B1433" s="14" t="s">
        <v>292</v>
      </c>
      <c r="C1433" s="26">
        <f t="shared" si="135"/>
        <v>2019254.59</v>
      </c>
      <c r="D1433" s="13">
        <v>100962.73</v>
      </c>
      <c r="E1433" s="13">
        <v>222865.27</v>
      </c>
      <c r="F1433" s="13">
        <v>1214327.01</v>
      </c>
      <c r="G1433" s="13">
        <v>0</v>
      </c>
      <c r="H1433" s="13">
        <v>204505.62</v>
      </c>
      <c r="I1433" s="13">
        <v>276593.96000000002</v>
      </c>
      <c r="J1433" s="13">
        <v>0</v>
      </c>
      <c r="K1433" s="172">
        <v>0</v>
      </c>
      <c r="L1433" s="13">
        <v>0</v>
      </c>
      <c r="M1433" s="184">
        <v>0</v>
      </c>
      <c r="N1433" s="61">
        <v>0</v>
      </c>
      <c r="O1433" s="184">
        <v>0</v>
      </c>
      <c r="P1433" s="61">
        <v>0</v>
      </c>
      <c r="Q1433" s="184">
        <v>0</v>
      </c>
      <c r="R1433" s="61">
        <v>0</v>
      </c>
      <c r="S1433" s="184">
        <v>0</v>
      </c>
      <c r="T1433" s="61">
        <v>0</v>
      </c>
      <c r="U1433" s="108"/>
      <c r="V1433" s="107"/>
      <c r="W1433" s="108"/>
      <c r="X1433" s="108"/>
      <c r="Y1433" s="108"/>
      <c r="Z1433" s="108"/>
      <c r="AA1433" s="108"/>
      <c r="AB1433" s="108"/>
      <c r="AC1433" s="108"/>
      <c r="AD1433" s="108"/>
      <c r="AE1433" s="108"/>
      <c r="AF1433" s="108"/>
      <c r="AG1433" s="108"/>
      <c r="AH1433" s="108"/>
      <c r="AI1433" s="108"/>
      <c r="AJ1433" s="108"/>
      <c r="AK1433" s="108"/>
      <c r="AL1433" s="108"/>
    </row>
    <row r="1434" spans="1:39" s="115" customFormat="1" ht="24.75" hidden="1" customHeight="1" x14ac:dyDescent="0.25">
      <c r="A1434" s="60">
        <v>368</v>
      </c>
      <c r="B1434" s="14" t="s">
        <v>599</v>
      </c>
      <c r="C1434" s="26">
        <f t="shared" si="135"/>
        <v>1850283.71</v>
      </c>
      <c r="D1434" s="13">
        <v>92514.19</v>
      </c>
      <c r="E1434" s="13">
        <v>0</v>
      </c>
      <c r="F1434" s="13">
        <v>581690.92000000004</v>
      </c>
      <c r="G1434" s="13">
        <v>0</v>
      </c>
      <c r="H1434" s="13">
        <v>0</v>
      </c>
      <c r="I1434" s="13">
        <v>132494.95000000001</v>
      </c>
      <c r="J1434" s="13">
        <v>0</v>
      </c>
      <c r="K1434" s="15">
        <v>0</v>
      </c>
      <c r="L1434" s="13">
        <v>0</v>
      </c>
      <c r="M1434" s="184">
        <v>390</v>
      </c>
      <c r="N1434" s="13">
        <v>1043583.65</v>
      </c>
      <c r="O1434" s="184">
        <v>0</v>
      </c>
      <c r="P1434" s="13">
        <v>0</v>
      </c>
      <c r="Q1434" s="184">
        <v>0</v>
      </c>
      <c r="R1434" s="13">
        <v>0</v>
      </c>
      <c r="S1434" s="184">
        <v>0</v>
      </c>
      <c r="T1434" s="13">
        <v>0</v>
      </c>
      <c r="U1434" s="21"/>
      <c r="V1434" s="125"/>
      <c r="W1434" s="116"/>
      <c r="X1434" s="116"/>
      <c r="Y1434" s="116"/>
      <c r="Z1434" s="116"/>
      <c r="AA1434" s="116"/>
      <c r="AB1434" s="116"/>
      <c r="AC1434" s="116"/>
      <c r="AD1434" s="116"/>
      <c r="AE1434" s="116"/>
      <c r="AF1434" s="116"/>
      <c r="AG1434" s="116"/>
      <c r="AH1434" s="116"/>
      <c r="AI1434" s="116"/>
      <c r="AJ1434" s="116"/>
      <c r="AK1434" s="116"/>
      <c r="AL1434" s="116"/>
      <c r="AM1434" s="116"/>
    </row>
    <row r="1435" spans="1:39" s="109" customFormat="1" ht="24.75" hidden="1" customHeight="1" x14ac:dyDescent="0.25">
      <c r="A1435" s="60">
        <v>369</v>
      </c>
      <c r="B1435" s="14" t="s">
        <v>293</v>
      </c>
      <c r="C1435" s="26">
        <f t="shared" si="135"/>
        <v>19573450.579999998</v>
      </c>
      <c r="D1435" s="13">
        <v>978672.53</v>
      </c>
      <c r="E1435" s="13">
        <v>1569994.18</v>
      </c>
      <c r="F1435" s="13">
        <v>7701948.8700000001</v>
      </c>
      <c r="G1435" s="13">
        <v>4733201.67</v>
      </c>
      <c r="H1435" s="13">
        <v>2633620.9500000002</v>
      </c>
      <c r="I1435" s="13">
        <v>1956012.38</v>
      </c>
      <c r="J1435" s="13">
        <v>0</v>
      </c>
      <c r="K1435" s="172">
        <v>0</v>
      </c>
      <c r="L1435" s="13">
        <v>0</v>
      </c>
      <c r="M1435" s="184">
        <v>0</v>
      </c>
      <c r="N1435" s="61">
        <v>0</v>
      </c>
      <c r="O1435" s="184">
        <v>0</v>
      </c>
      <c r="P1435" s="61">
        <v>0</v>
      </c>
      <c r="Q1435" s="184">
        <v>0</v>
      </c>
      <c r="R1435" s="61">
        <v>0</v>
      </c>
      <c r="S1435" s="184">
        <v>0</v>
      </c>
      <c r="T1435" s="61">
        <v>0</v>
      </c>
      <c r="U1435" s="108"/>
      <c r="V1435" s="107"/>
      <c r="W1435" s="108"/>
      <c r="X1435" s="108"/>
      <c r="Y1435" s="108"/>
      <c r="Z1435" s="108"/>
      <c r="AA1435" s="108"/>
      <c r="AB1435" s="108"/>
      <c r="AC1435" s="108"/>
      <c r="AD1435" s="108"/>
      <c r="AE1435" s="108"/>
      <c r="AF1435" s="108"/>
      <c r="AG1435" s="108"/>
      <c r="AH1435" s="108"/>
      <c r="AI1435" s="108"/>
      <c r="AJ1435" s="108"/>
      <c r="AK1435" s="108"/>
      <c r="AL1435" s="108"/>
    </row>
    <row r="1436" spans="1:39" s="109" customFormat="1" ht="24.75" hidden="1" customHeight="1" x14ac:dyDescent="0.25">
      <c r="A1436" s="60">
        <v>370</v>
      </c>
      <c r="B1436" s="14" t="s">
        <v>158</v>
      </c>
      <c r="C1436" s="26">
        <f t="shared" si="135"/>
        <v>2968792.64</v>
      </c>
      <c r="D1436" s="13">
        <v>148439.63</v>
      </c>
      <c r="E1436" s="13">
        <v>1309521.5900000001</v>
      </c>
      <c r="F1436" s="13">
        <v>0</v>
      </c>
      <c r="G1436" s="13">
        <v>0</v>
      </c>
      <c r="H1436" s="13">
        <v>0</v>
      </c>
      <c r="I1436" s="13">
        <v>1510831.42</v>
      </c>
      <c r="J1436" s="13">
        <v>0</v>
      </c>
      <c r="K1436" s="172">
        <v>0</v>
      </c>
      <c r="L1436" s="13">
        <v>0</v>
      </c>
      <c r="M1436" s="184">
        <v>0</v>
      </c>
      <c r="N1436" s="61">
        <v>0</v>
      </c>
      <c r="O1436" s="184">
        <v>0</v>
      </c>
      <c r="P1436" s="61">
        <v>0</v>
      </c>
      <c r="Q1436" s="184">
        <v>0</v>
      </c>
      <c r="R1436" s="61">
        <v>0</v>
      </c>
      <c r="S1436" s="184">
        <v>0</v>
      </c>
      <c r="T1436" s="61">
        <v>0</v>
      </c>
      <c r="U1436" s="108"/>
      <c r="V1436" s="107"/>
      <c r="W1436" s="108"/>
      <c r="X1436" s="108"/>
      <c r="Y1436" s="108"/>
      <c r="Z1436" s="108"/>
      <c r="AA1436" s="108"/>
      <c r="AB1436" s="108"/>
      <c r="AC1436" s="108"/>
      <c r="AD1436" s="108"/>
      <c r="AE1436" s="108"/>
      <c r="AF1436" s="108"/>
      <c r="AG1436" s="108"/>
      <c r="AH1436" s="108"/>
      <c r="AI1436" s="108"/>
      <c r="AJ1436" s="108"/>
      <c r="AK1436" s="108"/>
      <c r="AL1436" s="108"/>
    </row>
    <row r="1437" spans="1:39" s="109" customFormat="1" ht="24.75" hidden="1" customHeight="1" x14ac:dyDescent="0.25">
      <c r="A1437" s="60">
        <v>371</v>
      </c>
      <c r="B1437" s="14" t="s">
        <v>294</v>
      </c>
      <c r="C1437" s="26">
        <f t="shared" si="135"/>
        <v>1954256.33</v>
      </c>
      <c r="D1437" s="13">
        <v>97712.82</v>
      </c>
      <c r="E1437" s="13">
        <v>204113.28</v>
      </c>
      <c r="F1437" s="13">
        <v>1038200.83</v>
      </c>
      <c r="G1437" s="13">
        <v>0</v>
      </c>
      <c r="H1437" s="13">
        <v>353238.25</v>
      </c>
      <c r="I1437" s="13">
        <v>260991.15</v>
      </c>
      <c r="J1437" s="13">
        <v>0</v>
      </c>
      <c r="K1437" s="172">
        <v>0</v>
      </c>
      <c r="L1437" s="13">
        <v>0</v>
      </c>
      <c r="M1437" s="184">
        <v>0</v>
      </c>
      <c r="N1437" s="61">
        <v>0</v>
      </c>
      <c r="O1437" s="184">
        <v>0</v>
      </c>
      <c r="P1437" s="61">
        <v>0</v>
      </c>
      <c r="Q1437" s="184">
        <v>0</v>
      </c>
      <c r="R1437" s="61">
        <v>0</v>
      </c>
      <c r="S1437" s="184">
        <v>0</v>
      </c>
      <c r="T1437" s="61">
        <v>0</v>
      </c>
      <c r="U1437" s="108"/>
      <c r="V1437" s="107"/>
      <c r="W1437" s="108"/>
      <c r="X1437" s="108"/>
      <c r="Y1437" s="108"/>
      <c r="Z1437" s="108"/>
      <c r="AA1437" s="108"/>
      <c r="AB1437" s="108"/>
      <c r="AC1437" s="108"/>
      <c r="AD1437" s="108"/>
      <c r="AE1437" s="108"/>
      <c r="AF1437" s="108"/>
      <c r="AG1437" s="108"/>
      <c r="AH1437" s="108"/>
      <c r="AI1437" s="108"/>
      <c r="AJ1437" s="108"/>
      <c r="AK1437" s="108"/>
      <c r="AL1437" s="108"/>
    </row>
    <row r="1438" spans="1:39" s="2" customFormat="1" ht="24.75" hidden="1" customHeight="1" x14ac:dyDescent="0.25">
      <c r="A1438" s="60">
        <v>372</v>
      </c>
      <c r="B1438" s="14" t="s">
        <v>295</v>
      </c>
      <c r="C1438" s="26">
        <f t="shared" si="135"/>
        <v>1991188.82</v>
      </c>
      <c r="D1438" s="13">
        <v>99559.44</v>
      </c>
      <c r="E1438" s="13">
        <v>207970.7</v>
      </c>
      <c r="F1438" s="13">
        <v>1057821.26</v>
      </c>
      <c r="G1438" s="13">
        <v>0</v>
      </c>
      <c r="H1438" s="13">
        <v>359913.92</v>
      </c>
      <c r="I1438" s="13">
        <v>265923.5</v>
      </c>
      <c r="J1438" s="13">
        <v>0</v>
      </c>
      <c r="K1438" s="172">
        <v>0</v>
      </c>
      <c r="L1438" s="13">
        <v>0</v>
      </c>
      <c r="M1438" s="184">
        <v>0</v>
      </c>
      <c r="N1438" s="61">
        <v>0</v>
      </c>
      <c r="O1438" s="184">
        <v>0</v>
      </c>
      <c r="P1438" s="61">
        <v>0</v>
      </c>
      <c r="Q1438" s="184">
        <v>0</v>
      </c>
      <c r="R1438" s="61">
        <v>0</v>
      </c>
      <c r="S1438" s="184">
        <v>0</v>
      </c>
      <c r="T1438" s="61">
        <v>0</v>
      </c>
      <c r="U1438" s="4"/>
      <c r="V1438" s="28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</row>
    <row r="1439" spans="1:39" s="109" customFormat="1" ht="24.75" hidden="1" customHeight="1" x14ac:dyDescent="0.25">
      <c r="A1439" s="60">
        <v>373</v>
      </c>
      <c r="B1439" s="14" t="s">
        <v>296</v>
      </c>
      <c r="C1439" s="26">
        <f t="shared" si="135"/>
        <v>1649557.42</v>
      </c>
      <c r="D1439" s="13">
        <v>82477.87</v>
      </c>
      <c r="E1439" s="13">
        <v>203787.14</v>
      </c>
      <c r="F1439" s="13">
        <v>1110375.95</v>
      </c>
      <c r="G1439" s="13">
        <v>0</v>
      </c>
      <c r="H1439" s="13">
        <v>0</v>
      </c>
      <c r="I1439" s="13">
        <v>252916.46</v>
      </c>
      <c r="J1439" s="13">
        <v>0</v>
      </c>
      <c r="K1439" s="172">
        <v>0</v>
      </c>
      <c r="L1439" s="13">
        <v>0</v>
      </c>
      <c r="M1439" s="184">
        <v>0</v>
      </c>
      <c r="N1439" s="61">
        <v>0</v>
      </c>
      <c r="O1439" s="184">
        <v>0</v>
      </c>
      <c r="P1439" s="61">
        <v>0</v>
      </c>
      <c r="Q1439" s="184">
        <v>0</v>
      </c>
      <c r="R1439" s="61">
        <v>0</v>
      </c>
      <c r="S1439" s="184">
        <v>0</v>
      </c>
      <c r="T1439" s="61">
        <v>0</v>
      </c>
      <c r="U1439" s="108"/>
      <c r="V1439" s="107"/>
      <c r="W1439" s="108"/>
      <c r="X1439" s="108"/>
      <c r="Y1439" s="108"/>
      <c r="Z1439" s="108"/>
      <c r="AA1439" s="108"/>
      <c r="AB1439" s="108"/>
      <c r="AC1439" s="108"/>
      <c r="AD1439" s="108"/>
      <c r="AE1439" s="108"/>
      <c r="AF1439" s="108"/>
      <c r="AG1439" s="108"/>
      <c r="AH1439" s="108"/>
      <c r="AI1439" s="108"/>
      <c r="AJ1439" s="108"/>
      <c r="AK1439" s="108"/>
      <c r="AL1439" s="108"/>
    </row>
    <row r="1440" spans="1:39" s="109" customFormat="1" ht="24.75" hidden="1" customHeight="1" x14ac:dyDescent="0.25">
      <c r="A1440" s="60">
        <v>374</v>
      </c>
      <c r="B1440" s="14" t="s">
        <v>297</v>
      </c>
      <c r="C1440" s="26">
        <f t="shared" si="135"/>
        <v>2019825.71</v>
      </c>
      <c r="D1440" s="13">
        <v>100991.29</v>
      </c>
      <c r="E1440" s="13">
        <v>222928.3</v>
      </c>
      <c r="F1440" s="13">
        <v>1214670.47</v>
      </c>
      <c r="G1440" s="13">
        <v>0</v>
      </c>
      <c r="H1440" s="13">
        <v>204563.45</v>
      </c>
      <c r="I1440" s="13">
        <v>276672.2</v>
      </c>
      <c r="J1440" s="13">
        <v>0</v>
      </c>
      <c r="K1440" s="172">
        <v>0</v>
      </c>
      <c r="L1440" s="13">
        <v>0</v>
      </c>
      <c r="M1440" s="184">
        <v>0</v>
      </c>
      <c r="N1440" s="61">
        <v>0</v>
      </c>
      <c r="O1440" s="184">
        <v>0</v>
      </c>
      <c r="P1440" s="61">
        <v>0</v>
      </c>
      <c r="Q1440" s="184">
        <v>0</v>
      </c>
      <c r="R1440" s="61">
        <v>0</v>
      </c>
      <c r="S1440" s="184">
        <v>0</v>
      </c>
      <c r="T1440" s="61">
        <v>0</v>
      </c>
      <c r="U1440" s="108"/>
      <c r="V1440" s="107"/>
      <c r="W1440" s="108"/>
      <c r="X1440" s="108"/>
      <c r="Y1440" s="108"/>
      <c r="Z1440" s="108"/>
      <c r="AA1440" s="108"/>
      <c r="AB1440" s="108"/>
      <c r="AC1440" s="108"/>
      <c r="AD1440" s="108"/>
      <c r="AE1440" s="108"/>
      <c r="AF1440" s="108"/>
      <c r="AG1440" s="108"/>
      <c r="AH1440" s="108"/>
      <c r="AI1440" s="108"/>
      <c r="AJ1440" s="108"/>
      <c r="AK1440" s="108"/>
      <c r="AL1440" s="108"/>
    </row>
    <row r="1441" spans="1:38" s="109" customFormat="1" ht="24.75" hidden="1" customHeight="1" x14ac:dyDescent="0.25">
      <c r="A1441" s="60">
        <v>375</v>
      </c>
      <c r="B1441" s="14" t="s">
        <v>298</v>
      </c>
      <c r="C1441" s="26">
        <f t="shared" si="135"/>
        <v>1958716.94</v>
      </c>
      <c r="D1441" s="13">
        <v>97935.85</v>
      </c>
      <c r="E1441" s="13">
        <v>216183.72</v>
      </c>
      <c r="F1441" s="13">
        <v>1177921.25</v>
      </c>
      <c r="G1441" s="13">
        <v>0</v>
      </c>
      <c r="H1441" s="13">
        <v>198374.5</v>
      </c>
      <c r="I1441" s="13">
        <v>268301.62</v>
      </c>
      <c r="J1441" s="13">
        <v>0</v>
      </c>
      <c r="K1441" s="172">
        <v>0</v>
      </c>
      <c r="L1441" s="13">
        <v>0</v>
      </c>
      <c r="M1441" s="184">
        <v>0</v>
      </c>
      <c r="N1441" s="61">
        <v>0</v>
      </c>
      <c r="O1441" s="184">
        <v>0</v>
      </c>
      <c r="P1441" s="61">
        <v>0</v>
      </c>
      <c r="Q1441" s="184">
        <v>0</v>
      </c>
      <c r="R1441" s="61">
        <v>0</v>
      </c>
      <c r="S1441" s="184">
        <v>0</v>
      </c>
      <c r="T1441" s="61">
        <v>0</v>
      </c>
      <c r="U1441" s="108"/>
      <c r="V1441" s="107"/>
      <c r="W1441" s="108"/>
      <c r="X1441" s="108"/>
      <c r="Y1441" s="108"/>
      <c r="Z1441" s="108"/>
      <c r="AA1441" s="108"/>
      <c r="AB1441" s="108"/>
      <c r="AC1441" s="108"/>
      <c r="AD1441" s="108"/>
      <c r="AE1441" s="108"/>
      <c r="AF1441" s="108"/>
      <c r="AG1441" s="108"/>
      <c r="AH1441" s="108"/>
      <c r="AI1441" s="108"/>
      <c r="AJ1441" s="108"/>
      <c r="AK1441" s="108"/>
      <c r="AL1441" s="108"/>
    </row>
    <row r="1442" spans="1:38" s="109" customFormat="1" ht="24.75" hidden="1" customHeight="1" x14ac:dyDescent="0.25">
      <c r="A1442" s="60">
        <v>376</v>
      </c>
      <c r="B1442" s="14" t="s">
        <v>299</v>
      </c>
      <c r="C1442" s="26">
        <f t="shared" si="135"/>
        <v>1838212.71</v>
      </c>
      <c r="D1442" s="13">
        <v>91910.64</v>
      </c>
      <c r="E1442" s="13">
        <v>202883.66</v>
      </c>
      <c r="F1442" s="13">
        <v>1105453.1599999999</v>
      </c>
      <c r="G1442" s="13">
        <v>0</v>
      </c>
      <c r="H1442" s="13">
        <v>186170.09</v>
      </c>
      <c r="I1442" s="13">
        <v>251795.16</v>
      </c>
      <c r="J1442" s="13">
        <v>0</v>
      </c>
      <c r="K1442" s="172">
        <v>0</v>
      </c>
      <c r="L1442" s="13">
        <v>0</v>
      </c>
      <c r="M1442" s="184">
        <v>0</v>
      </c>
      <c r="N1442" s="61">
        <v>0</v>
      </c>
      <c r="O1442" s="184">
        <v>0</v>
      </c>
      <c r="P1442" s="61">
        <v>0</v>
      </c>
      <c r="Q1442" s="184">
        <v>0</v>
      </c>
      <c r="R1442" s="61">
        <v>0</v>
      </c>
      <c r="S1442" s="184">
        <v>0</v>
      </c>
      <c r="T1442" s="61">
        <v>0</v>
      </c>
      <c r="U1442" s="108"/>
      <c r="V1442" s="107"/>
      <c r="W1442" s="108"/>
      <c r="X1442" s="108"/>
      <c r="Y1442" s="108"/>
      <c r="Z1442" s="108"/>
      <c r="AA1442" s="108"/>
      <c r="AB1442" s="108"/>
      <c r="AC1442" s="108"/>
      <c r="AD1442" s="108"/>
      <c r="AE1442" s="108"/>
      <c r="AF1442" s="108"/>
      <c r="AG1442" s="108"/>
      <c r="AH1442" s="108"/>
      <c r="AI1442" s="108"/>
      <c r="AJ1442" s="108"/>
      <c r="AK1442" s="108"/>
      <c r="AL1442" s="108"/>
    </row>
    <row r="1443" spans="1:38" s="130" customFormat="1" ht="24.75" hidden="1" customHeight="1" x14ac:dyDescent="0.25">
      <c r="A1443" s="60">
        <v>377</v>
      </c>
      <c r="B1443" s="14" t="s">
        <v>300</v>
      </c>
      <c r="C1443" s="26">
        <f t="shared" si="135"/>
        <v>2217239.4</v>
      </c>
      <c r="D1443" s="13">
        <v>110861.97</v>
      </c>
      <c r="E1443" s="13">
        <v>244716.87</v>
      </c>
      <c r="F1443" s="13">
        <v>1333389.8999999999</v>
      </c>
      <c r="G1443" s="13">
        <v>0</v>
      </c>
      <c r="H1443" s="13">
        <v>224557.08</v>
      </c>
      <c r="I1443" s="13">
        <v>303713.58</v>
      </c>
      <c r="J1443" s="13">
        <v>0</v>
      </c>
      <c r="K1443" s="172">
        <v>0</v>
      </c>
      <c r="L1443" s="13">
        <v>0</v>
      </c>
      <c r="M1443" s="184">
        <v>0</v>
      </c>
      <c r="N1443" s="61">
        <v>0</v>
      </c>
      <c r="O1443" s="184">
        <v>0</v>
      </c>
      <c r="P1443" s="61">
        <v>0</v>
      </c>
      <c r="Q1443" s="184">
        <v>0</v>
      </c>
      <c r="R1443" s="61">
        <v>0</v>
      </c>
      <c r="S1443" s="184">
        <v>0</v>
      </c>
      <c r="T1443" s="61">
        <v>0</v>
      </c>
      <c r="U1443" s="128"/>
      <c r="V1443" s="129"/>
      <c r="W1443" s="128"/>
      <c r="X1443" s="128"/>
      <c r="Y1443" s="128"/>
      <c r="Z1443" s="128"/>
      <c r="AA1443" s="128"/>
      <c r="AB1443" s="128"/>
      <c r="AC1443" s="128"/>
      <c r="AD1443" s="128"/>
      <c r="AE1443" s="128"/>
      <c r="AF1443" s="128"/>
      <c r="AG1443" s="128"/>
      <c r="AH1443" s="128"/>
      <c r="AI1443" s="128"/>
      <c r="AJ1443" s="128"/>
      <c r="AK1443" s="128"/>
      <c r="AL1443" s="128"/>
    </row>
    <row r="1444" spans="1:38" s="109" customFormat="1" ht="24.75" hidden="1" customHeight="1" x14ac:dyDescent="0.25">
      <c r="A1444" s="60">
        <v>378</v>
      </c>
      <c r="B1444" s="14" t="s">
        <v>301</v>
      </c>
      <c r="C1444" s="26">
        <f t="shared" si="135"/>
        <v>1417114.28</v>
      </c>
      <c r="D1444" s="13">
        <v>70855.710000000006</v>
      </c>
      <c r="E1444" s="13">
        <v>156407</v>
      </c>
      <c r="F1444" s="13">
        <v>852215.55</v>
      </c>
      <c r="G1444" s="13">
        <v>0</v>
      </c>
      <c r="H1444" s="13">
        <v>143522.18</v>
      </c>
      <c r="I1444" s="13">
        <v>194113.84</v>
      </c>
      <c r="J1444" s="13">
        <v>0</v>
      </c>
      <c r="K1444" s="172">
        <v>0</v>
      </c>
      <c r="L1444" s="13">
        <v>0</v>
      </c>
      <c r="M1444" s="184">
        <v>0</v>
      </c>
      <c r="N1444" s="61">
        <v>0</v>
      </c>
      <c r="O1444" s="184">
        <v>0</v>
      </c>
      <c r="P1444" s="61">
        <v>0</v>
      </c>
      <c r="Q1444" s="184">
        <v>0</v>
      </c>
      <c r="R1444" s="61">
        <v>0</v>
      </c>
      <c r="S1444" s="184">
        <v>0</v>
      </c>
      <c r="T1444" s="61">
        <v>0</v>
      </c>
      <c r="U1444" s="108"/>
      <c r="V1444" s="107"/>
      <c r="W1444" s="108"/>
      <c r="X1444" s="108"/>
      <c r="Y1444" s="108"/>
      <c r="Z1444" s="108"/>
      <c r="AA1444" s="108"/>
      <c r="AB1444" s="108"/>
      <c r="AC1444" s="108"/>
      <c r="AD1444" s="108"/>
      <c r="AE1444" s="108"/>
      <c r="AF1444" s="108"/>
      <c r="AG1444" s="108"/>
      <c r="AH1444" s="108"/>
      <c r="AI1444" s="108"/>
      <c r="AJ1444" s="108"/>
      <c r="AK1444" s="108"/>
      <c r="AL1444" s="108"/>
    </row>
    <row r="1445" spans="1:38" s="109" customFormat="1" ht="24.75" hidden="1" customHeight="1" x14ac:dyDescent="0.25">
      <c r="A1445" s="60">
        <v>379</v>
      </c>
      <c r="B1445" s="14" t="s">
        <v>302</v>
      </c>
      <c r="C1445" s="26">
        <f t="shared" si="135"/>
        <v>1413687.62</v>
      </c>
      <c r="D1445" s="13">
        <v>70684.38</v>
      </c>
      <c r="E1445" s="13">
        <v>156028.79999999999</v>
      </c>
      <c r="F1445" s="13">
        <v>850154.84</v>
      </c>
      <c r="G1445" s="13">
        <v>0</v>
      </c>
      <c r="H1445" s="13">
        <v>143175.14000000001</v>
      </c>
      <c r="I1445" s="13">
        <v>193644.46</v>
      </c>
      <c r="J1445" s="13">
        <v>0</v>
      </c>
      <c r="K1445" s="172">
        <v>0</v>
      </c>
      <c r="L1445" s="13">
        <v>0</v>
      </c>
      <c r="M1445" s="184">
        <v>0</v>
      </c>
      <c r="N1445" s="61">
        <v>0</v>
      </c>
      <c r="O1445" s="184">
        <v>0</v>
      </c>
      <c r="P1445" s="61">
        <v>0</v>
      </c>
      <c r="Q1445" s="184">
        <v>0</v>
      </c>
      <c r="R1445" s="61">
        <v>0</v>
      </c>
      <c r="S1445" s="184">
        <v>0</v>
      </c>
      <c r="T1445" s="61">
        <v>0</v>
      </c>
      <c r="U1445" s="108"/>
      <c r="V1445" s="107"/>
      <c r="W1445" s="108"/>
      <c r="X1445" s="108"/>
      <c r="Y1445" s="108"/>
      <c r="Z1445" s="108"/>
      <c r="AA1445" s="108"/>
      <c r="AB1445" s="108"/>
      <c r="AC1445" s="108"/>
      <c r="AD1445" s="108"/>
      <c r="AE1445" s="108"/>
      <c r="AF1445" s="108"/>
      <c r="AG1445" s="108"/>
      <c r="AH1445" s="108"/>
      <c r="AI1445" s="108"/>
      <c r="AJ1445" s="108"/>
      <c r="AK1445" s="108"/>
      <c r="AL1445" s="108"/>
    </row>
    <row r="1446" spans="1:38" s="130" customFormat="1" ht="24.75" hidden="1" customHeight="1" x14ac:dyDescent="0.25">
      <c r="A1446" s="60">
        <v>380</v>
      </c>
      <c r="B1446" s="14" t="s">
        <v>303</v>
      </c>
      <c r="C1446" s="26">
        <f t="shared" si="135"/>
        <v>2226377.17</v>
      </c>
      <c r="D1446" s="13">
        <v>111318.86</v>
      </c>
      <c r="E1446" s="13">
        <v>245725.4</v>
      </c>
      <c r="F1446" s="13">
        <v>1338885.1200000001</v>
      </c>
      <c r="G1446" s="13">
        <v>0</v>
      </c>
      <c r="H1446" s="13">
        <v>225482.53</v>
      </c>
      <c r="I1446" s="13">
        <v>304965.26</v>
      </c>
      <c r="J1446" s="13">
        <v>0</v>
      </c>
      <c r="K1446" s="172">
        <v>0</v>
      </c>
      <c r="L1446" s="13">
        <v>0</v>
      </c>
      <c r="M1446" s="184">
        <v>0</v>
      </c>
      <c r="N1446" s="61">
        <v>0</v>
      </c>
      <c r="O1446" s="184">
        <v>0</v>
      </c>
      <c r="P1446" s="61">
        <v>0</v>
      </c>
      <c r="Q1446" s="184">
        <v>0</v>
      </c>
      <c r="R1446" s="61">
        <v>0</v>
      </c>
      <c r="S1446" s="184">
        <v>0</v>
      </c>
      <c r="T1446" s="61">
        <v>0</v>
      </c>
      <c r="U1446" s="128"/>
      <c r="V1446" s="129"/>
      <c r="W1446" s="128"/>
      <c r="X1446" s="128"/>
      <c r="Y1446" s="128"/>
      <c r="Z1446" s="128"/>
      <c r="AA1446" s="128"/>
      <c r="AB1446" s="128"/>
      <c r="AC1446" s="128"/>
      <c r="AD1446" s="128"/>
      <c r="AE1446" s="128"/>
      <c r="AF1446" s="128"/>
      <c r="AG1446" s="128"/>
      <c r="AH1446" s="128"/>
      <c r="AI1446" s="128"/>
      <c r="AJ1446" s="128"/>
      <c r="AK1446" s="128"/>
      <c r="AL1446" s="128"/>
    </row>
    <row r="1447" spans="1:38" s="109" customFormat="1" ht="24.75" hidden="1" customHeight="1" x14ac:dyDescent="0.25">
      <c r="A1447" s="60">
        <v>381</v>
      </c>
      <c r="B1447" s="14" t="s">
        <v>304</v>
      </c>
      <c r="C1447" s="26">
        <f t="shared" si="135"/>
        <v>1781863.2</v>
      </c>
      <c r="D1447" s="13">
        <v>89093.16</v>
      </c>
      <c r="E1447" s="13">
        <v>196664.36</v>
      </c>
      <c r="F1447" s="13">
        <v>1071566.03</v>
      </c>
      <c r="G1447" s="13">
        <v>0</v>
      </c>
      <c r="H1447" s="13">
        <v>180463.14</v>
      </c>
      <c r="I1447" s="13">
        <v>244076.51</v>
      </c>
      <c r="J1447" s="13">
        <v>0</v>
      </c>
      <c r="K1447" s="172">
        <v>0</v>
      </c>
      <c r="L1447" s="13">
        <v>0</v>
      </c>
      <c r="M1447" s="184">
        <v>0</v>
      </c>
      <c r="N1447" s="61">
        <v>0</v>
      </c>
      <c r="O1447" s="184">
        <v>0</v>
      </c>
      <c r="P1447" s="61">
        <v>0</v>
      </c>
      <c r="Q1447" s="184">
        <v>0</v>
      </c>
      <c r="R1447" s="61">
        <v>0</v>
      </c>
      <c r="S1447" s="184">
        <v>0</v>
      </c>
      <c r="T1447" s="61">
        <v>0</v>
      </c>
      <c r="U1447" s="108"/>
      <c r="V1447" s="107"/>
      <c r="W1447" s="108"/>
      <c r="X1447" s="108"/>
      <c r="Y1447" s="108"/>
      <c r="Z1447" s="108"/>
      <c r="AA1447" s="108"/>
      <c r="AB1447" s="108"/>
      <c r="AC1447" s="108"/>
      <c r="AD1447" s="108"/>
      <c r="AE1447" s="108"/>
      <c r="AF1447" s="108"/>
      <c r="AG1447" s="108"/>
      <c r="AH1447" s="108"/>
      <c r="AI1447" s="108"/>
      <c r="AJ1447" s="108"/>
      <c r="AK1447" s="108"/>
      <c r="AL1447" s="108"/>
    </row>
    <row r="1448" spans="1:38" s="109" customFormat="1" ht="24.75" hidden="1" customHeight="1" x14ac:dyDescent="0.25">
      <c r="A1448" s="60">
        <v>382</v>
      </c>
      <c r="B1448" s="14" t="s">
        <v>305</v>
      </c>
      <c r="C1448" s="26">
        <f t="shared" si="135"/>
        <v>2387430.1800000002</v>
      </c>
      <c r="D1448" s="13">
        <v>119371.51</v>
      </c>
      <c r="E1448" s="13">
        <v>263500.84000000003</v>
      </c>
      <c r="F1448" s="13">
        <v>1435738.2</v>
      </c>
      <c r="G1448" s="13">
        <v>0</v>
      </c>
      <c r="H1448" s="13">
        <v>241793.62</v>
      </c>
      <c r="I1448" s="13">
        <v>327026.01</v>
      </c>
      <c r="J1448" s="13">
        <v>0</v>
      </c>
      <c r="K1448" s="172">
        <v>0</v>
      </c>
      <c r="L1448" s="13">
        <v>0</v>
      </c>
      <c r="M1448" s="184">
        <v>0</v>
      </c>
      <c r="N1448" s="61">
        <v>0</v>
      </c>
      <c r="O1448" s="184">
        <v>0</v>
      </c>
      <c r="P1448" s="61">
        <v>0</v>
      </c>
      <c r="Q1448" s="184">
        <v>0</v>
      </c>
      <c r="R1448" s="61">
        <v>0</v>
      </c>
      <c r="S1448" s="184">
        <v>0</v>
      </c>
      <c r="T1448" s="61">
        <v>0</v>
      </c>
      <c r="U1448" s="108"/>
      <c r="V1448" s="107"/>
      <c r="W1448" s="108"/>
      <c r="X1448" s="108"/>
      <c r="Y1448" s="108"/>
      <c r="Z1448" s="108"/>
      <c r="AA1448" s="108"/>
      <c r="AB1448" s="108"/>
      <c r="AC1448" s="108"/>
      <c r="AD1448" s="108"/>
      <c r="AE1448" s="108"/>
      <c r="AF1448" s="108"/>
      <c r="AG1448" s="108"/>
      <c r="AH1448" s="108"/>
      <c r="AI1448" s="108"/>
      <c r="AJ1448" s="108"/>
      <c r="AK1448" s="108"/>
      <c r="AL1448" s="108"/>
    </row>
    <row r="1449" spans="1:38" s="109" customFormat="1" ht="24.75" hidden="1" customHeight="1" x14ac:dyDescent="0.25">
      <c r="A1449" s="60">
        <v>383</v>
      </c>
      <c r="B1449" s="14" t="s">
        <v>306</v>
      </c>
      <c r="C1449" s="26">
        <f t="shared" si="135"/>
        <v>2008775.73</v>
      </c>
      <c r="D1449" s="13">
        <v>100438.79</v>
      </c>
      <c r="E1449" s="13">
        <v>209807.58</v>
      </c>
      <c r="F1449" s="13">
        <v>1067164.32</v>
      </c>
      <c r="G1449" s="13">
        <v>0</v>
      </c>
      <c r="H1449" s="13">
        <v>363092.81</v>
      </c>
      <c r="I1449" s="13">
        <v>268272.23</v>
      </c>
      <c r="J1449" s="13">
        <v>0</v>
      </c>
      <c r="K1449" s="172">
        <v>0</v>
      </c>
      <c r="L1449" s="13">
        <v>0</v>
      </c>
      <c r="M1449" s="184">
        <v>0</v>
      </c>
      <c r="N1449" s="61">
        <v>0</v>
      </c>
      <c r="O1449" s="184">
        <v>0</v>
      </c>
      <c r="P1449" s="61">
        <v>0</v>
      </c>
      <c r="Q1449" s="184">
        <v>0</v>
      </c>
      <c r="R1449" s="61">
        <v>0</v>
      </c>
      <c r="S1449" s="184">
        <v>0</v>
      </c>
      <c r="T1449" s="61">
        <v>0</v>
      </c>
      <c r="U1449" s="108"/>
      <c r="V1449" s="107"/>
      <c r="W1449" s="108"/>
      <c r="X1449" s="108"/>
      <c r="Y1449" s="108"/>
      <c r="Z1449" s="108"/>
      <c r="AA1449" s="108"/>
      <c r="AB1449" s="108"/>
      <c r="AC1449" s="108"/>
      <c r="AD1449" s="108"/>
      <c r="AE1449" s="108"/>
      <c r="AF1449" s="108"/>
      <c r="AG1449" s="108"/>
      <c r="AH1449" s="108"/>
      <c r="AI1449" s="108"/>
      <c r="AJ1449" s="108"/>
      <c r="AK1449" s="108"/>
      <c r="AL1449" s="108"/>
    </row>
    <row r="1450" spans="1:38" s="109" customFormat="1" ht="24.75" hidden="1" customHeight="1" x14ac:dyDescent="0.25">
      <c r="A1450" s="60">
        <v>384</v>
      </c>
      <c r="B1450" s="14" t="s">
        <v>307</v>
      </c>
      <c r="C1450" s="26">
        <f t="shared" ref="C1450:C1475" si="136">ROUND(SUM(D1450+E1450+F1450+G1450+H1450+I1450+J1450+L1450+N1450+P1450+R1450+T1450),2)</f>
        <v>1470227.53</v>
      </c>
      <c r="D1450" s="13">
        <v>73511.38</v>
      </c>
      <c r="E1450" s="13">
        <v>162269.10999999999</v>
      </c>
      <c r="F1450" s="13">
        <v>884156.46</v>
      </c>
      <c r="G1450" s="13">
        <v>0</v>
      </c>
      <c r="H1450" s="13">
        <v>148901.38</v>
      </c>
      <c r="I1450" s="13">
        <v>201389.2</v>
      </c>
      <c r="J1450" s="13">
        <v>0</v>
      </c>
      <c r="K1450" s="172">
        <v>0</v>
      </c>
      <c r="L1450" s="13">
        <v>0</v>
      </c>
      <c r="M1450" s="184">
        <v>0</v>
      </c>
      <c r="N1450" s="61">
        <v>0</v>
      </c>
      <c r="O1450" s="184">
        <v>0</v>
      </c>
      <c r="P1450" s="61">
        <v>0</v>
      </c>
      <c r="Q1450" s="184">
        <v>0</v>
      </c>
      <c r="R1450" s="61">
        <v>0</v>
      </c>
      <c r="S1450" s="184">
        <v>0</v>
      </c>
      <c r="T1450" s="61">
        <v>0</v>
      </c>
      <c r="U1450" s="108"/>
      <c r="V1450" s="107"/>
      <c r="W1450" s="108"/>
      <c r="X1450" s="108"/>
      <c r="Y1450" s="108"/>
      <c r="Z1450" s="108"/>
      <c r="AA1450" s="108"/>
      <c r="AB1450" s="108"/>
      <c r="AC1450" s="108"/>
      <c r="AD1450" s="108"/>
      <c r="AE1450" s="108"/>
      <c r="AF1450" s="108"/>
      <c r="AG1450" s="108"/>
      <c r="AH1450" s="108"/>
      <c r="AI1450" s="108"/>
      <c r="AJ1450" s="108"/>
      <c r="AK1450" s="108"/>
      <c r="AL1450" s="108"/>
    </row>
    <row r="1451" spans="1:38" s="109" customFormat="1" ht="24.75" hidden="1" customHeight="1" x14ac:dyDescent="0.25">
      <c r="A1451" s="60">
        <v>385</v>
      </c>
      <c r="B1451" s="14" t="s">
        <v>308</v>
      </c>
      <c r="C1451" s="26">
        <f t="shared" si="136"/>
        <v>1835928.28</v>
      </c>
      <c r="D1451" s="13">
        <v>91796.41</v>
      </c>
      <c r="E1451" s="13">
        <v>202631.53</v>
      </c>
      <c r="F1451" s="13">
        <v>1104079.3600000001</v>
      </c>
      <c r="G1451" s="13">
        <v>0</v>
      </c>
      <c r="H1451" s="13">
        <v>185938.73</v>
      </c>
      <c r="I1451" s="13">
        <v>251482.25</v>
      </c>
      <c r="J1451" s="13">
        <v>0</v>
      </c>
      <c r="K1451" s="172">
        <v>0</v>
      </c>
      <c r="L1451" s="13">
        <v>0</v>
      </c>
      <c r="M1451" s="184">
        <v>0</v>
      </c>
      <c r="N1451" s="61">
        <v>0</v>
      </c>
      <c r="O1451" s="184">
        <v>0</v>
      </c>
      <c r="P1451" s="61">
        <v>0</v>
      </c>
      <c r="Q1451" s="184">
        <v>0</v>
      </c>
      <c r="R1451" s="61">
        <v>0</v>
      </c>
      <c r="S1451" s="184">
        <v>0</v>
      </c>
      <c r="T1451" s="61">
        <v>0</v>
      </c>
      <c r="U1451" s="108"/>
      <c r="V1451" s="107"/>
      <c r="W1451" s="108"/>
      <c r="X1451" s="108"/>
      <c r="Y1451" s="108"/>
      <c r="Z1451" s="108"/>
      <c r="AA1451" s="108"/>
      <c r="AB1451" s="108"/>
      <c r="AC1451" s="108"/>
      <c r="AD1451" s="108"/>
      <c r="AE1451" s="108"/>
      <c r="AF1451" s="108"/>
      <c r="AG1451" s="108"/>
      <c r="AH1451" s="108"/>
      <c r="AI1451" s="108"/>
      <c r="AJ1451" s="108"/>
      <c r="AK1451" s="108"/>
      <c r="AL1451" s="108"/>
    </row>
    <row r="1452" spans="1:38" s="109" customFormat="1" ht="24.75" hidden="1" customHeight="1" x14ac:dyDescent="0.25">
      <c r="A1452" s="60">
        <v>386</v>
      </c>
      <c r="B1452" s="14" t="s">
        <v>309</v>
      </c>
      <c r="C1452" s="26">
        <f t="shared" si="136"/>
        <v>1409689.87</v>
      </c>
      <c r="D1452" s="13">
        <v>70484.490000000005</v>
      </c>
      <c r="E1452" s="13">
        <v>155587.57</v>
      </c>
      <c r="F1452" s="13">
        <v>847750.69</v>
      </c>
      <c r="G1452" s="13">
        <v>0</v>
      </c>
      <c r="H1452" s="13">
        <v>142770.26</v>
      </c>
      <c r="I1452" s="13">
        <v>193096.86</v>
      </c>
      <c r="J1452" s="13">
        <v>0</v>
      </c>
      <c r="K1452" s="172">
        <v>0</v>
      </c>
      <c r="L1452" s="13">
        <v>0</v>
      </c>
      <c r="M1452" s="184">
        <v>0</v>
      </c>
      <c r="N1452" s="61">
        <v>0</v>
      </c>
      <c r="O1452" s="184">
        <v>0</v>
      </c>
      <c r="P1452" s="61">
        <v>0</v>
      </c>
      <c r="Q1452" s="184">
        <v>0</v>
      </c>
      <c r="R1452" s="61">
        <v>0</v>
      </c>
      <c r="S1452" s="184">
        <v>0</v>
      </c>
      <c r="T1452" s="61">
        <v>0</v>
      </c>
      <c r="U1452" s="108"/>
      <c r="V1452" s="107"/>
      <c r="W1452" s="108"/>
      <c r="X1452" s="108"/>
      <c r="Y1452" s="108"/>
      <c r="Z1452" s="108"/>
      <c r="AA1452" s="108"/>
      <c r="AB1452" s="108"/>
      <c r="AC1452" s="108"/>
      <c r="AD1452" s="108"/>
      <c r="AE1452" s="108"/>
      <c r="AF1452" s="108"/>
      <c r="AG1452" s="108"/>
      <c r="AH1452" s="108"/>
      <c r="AI1452" s="108"/>
      <c r="AJ1452" s="108"/>
      <c r="AK1452" s="108"/>
      <c r="AL1452" s="108"/>
    </row>
    <row r="1453" spans="1:38" s="109" customFormat="1" ht="24.75" hidden="1" customHeight="1" x14ac:dyDescent="0.25">
      <c r="A1453" s="60">
        <v>387</v>
      </c>
      <c r="B1453" s="14" t="s">
        <v>310</v>
      </c>
      <c r="C1453" s="26">
        <f t="shared" si="136"/>
        <v>450605.79</v>
      </c>
      <c r="D1453" s="13">
        <v>22530.29</v>
      </c>
      <c r="E1453" s="13">
        <v>49733.39</v>
      </c>
      <c r="F1453" s="13">
        <v>270982.56</v>
      </c>
      <c r="G1453" s="13">
        <v>0</v>
      </c>
      <c r="H1453" s="13">
        <v>45636.36</v>
      </c>
      <c r="I1453" s="13">
        <v>61723.19</v>
      </c>
      <c r="J1453" s="13">
        <v>0</v>
      </c>
      <c r="K1453" s="172">
        <v>0</v>
      </c>
      <c r="L1453" s="13">
        <v>0</v>
      </c>
      <c r="M1453" s="184">
        <v>0</v>
      </c>
      <c r="N1453" s="61">
        <v>0</v>
      </c>
      <c r="O1453" s="184">
        <v>0</v>
      </c>
      <c r="P1453" s="61">
        <v>0</v>
      </c>
      <c r="Q1453" s="184">
        <v>0</v>
      </c>
      <c r="R1453" s="61">
        <v>0</v>
      </c>
      <c r="S1453" s="184">
        <v>0</v>
      </c>
      <c r="T1453" s="61">
        <v>0</v>
      </c>
      <c r="U1453" s="108"/>
      <c r="V1453" s="107"/>
      <c r="W1453" s="108"/>
      <c r="X1453" s="108"/>
      <c r="Y1453" s="108"/>
      <c r="Z1453" s="108"/>
      <c r="AA1453" s="108"/>
      <c r="AB1453" s="108"/>
      <c r="AC1453" s="108"/>
      <c r="AD1453" s="108"/>
      <c r="AE1453" s="108"/>
      <c r="AF1453" s="108"/>
      <c r="AG1453" s="108"/>
      <c r="AH1453" s="108"/>
      <c r="AI1453" s="108"/>
      <c r="AJ1453" s="108"/>
      <c r="AK1453" s="108"/>
      <c r="AL1453" s="108"/>
    </row>
    <row r="1454" spans="1:38" s="109" customFormat="1" ht="24.75" hidden="1" customHeight="1" x14ac:dyDescent="0.25">
      <c r="A1454" s="60">
        <v>388</v>
      </c>
      <c r="B1454" s="14" t="s">
        <v>311</v>
      </c>
      <c r="C1454" s="26">
        <f t="shared" si="136"/>
        <v>2124338.8199999998</v>
      </c>
      <c r="D1454" s="13">
        <v>106216.94</v>
      </c>
      <c r="E1454" s="13">
        <v>234463.42</v>
      </c>
      <c r="F1454" s="13">
        <v>1277521.93</v>
      </c>
      <c r="G1454" s="13">
        <v>0</v>
      </c>
      <c r="H1454" s="13">
        <v>215148.31</v>
      </c>
      <c r="I1454" s="13">
        <v>290988.21999999997</v>
      </c>
      <c r="J1454" s="13">
        <v>0</v>
      </c>
      <c r="K1454" s="172">
        <v>0</v>
      </c>
      <c r="L1454" s="13">
        <v>0</v>
      </c>
      <c r="M1454" s="184">
        <v>0</v>
      </c>
      <c r="N1454" s="61">
        <v>0</v>
      </c>
      <c r="O1454" s="184">
        <v>0</v>
      </c>
      <c r="P1454" s="61">
        <v>0</v>
      </c>
      <c r="Q1454" s="184">
        <v>0</v>
      </c>
      <c r="R1454" s="61">
        <v>0</v>
      </c>
      <c r="S1454" s="184">
        <v>0</v>
      </c>
      <c r="T1454" s="61">
        <v>0</v>
      </c>
      <c r="U1454" s="108"/>
      <c r="V1454" s="107"/>
      <c r="W1454" s="108"/>
      <c r="X1454" s="108"/>
      <c r="Y1454" s="108"/>
      <c r="Z1454" s="108"/>
      <c r="AA1454" s="108"/>
      <c r="AB1454" s="108"/>
      <c r="AC1454" s="108"/>
      <c r="AD1454" s="108"/>
      <c r="AE1454" s="108"/>
      <c r="AF1454" s="108"/>
      <c r="AG1454" s="108"/>
      <c r="AH1454" s="108"/>
      <c r="AI1454" s="108"/>
      <c r="AJ1454" s="108"/>
      <c r="AK1454" s="108"/>
      <c r="AL1454" s="108"/>
    </row>
    <row r="1455" spans="1:38" s="109" customFormat="1" ht="24.75" hidden="1" customHeight="1" x14ac:dyDescent="0.25">
      <c r="A1455" s="60">
        <v>389</v>
      </c>
      <c r="B1455" s="14" t="s">
        <v>312</v>
      </c>
      <c r="C1455" s="26">
        <f t="shared" si="136"/>
        <v>2788057.72</v>
      </c>
      <c r="D1455" s="13">
        <v>139402.89000000001</v>
      </c>
      <c r="E1455" s="13">
        <v>243414.18</v>
      </c>
      <c r="F1455" s="13">
        <v>1326291.93</v>
      </c>
      <c r="G1455" s="13">
        <v>553490.18000000005</v>
      </c>
      <c r="H1455" s="13">
        <v>223361.7</v>
      </c>
      <c r="I1455" s="13">
        <v>302096.84000000003</v>
      </c>
      <c r="J1455" s="13">
        <v>0</v>
      </c>
      <c r="K1455" s="172">
        <v>0</v>
      </c>
      <c r="L1455" s="13">
        <v>0</v>
      </c>
      <c r="M1455" s="184">
        <v>0</v>
      </c>
      <c r="N1455" s="61">
        <v>0</v>
      </c>
      <c r="O1455" s="184">
        <v>0</v>
      </c>
      <c r="P1455" s="61">
        <v>0</v>
      </c>
      <c r="Q1455" s="184">
        <v>0</v>
      </c>
      <c r="R1455" s="61">
        <v>0</v>
      </c>
      <c r="S1455" s="184">
        <v>0</v>
      </c>
      <c r="T1455" s="61">
        <v>0</v>
      </c>
      <c r="U1455" s="108"/>
      <c r="V1455" s="107"/>
      <c r="W1455" s="108"/>
      <c r="X1455" s="108"/>
      <c r="Y1455" s="108"/>
      <c r="Z1455" s="108"/>
      <c r="AA1455" s="108"/>
      <c r="AB1455" s="108"/>
      <c r="AC1455" s="108"/>
      <c r="AD1455" s="108"/>
      <c r="AE1455" s="108"/>
      <c r="AF1455" s="108"/>
      <c r="AG1455" s="108"/>
      <c r="AH1455" s="108"/>
      <c r="AI1455" s="108"/>
      <c r="AJ1455" s="108"/>
      <c r="AK1455" s="108"/>
      <c r="AL1455" s="108"/>
    </row>
    <row r="1456" spans="1:38" s="109" customFormat="1" ht="24.75" hidden="1" customHeight="1" x14ac:dyDescent="0.25">
      <c r="A1456" s="60">
        <v>390</v>
      </c>
      <c r="B1456" s="14" t="s">
        <v>313</v>
      </c>
      <c r="C1456" s="26">
        <f t="shared" si="136"/>
        <v>1274201.8999999999</v>
      </c>
      <c r="D1456" s="13">
        <v>63710.1</v>
      </c>
      <c r="E1456" s="13">
        <v>157415.53</v>
      </c>
      <c r="F1456" s="13">
        <v>857710.76</v>
      </c>
      <c r="G1456" s="13">
        <v>0</v>
      </c>
      <c r="H1456" s="13">
        <v>0</v>
      </c>
      <c r="I1456" s="13">
        <v>195365.51</v>
      </c>
      <c r="J1456" s="13">
        <v>0</v>
      </c>
      <c r="K1456" s="172">
        <v>0</v>
      </c>
      <c r="L1456" s="13">
        <v>0</v>
      </c>
      <c r="M1456" s="184">
        <v>0</v>
      </c>
      <c r="N1456" s="61">
        <v>0</v>
      </c>
      <c r="O1456" s="184">
        <v>0</v>
      </c>
      <c r="P1456" s="61">
        <v>0</v>
      </c>
      <c r="Q1456" s="184">
        <v>0</v>
      </c>
      <c r="R1456" s="61">
        <v>0</v>
      </c>
      <c r="S1456" s="184">
        <v>0</v>
      </c>
      <c r="T1456" s="61">
        <v>0</v>
      </c>
      <c r="U1456" s="108"/>
      <c r="V1456" s="107"/>
      <c r="W1456" s="108"/>
      <c r="X1456" s="108"/>
      <c r="Y1456" s="108"/>
      <c r="Z1456" s="108"/>
      <c r="AA1456" s="108"/>
      <c r="AB1456" s="108"/>
      <c r="AC1456" s="108"/>
      <c r="AD1456" s="108"/>
      <c r="AE1456" s="108"/>
      <c r="AF1456" s="108"/>
      <c r="AG1456" s="108"/>
      <c r="AH1456" s="108"/>
      <c r="AI1456" s="108"/>
      <c r="AJ1456" s="108"/>
      <c r="AK1456" s="108"/>
      <c r="AL1456" s="108"/>
    </row>
    <row r="1457" spans="1:38" s="109" customFormat="1" ht="24.75" hidden="1" customHeight="1" x14ac:dyDescent="0.25">
      <c r="A1457" s="60">
        <v>391</v>
      </c>
      <c r="B1457" s="14" t="s">
        <v>314</v>
      </c>
      <c r="C1457" s="26">
        <f t="shared" si="136"/>
        <v>932813.02</v>
      </c>
      <c r="D1457" s="13">
        <v>46640.65</v>
      </c>
      <c r="E1457" s="13">
        <v>102954.64</v>
      </c>
      <c r="F1457" s="13">
        <v>560969.4</v>
      </c>
      <c r="G1457" s="13">
        <v>0</v>
      </c>
      <c r="H1457" s="13">
        <v>94473.23</v>
      </c>
      <c r="I1457" s="13">
        <v>127775.1</v>
      </c>
      <c r="J1457" s="13">
        <v>0</v>
      </c>
      <c r="K1457" s="172">
        <v>0</v>
      </c>
      <c r="L1457" s="13">
        <v>0</v>
      </c>
      <c r="M1457" s="184">
        <v>0</v>
      </c>
      <c r="N1457" s="61">
        <v>0</v>
      </c>
      <c r="O1457" s="184">
        <v>0</v>
      </c>
      <c r="P1457" s="61">
        <v>0</v>
      </c>
      <c r="Q1457" s="184">
        <v>0</v>
      </c>
      <c r="R1457" s="61">
        <v>0</v>
      </c>
      <c r="S1457" s="184">
        <v>0</v>
      </c>
      <c r="T1457" s="61">
        <v>0</v>
      </c>
      <c r="U1457" s="108"/>
      <c r="V1457" s="107"/>
      <c r="W1457" s="108"/>
      <c r="X1457" s="108"/>
      <c r="Y1457" s="108"/>
      <c r="Z1457" s="108"/>
      <c r="AA1457" s="108"/>
      <c r="AB1457" s="108"/>
      <c r="AC1457" s="108"/>
      <c r="AD1457" s="108"/>
      <c r="AE1457" s="108"/>
      <c r="AF1457" s="108"/>
      <c r="AG1457" s="108"/>
      <c r="AH1457" s="108"/>
      <c r="AI1457" s="108"/>
      <c r="AJ1457" s="108"/>
      <c r="AK1457" s="108"/>
      <c r="AL1457" s="108"/>
    </row>
    <row r="1458" spans="1:38" s="109" customFormat="1" ht="24.75" hidden="1" customHeight="1" x14ac:dyDescent="0.25">
      <c r="A1458" s="60">
        <v>392</v>
      </c>
      <c r="B1458" s="14" t="s">
        <v>315</v>
      </c>
      <c r="C1458" s="26">
        <f t="shared" si="136"/>
        <v>1791572.08</v>
      </c>
      <c r="D1458" s="13">
        <v>89578.6</v>
      </c>
      <c r="E1458" s="13">
        <v>197735.94</v>
      </c>
      <c r="F1458" s="13">
        <v>1077404.69</v>
      </c>
      <c r="G1458" s="13">
        <v>0</v>
      </c>
      <c r="H1458" s="13">
        <v>181446.44</v>
      </c>
      <c r="I1458" s="13">
        <v>245406.41</v>
      </c>
      <c r="J1458" s="13">
        <v>0</v>
      </c>
      <c r="K1458" s="172">
        <v>0</v>
      </c>
      <c r="L1458" s="13">
        <v>0</v>
      </c>
      <c r="M1458" s="184">
        <v>0</v>
      </c>
      <c r="N1458" s="61">
        <v>0</v>
      </c>
      <c r="O1458" s="184">
        <v>0</v>
      </c>
      <c r="P1458" s="61">
        <v>0</v>
      </c>
      <c r="Q1458" s="184">
        <v>0</v>
      </c>
      <c r="R1458" s="61">
        <v>0</v>
      </c>
      <c r="S1458" s="184">
        <v>0</v>
      </c>
      <c r="T1458" s="61">
        <v>0</v>
      </c>
      <c r="U1458" s="108"/>
      <c r="V1458" s="107"/>
      <c r="W1458" s="108"/>
      <c r="X1458" s="108"/>
      <c r="Y1458" s="108"/>
      <c r="Z1458" s="108"/>
      <c r="AA1458" s="108"/>
      <c r="AB1458" s="108"/>
      <c r="AC1458" s="108"/>
      <c r="AD1458" s="108"/>
      <c r="AE1458" s="108"/>
      <c r="AF1458" s="108"/>
      <c r="AG1458" s="108"/>
      <c r="AH1458" s="108"/>
      <c r="AI1458" s="108"/>
      <c r="AJ1458" s="108"/>
      <c r="AK1458" s="108"/>
      <c r="AL1458" s="108"/>
    </row>
    <row r="1459" spans="1:38" s="109" customFormat="1" ht="24.75" hidden="1" customHeight="1" x14ac:dyDescent="0.25">
      <c r="A1459" s="60">
        <v>393</v>
      </c>
      <c r="B1459" s="14" t="s">
        <v>316</v>
      </c>
      <c r="C1459" s="26">
        <f t="shared" si="136"/>
        <v>1886185.97</v>
      </c>
      <c r="D1459" s="13">
        <v>94309.3</v>
      </c>
      <c r="E1459" s="13">
        <v>208178.48</v>
      </c>
      <c r="F1459" s="13">
        <v>1134303.01</v>
      </c>
      <c r="G1459" s="13">
        <v>0</v>
      </c>
      <c r="H1459" s="13">
        <v>191028.72</v>
      </c>
      <c r="I1459" s="13">
        <v>258366.46</v>
      </c>
      <c r="J1459" s="13">
        <v>0</v>
      </c>
      <c r="K1459" s="172">
        <v>0</v>
      </c>
      <c r="L1459" s="13">
        <v>0</v>
      </c>
      <c r="M1459" s="184">
        <v>0</v>
      </c>
      <c r="N1459" s="61">
        <v>0</v>
      </c>
      <c r="O1459" s="184">
        <v>0</v>
      </c>
      <c r="P1459" s="61">
        <v>0</v>
      </c>
      <c r="Q1459" s="184">
        <v>0</v>
      </c>
      <c r="R1459" s="61">
        <v>0</v>
      </c>
      <c r="S1459" s="184">
        <v>0</v>
      </c>
      <c r="T1459" s="61">
        <v>0</v>
      </c>
      <c r="U1459" s="108"/>
      <c r="V1459" s="107"/>
      <c r="W1459" s="108"/>
      <c r="X1459" s="108"/>
      <c r="Y1459" s="108"/>
      <c r="Z1459" s="108"/>
      <c r="AA1459" s="108"/>
      <c r="AB1459" s="108"/>
      <c r="AC1459" s="108"/>
      <c r="AD1459" s="108"/>
      <c r="AE1459" s="108"/>
      <c r="AF1459" s="108"/>
      <c r="AG1459" s="108"/>
      <c r="AH1459" s="108"/>
      <c r="AI1459" s="108"/>
      <c r="AJ1459" s="108"/>
      <c r="AK1459" s="108"/>
      <c r="AL1459" s="108"/>
    </row>
    <row r="1460" spans="1:38" s="109" customFormat="1" ht="24.75" hidden="1" customHeight="1" x14ac:dyDescent="0.25">
      <c r="A1460" s="60">
        <v>394</v>
      </c>
      <c r="B1460" s="14" t="s">
        <v>317</v>
      </c>
      <c r="C1460" s="26">
        <f t="shared" si="136"/>
        <v>3374661.03</v>
      </c>
      <c r="D1460" s="13">
        <v>168733.05</v>
      </c>
      <c r="E1460" s="13">
        <v>0</v>
      </c>
      <c r="F1460" s="13">
        <v>1102705.56</v>
      </c>
      <c r="G1460" s="13">
        <v>0</v>
      </c>
      <c r="H1460" s="13">
        <v>0</v>
      </c>
      <c r="I1460" s="13">
        <v>0</v>
      </c>
      <c r="J1460" s="13">
        <v>0</v>
      </c>
      <c r="K1460" s="15">
        <v>0</v>
      </c>
      <c r="L1460" s="13">
        <v>0</v>
      </c>
      <c r="M1460" s="184">
        <v>786</v>
      </c>
      <c r="N1460" s="13">
        <v>2103222.42</v>
      </c>
      <c r="O1460" s="184">
        <v>0</v>
      </c>
      <c r="P1460" s="13">
        <v>0</v>
      </c>
      <c r="Q1460" s="184">
        <v>0</v>
      </c>
      <c r="R1460" s="13">
        <v>0</v>
      </c>
      <c r="S1460" s="184">
        <v>0</v>
      </c>
      <c r="T1460" s="13">
        <v>0</v>
      </c>
      <c r="U1460" s="108"/>
      <c r="V1460" s="107"/>
      <c r="W1460" s="108"/>
      <c r="X1460" s="108"/>
      <c r="Y1460" s="108"/>
      <c r="Z1460" s="108"/>
      <c r="AA1460" s="108"/>
      <c r="AB1460" s="108"/>
      <c r="AC1460" s="108"/>
      <c r="AD1460" s="108"/>
      <c r="AE1460" s="108"/>
      <c r="AF1460" s="108"/>
      <c r="AG1460" s="108"/>
      <c r="AH1460" s="108"/>
      <c r="AI1460" s="108"/>
      <c r="AJ1460" s="108"/>
      <c r="AK1460" s="108"/>
      <c r="AL1460" s="108"/>
    </row>
    <row r="1461" spans="1:38" s="2" customFormat="1" ht="24.75" hidden="1" customHeight="1" x14ac:dyDescent="0.25">
      <c r="A1461" s="60">
        <v>395</v>
      </c>
      <c r="B1461" s="14" t="s">
        <v>1182</v>
      </c>
      <c r="C1461" s="26">
        <f t="shared" si="136"/>
        <v>2428668.9</v>
      </c>
      <c r="D1461" s="13">
        <v>121433.45</v>
      </c>
      <c r="E1461" s="13">
        <v>0</v>
      </c>
      <c r="F1461" s="13">
        <v>725135.89</v>
      </c>
      <c r="G1461" s="13">
        <v>0</v>
      </c>
      <c r="H1461" s="13">
        <v>0</v>
      </c>
      <c r="I1461" s="13">
        <v>0</v>
      </c>
      <c r="J1461" s="13">
        <v>0</v>
      </c>
      <c r="K1461" s="15">
        <v>0</v>
      </c>
      <c r="L1461" s="13">
        <v>0</v>
      </c>
      <c r="M1461" s="184">
        <v>591.25</v>
      </c>
      <c r="N1461" s="13">
        <v>1582099.56</v>
      </c>
      <c r="O1461" s="184">
        <v>0</v>
      </c>
      <c r="P1461" s="13">
        <v>0</v>
      </c>
      <c r="Q1461" s="184">
        <v>0</v>
      </c>
      <c r="R1461" s="13">
        <v>0</v>
      </c>
      <c r="S1461" s="184">
        <v>0</v>
      </c>
      <c r="T1461" s="13">
        <v>0</v>
      </c>
      <c r="U1461" s="4"/>
      <c r="V1461" s="28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</row>
    <row r="1462" spans="1:38" s="109" customFormat="1" ht="24.75" hidden="1" customHeight="1" x14ac:dyDescent="0.25">
      <c r="A1462" s="60">
        <v>396</v>
      </c>
      <c r="B1462" s="14" t="s">
        <v>318</v>
      </c>
      <c r="C1462" s="26">
        <f t="shared" si="136"/>
        <v>1769099.02</v>
      </c>
      <c r="D1462" s="13">
        <v>88454.95</v>
      </c>
      <c r="E1462" s="13">
        <v>154452.97</v>
      </c>
      <c r="F1462" s="13">
        <v>841568.58</v>
      </c>
      <c r="G1462" s="13">
        <v>351204.68</v>
      </c>
      <c r="H1462" s="13">
        <v>141729.12</v>
      </c>
      <c r="I1462" s="13">
        <v>191688.72</v>
      </c>
      <c r="J1462" s="13">
        <v>0</v>
      </c>
      <c r="K1462" s="172">
        <v>0</v>
      </c>
      <c r="L1462" s="13">
        <v>0</v>
      </c>
      <c r="M1462" s="184">
        <v>0</v>
      </c>
      <c r="N1462" s="61">
        <v>0</v>
      </c>
      <c r="O1462" s="184">
        <v>0</v>
      </c>
      <c r="P1462" s="61">
        <v>0</v>
      </c>
      <c r="Q1462" s="184">
        <v>0</v>
      </c>
      <c r="R1462" s="61">
        <v>0</v>
      </c>
      <c r="S1462" s="184">
        <v>0</v>
      </c>
      <c r="T1462" s="61">
        <v>0</v>
      </c>
      <c r="U1462" s="108"/>
      <c r="V1462" s="107"/>
      <c r="W1462" s="108"/>
      <c r="X1462" s="108"/>
      <c r="Y1462" s="108"/>
      <c r="Z1462" s="108"/>
      <c r="AA1462" s="108"/>
      <c r="AB1462" s="108"/>
      <c r="AC1462" s="108"/>
      <c r="AD1462" s="108"/>
      <c r="AE1462" s="108"/>
      <c r="AF1462" s="108"/>
      <c r="AG1462" s="108"/>
      <c r="AH1462" s="108"/>
      <c r="AI1462" s="108"/>
      <c r="AJ1462" s="108"/>
      <c r="AK1462" s="108"/>
      <c r="AL1462" s="108"/>
    </row>
    <row r="1463" spans="1:38" s="109" customFormat="1" ht="24.75" hidden="1" customHeight="1" x14ac:dyDescent="0.25">
      <c r="A1463" s="60">
        <v>397</v>
      </c>
      <c r="B1463" s="14" t="s">
        <v>319</v>
      </c>
      <c r="C1463" s="26">
        <f t="shared" si="136"/>
        <v>1398077.3</v>
      </c>
      <c r="D1463" s="13">
        <v>69903.86</v>
      </c>
      <c r="E1463" s="13">
        <v>154305.89000000001</v>
      </c>
      <c r="F1463" s="13">
        <v>840767.2</v>
      </c>
      <c r="G1463" s="13">
        <v>0</v>
      </c>
      <c r="H1463" s="13">
        <v>141594.16</v>
      </c>
      <c r="I1463" s="13">
        <v>191506.19</v>
      </c>
      <c r="J1463" s="13">
        <v>0</v>
      </c>
      <c r="K1463" s="172">
        <v>0</v>
      </c>
      <c r="L1463" s="13">
        <v>0</v>
      </c>
      <c r="M1463" s="184">
        <v>0</v>
      </c>
      <c r="N1463" s="61">
        <v>0</v>
      </c>
      <c r="O1463" s="184">
        <v>0</v>
      </c>
      <c r="P1463" s="61">
        <v>0</v>
      </c>
      <c r="Q1463" s="184">
        <v>0</v>
      </c>
      <c r="R1463" s="61">
        <v>0</v>
      </c>
      <c r="S1463" s="184">
        <v>0</v>
      </c>
      <c r="T1463" s="61">
        <v>0</v>
      </c>
      <c r="U1463" s="108"/>
      <c r="V1463" s="107"/>
      <c r="W1463" s="108"/>
      <c r="X1463" s="108"/>
      <c r="Y1463" s="108"/>
      <c r="Z1463" s="108"/>
      <c r="AA1463" s="108"/>
      <c r="AB1463" s="108"/>
      <c r="AC1463" s="108"/>
      <c r="AD1463" s="108"/>
      <c r="AE1463" s="108"/>
      <c r="AF1463" s="108"/>
      <c r="AG1463" s="108"/>
      <c r="AH1463" s="108"/>
      <c r="AI1463" s="108"/>
      <c r="AJ1463" s="108"/>
      <c r="AK1463" s="108"/>
      <c r="AL1463" s="108"/>
    </row>
    <row r="1464" spans="1:38" s="109" customFormat="1" ht="24.75" hidden="1" customHeight="1" x14ac:dyDescent="0.25">
      <c r="A1464" s="60">
        <v>398</v>
      </c>
      <c r="B1464" s="14" t="s">
        <v>320</v>
      </c>
      <c r="C1464" s="26">
        <f t="shared" si="136"/>
        <v>3928038.97</v>
      </c>
      <c r="D1464" s="13">
        <v>196401.95</v>
      </c>
      <c r="E1464" s="13">
        <v>0</v>
      </c>
      <c r="F1464" s="13">
        <v>1248443.1200000001</v>
      </c>
      <c r="G1464" s="13">
        <v>0</v>
      </c>
      <c r="H1464" s="13">
        <v>0</v>
      </c>
      <c r="I1464" s="13">
        <v>0</v>
      </c>
      <c r="J1464" s="13">
        <v>0</v>
      </c>
      <c r="K1464" s="15">
        <v>0</v>
      </c>
      <c r="L1464" s="13">
        <v>0</v>
      </c>
      <c r="M1464" s="184">
        <v>928</v>
      </c>
      <c r="N1464" s="13">
        <v>2483193.9</v>
      </c>
      <c r="O1464" s="184">
        <v>0</v>
      </c>
      <c r="P1464" s="13">
        <v>0</v>
      </c>
      <c r="Q1464" s="184">
        <v>0</v>
      </c>
      <c r="R1464" s="13">
        <v>0</v>
      </c>
      <c r="S1464" s="184">
        <v>0</v>
      </c>
      <c r="T1464" s="13">
        <v>0</v>
      </c>
      <c r="U1464" s="108"/>
      <c r="V1464" s="107"/>
      <c r="W1464" s="108"/>
      <c r="X1464" s="108"/>
      <c r="Y1464" s="108"/>
      <c r="Z1464" s="108"/>
      <c r="AA1464" s="108"/>
      <c r="AB1464" s="108"/>
      <c r="AC1464" s="108"/>
      <c r="AD1464" s="108"/>
      <c r="AE1464" s="108"/>
      <c r="AF1464" s="108"/>
      <c r="AG1464" s="108"/>
      <c r="AH1464" s="108"/>
      <c r="AI1464" s="108"/>
      <c r="AJ1464" s="108"/>
      <c r="AK1464" s="108"/>
      <c r="AL1464" s="108"/>
    </row>
    <row r="1465" spans="1:38" s="109" customFormat="1" ht="24.75" hidden="1" customHeight="1" x14ac:dyDescent="0.25">
      <c r="A1465" s="60">
        <v>399</v>
      </c>
      <c r="B1465" s="14" t="s">
        <v>321</v>
      </c>
      <c r="C1465" s="26">
        <f t="shared" si="136"/>
        <v>2231517.15</v>
      </c>
      <c r="D1465" s="13">
        <v>111575.86</v>
      </c>
      <c r="E1465" s="13">
        <v>246292.7</v>
      </c>
      <c r="F1465" s="13">
        <v>1341976.18</v>
      </c>
      <c r="G1465" s="13">
        <v>0</v>
      </c>
      <c r="H1465" s="13">
        <v>226003.09</v>
      </c>
      <c r="I1465" s="13">
        <v>305669.32</v>
      </c>
      <c r="J1465" s="13">
        <v>0</v>
      </c>
      <c r="K1465" s="172">
        <v>0</v>
      </c>
      <c r="L1465" s="13">
        <v>0</v>
      </c>
      <c r="M1465" s="184">
        <v>0</v>
      </c>
      <c r="N1465" s="61">
        <v>0</v>
      </c>
      <c r="O1465" s="184">
        <v>0</v>
      </c>
      <c r="P1465" s="61">
        <v>0</v>
      </c>
      <c r="Q1465" s="184">
        <v>0</v>
      </c>
      <c r="R1465" s="61">
        <v>0</v>
      </c>
      <c r="S1465" s="184">
        <v>0</v>
      </c>
      <c r="T1465" s="61">
        <v>0</v>
      </c>
      <c r="U1465" s="108"/>
      <c r="V1465" s="107"/>
      <c r="W1465" s="108"/>
      <c r="X1465" s="108"/>
      <c r="Y1465" s="108"/>
      <c r="Z1465" s="108"/>
      <c r="AA1465" s="108"/>
      <c r="AB1465" s="108"/>
      <c r="AC1465" s="108"/>
      <c r="AD1465" s="108"/>
      <c r="AE1465" s="108"/>
      <c r="AF1465" s="108"/>
      <c r="AG1465" s="108"/>
      <c r="AH1465" s="108"/>
      <c r="AI1465" s="108"/>
      <c r="AJ1465" s="108"/>
      <c r="AK1465" s="108"/>
      <c r="AL1465" s="108"/>
    </row>
    <row r="1466" spans="1:38" s="109" customFormat="1" ht="24.75" hidden="1" customHeight="1" x14ac:dyDescent="0.25">
      <c r="A1466" s="60">
        <v>400</v>
      </c>
      <c r="B1466" s="14" t="s">
        <v>322</v>
      </c>
      <c r="C1466" s="26">
        <f t="shared" si="136"/>
        <v>1980863.53</v>
      </c>
      <c r="D1466" s="13">
        <v>99043.18</v>
      </c>
      <c r="E1466" s="13">
        <v>244716.87</v>
      </c>
      <c r="F1466" s="13">
        <v>1333389.8999999999</v>
      </c>
      <c r="G1466" s="13">
        <v>0</v>
      </c>
      <c r="H1466" s="13">
        <v>0</v>
      </c>
      <c r="I1466" s="13">
        <v>303713.58</v>
      </c>
      <c r="J1466" s="13">
        <v>0</v>
      </c>
      <c r="K1466" s="172">
        <v>0</v>
      </c>
      <c r="L1466" s="13">
        <v>0</v>
      </c>
      <c r="M1466" s="184">
        <v>0</v>
      </c>
      <c r="N1466" s="61">
        <v>0</v>
      </c>
      <c r="O1466" s="184">
        <v>0</v>
      </c>
      <c r="P1466" s="61">
        <v>0</v>
      </c>
      <c r="Q1466" s="184">
        <v>0</v>
      </c>
      <c r="R1466" s="61">
        <v>0</v>
      </c>
      <c r="S1466" s="184">
        <v>0</v>
      </c>
      <c r="T1466" s="61">
        <v>0</v>
      </c>
      <c r="U1466" s="108"/>
      <c r="V1466" s="107"/>
      <c r="W1466" s="108"/>
      <c r="X1466" s="108"/>
      <c r="Y1466" s="108"/>
      <c r="Z1466" s="108"/>
      <c r="AA1466" s="108"/>
      <c r="AB1466" s="108"/>
      <c r="AC1466" s="108"/>
      <c r="AD1466" s="108"/>
      <c r="AE1466" s="108"/>
      <c r="AF1466" s="108"/>
      <c r="AG1466" s="108"/>
      <c r="AH1466" s="108"/>
      <c r="AI1466" s="108"/>
      <c r="AJ1466" s="108"/>
      <c r="AK1466" s="108"/>
      <c r="AL1466" s="108"/>
    </row>
    <row r="1467" spans="1:38" s="109" customFormat="1" ht="24.75" hidden="1" customHeight="1" x14ac:dyDescent="0.25">
      <c r="A1467" s="60">
        <v>401</v>
      </c>
      <c r="B1467" s="14" t="s">
        <v>323</v>
      </c>
      <c r="C1467" s="26">
        <f t="shared" si="136"/>
        <v>891312.34</v>
      </c>
      <c r="D1467" s="13">
        <v>44565.62</v>
      </c>
      <c r="E1467" s="13">
        <v>98374.2</v>
      </c>
      <c r="F1467" s="13">
        <v>536011.98</v>
      </c>
      <c r="G1467" s="13">
        <v>0</v>
      </c>
      <c r="H1467" s="13">
        <v>90270.13</v>
      </c>
      <c r="I1467" s="13">
        <v>122090.41</v>
      </c>
      <c r="J1467" s="13">
        <v>0</v>
      </c>
      <c r="K1467" s="172">
        <v>0</v>
      </c>
      <c r="L1467" s="13">
        <v>0</v>
      </c>
      <c r="M1467" s="184">
        <v>0</v>
      </c>
      <c r="N1467" s="61">
        <v>0</v>
      </c>
      <c r="O1467" s="184">
        <v>0</v>
      </c>
      <c r="P1467" s="61">
        <v>0</v>
      </c>
      <c r="Q1467" s="184">
        <v>0</v>
      </c>
      <c r="R1467" s="61">
        <v>0</v>
      </c>
      <c r="S1467" s="184">
        <v>0</v>
      </c>
      <c r="T1467" s="61">
        <v>0</v>
      </c>
      <c r="U1467" s="108"/>
      <c r="V1467" s="107"/>
      <c r="W1467" s="108"/>
      <c r="X1467" s="108"/>
      <c r="Y1467" s="108"/>
      <c r="Z1467" s="108"/>
      <c r="AA1467" s="108"/>
      <c r="AB1467" s="108"/>
      <c r="AC1467" s="108"/>
      <c r="AD1467" s="108"/>
      <c r="AE1467" s="108"/>
      <c r="AF1467" s="108"/>
      <c r="AG1467" s="108"/>
      <c r="AH1467" s="108"/>
      <c r="AI1467" s="108"/>
      <c r="AJ1467" s="108"/>
      <c r="AK1467" s="108"/>
      <c r="AL1467" s="108"/>
    </row>
    <row r="1468" spans="1:38" s="109" customFormat="1" ht="24.75" hidden="1" customHeight="1" x14ac:dyDescent="0.25">
      <c r="A1468" s="60">
        <v>402</v>
      </c>
      <c r="B1468" s="14" t="s">
        <v>324</v>
      </c>
      <c r="C1468" s="26">
        <f t="shared" si="136"/>
        <v>1408547.63</v>
      </c>
      <c r="D1468" s="13">
        <v>70427.38</v>
      </c>
      <c r="E1468" s="13">
        <v>155461.5</v>
      </c>
      <c r="F1468" s="13">
        <v>847063.79</v>
      </c>
      <c r="G1468" s="13">
        <v>0</v>
      </c>
      <c r="H1468" s="13">
        <v>142654.57</v>
      </c>
      <c r="I1468" s="13">
        <v>192940.39</v>
      </c>
      <c r="J1468" s="13">
        <v>0</v>
      </c>
      <c r="K1468" s="172">
        <v>0</v>
      </c>
      <c r="L1468" s="13">
        <v>0</v>
      </c>
      <c r="M1468" s="184">
        <v>0</v>
      </c>
      <c r="N1468" s="61">
        <v>0</v>
      </c>
      <c r="O1468" s="184">
        <v>0</v>
      </c>
      <c r="P1468" s="61">
        <v>0</v>
      </c>
      <c r="Q1468" s="184">
        <v>0</v>
      </c>
      <c r="R1468" s="61">
        <v>0</v>
      </c>
      <c r="S1468" s="184">
        <v>0</v>
      </c>
      <c r="T1468" s="61">
        <v>0</v>
      </c>
      <c r="U1468" s="108"/>
      <c r="V1468" s="107"/>
      <c r="W1468" s="108"/>
      <c r="X1468" s="108"/>
      <c r="Y1468" s="108"/>
      <c r="Z1468" s="108"/>
      <c r="AA1468" s="108"/>
      <c r="AB1468" s="108"/>
      <c r="AC1468" s="108"/>
      <c r="AD1468" s="108"/>
      <c r="AE1468" s="108"/>
      <c r="AF1468" s="108"/>
      <c r="AG1468" s="108"/>
      <c r="AH1468" s="108"/>
      <c r="AI1468" s="108"/>
      <c r="AJ1468" s="108"/>
      <c r="AK1468" s="108"/>
      <c r="AL1468" s="108"/>
    </row>
    <row r="1469" spans="1:38" s="109" customFormat="1" ht="24.75" hidden="1" customHeight="1" x14ac:dyDescent="0.25">
      <c r="A1469" s="60">
        <v>403</v>
      </c>
      <c r="B1469" s="14" t="s">
        <v>325</v>
      </c>
      <c r="C1469" s="26">
        <f t="shared" si="136"/>
        <v>2510144.88</v>
      </c>
      <c r="D1469" s="13">
        <v>125507.24</v>
      </c>
      <c r="E1469" s="13">
        <v>247364.27</v>
      </c>
      <c r="F1469" s="13">
        <v>1347814.84</v>
      </c>
      <c r="G1469" s="13">
        <v>562472.14</v>
      </c>
      <c r="H1469" s="13">
        <v>226986.39</v>
      </c>
      <c r="I1469" s="13">
        <v>0</v>
      </c>
      <c r="J1469" s="13">
        <v>0</v>
      </c>
      <c r="K1469" s="172">
        <v>0</v>
      </c>
      <c r="L1469" s="13">
        <v>0</v>
      </c>
      <c r="M1469" s="184">
        <v>0</v>
      </c>
      <c r="N1469" s="61">
        <v>0</v>
      </c>
      <c r="O1469" s="184">
        <v>0</v>
      </c>
      <c r="P1469" s="61">
        <v>0</v>
      </c>
      <c r="Q1469" s="184">
        <v>0</v>
      </c>
      <c r="R1469" s="61">
        <v>0</v>
      </c>
      <c r="S1469" s="184">
        <v>0</v>
      </c>
      <c r="T1469" s="61">
        <v>0</v>
      </c>
      <c r="U1469" s="108"/>
      <c r="V1469" s="107"/>
      <c r="W1469" s="108"/>
      <c r="X1469" s="108"/>
      <c r="Y1469" s="108"/>
      <c r="Z1469" s="108"/>
      <c r="AA1469" s="108"/>
      <c r="AB1469" s="108"/>
      <c r="AC1469" s="108"/>
      <c r="AD1469" s="108"/>
      <c r="AE1469" s="108"/>
      <c r="AF1469" s="108"/>
      <c r="AG1469" s="108"/>
      <c r="AH1469" s="108"/>
      <c r="AI1469" s="108"/>
      <c r="AJ1469" s="108"/>
      <c r="AK1469" s="108"/>
      <c r="AL1469" s="108"/>
    </row>
    <row r="1470" spans="1:38" s="109" customFormat="1" ht="24.75" hidden="1" customHeight="1" x14ac:dyDescent="0.25">
      <c r="A1470" s="60">
        <v>404</v>
      </c>
      <c r="B1470" s="14" t="s">
        <v>326</v>
      </c>
      <c r="C1470" s="26">
        <f t="shared" si="136"/>
        <v>2231517.15</v>
      </c>
      <c r="D1470" s="13">
        <v>111575.86</v>
      </c>
      <c r="E1470" s="13">
        <v>246292.7</v>
      </c>
      <c r="F1470" s="13">
        <v>1341976.18</v>
      </c>
      <c r="G1470" s="13">
        <v>0</v>
      </c>
      <c r="H1470" s="13">
        <v>226003.09</v>
      </c>
      <c r="I1470" s="13">
        <v>305669.32</v>
      </c>
      <c r="J1470" s="13">
        <v>0</v>
      </c>
      <c r="K1470" s="172">
        <v>0</v>
      </c>
      <c r="L1470" s="13">
        <v>0</v>
      </c>
      <c r="M1470" s="184">
        <v>0</v>
      </c>
      <c r="N1470" s="61">
        <v>0</v>
      </c>
      <c r="O1470" s="184">
        <v>0</v>
      </c>
      <c r="P1470" s="61">
        <v>0</v>
      </c>
      <c r="Q1470" s="184">
        <v>0</v>
      </c>
      <c r="R1470" s="61">
        <v>0</v>
      </c>
      <c r="S1470" s="184">
        <v>0</v>
      </c>
      <c r="T1470" s="61">
        <v>0</v>
      </c>
      <c r="U1470" s="108"/>
      <c r="V1470" s="107"/>
      <c r="W1470" s="108"/>
      <c r="X1470" s="108"/>
      <c r="Y1470" s="108"/>
      <c r="Z1470" s="108"/>
      <c r="AA1470" s="108"/>
      <c r="AB1470" s="108"/>
      <c r="AC1470" s="108"/>
      <c r="AD1470" s="108"/>
      <c r="AE1470" s="108"/>
      <c r="AF1470" s="108"/>
      <c r="AG1470" s="108"/>
      <c r="AH1470" s="108"/>
      <c r="AI1470" s="108"/>
      <c r="AJ1470" s="108"/>
      <c r="AK1470" s="108"/>
      <c r="AL1470" s="108"/>
    </row>
    <row r="1471" spans="1:38" s="109" customFormat="1" ht="24.75" hidden="1" customHeight="1" x14ac:dyDescent="0.25">
      <c r="A1471" s="60">
        <v>405</v>
      </c>
      <c r="B1471" s="14" t="s">
        <v>327</v>
      </c>
      <c r="C1471" s="26">
        <f t="shared" si="136"/>
        <v>2265783.7400000002</v>
      </c>
      <c r="D1471" s="13">
        <v>113289.19</v>
      </c>
      <c r="E1471" s="13">
        <v>250074.7</v>
      </c>
      <c r="F1471" s="13">
        <v>1362583.21</v>
      </c>
      <c r="G1471" s="13">
        <v>0</v>
      </c>
      <c r="H1471" s="13">
        <v>229473.54</v>
      </c>
      <c r="I1471" s="13">
        <v>310363.09999999998</v>
      </c>
      <c r="J1471" s="13">
        <v>0</v>
      </c>
      <c r="K1471" s="172">
        <v>0</v>
      </c>
      <c r="L1471" s="13">
        <v>0</v>
      </c>
      <c r="M1471" s="184">
        <v>0</v>
      </c>
      <c r="N1471" s="61">
        <v>0</v>
      </c>
      <c r="O1471" s="184">
        <v>0</v>
      </c>
      <c r="P1471" s="61">
        <v>0</v>
      </c>
      <c r="Q1471" s="184">
        <v>0</v>
      </c>
      <c r="R1471" s="61">
        <v>0</v>
      </c>
      <c r="S1471" s="184">
        <v>0</v>
      </c>
      <c r="T1471" s="61">
        <v>0</v>
      </c>
      <c r="U1471" s="108"/>
      <c r="V1471" s="107"/>
      <c r="W1471" s="108"/>
      <c r="X1471" s="108"/>
      <c r="Y1471" s="108"/>
      <c r="Z1471" s="108"/>
      <c r="AA1471" s="108"/>
      <c r="AB1471" s="108"/>
      <c r="AC1471" s="108"/>
      <c r="AD1471" s="108"/>
      <c r="AE1471" s="108"/>
      <c r="AF1471" s="108"/>
      <c r="AG1471" s="108"/>
      <c r="AH1471" s="108"/>
      <c r="AI1471" s="108"/>
      <c r="AJ1471" s="108"/>
      <c r="AK1471" s="108"/>
      <c r="AL1471" s="108"/>
    </row>
    <row r="1472" spans="1:38" s="130" customFormat="1" ht="24.75" hidden="1" customHeight="1" x14ac:dyDescent="0.25">
      <c r="A1472" s="60">
        <v>406</v>
      </c>
      <c r="B1472" s="14" t="s">
        <v>328</v>
      </c>
      <c r="C1472" s="26">
        <f t="shared" si="136"/>
        <v>985020.36</v>
      </c>
      <c r="D1472" s="13">
        <v>49251.02</v>
      </c>
      <c r="E1472" s="13">
        <v>127033.41</v>
      </c>
      <c r="F1472" s="13">
        <v>692167.54</v>
      </c>
      <c r="G1472" s="13">
        <v>0</v>
      </c>
      <c r="H1472" s="13">
        <v>116568.39</v>
      </c>
      <c r="I1472" s="13">
        <v>0</v>
      </c>
      <c r="J1472" s="13">
        <v>0</v>
      </c>
      <c r="K1472" s="172">
        <v>0</v>
      </c>
      <c r="L1472" s="13">
        <v>0</v>
      </c>
      <c r="M1472" s="184">
        <v>0</v>
      </c>
      <c r="N1472" s="61">
        <v>0</v>
      </c>
      <c r="O1472" s="184">
        <v>0</v>
      </c>
      <c r="P1472" s="61">
        <v>0</v>
      </c>
      <c r="Q1472" s="184">
        <v>0</v>
      </c>
      <c r="R1472" s="61">
        <v>0</v>
      </c>
      <c r="S1472" s="184">
        <v>0</v>
      </c>
      <c r="T1472" s="61">
        <v>0</v>
      </c>
      <c r="U1472" s="128"/>
      <c r="V1472" s="129"/>
      <c r="W1472" s="128"/>
      <c r="X1472" s="128"/>
      <c r="Y1472" s="128"/>
      <c r="Z1472" s="128"/>
      <c r="AA1472" s="128"/>
      <c r="AB1472" s="128"/>
      <c r="AC1472" s="128"/>
      <c r="AD1472" s="128"/>
      <c r="AE1472" s="128"/>
      <c r="AF1472" s="128"/>
      <c r="AG1472" s="128"/>
      <c r="AH1472" s="128"/>
      <c r="AI1472" s="128"/>
      <c r="AJ1472" s="128"/>
      <c r="AK1472" s="128"/>
      <c r="AL1472" s="128"/>
    </row>
    <row r="1473" spans="1:39" s="109" customFormat="1" ht="24.75" hidden="1" customHeight="1" x14ac:dyDescent="0.25">
      <c r="A1473" s="60">
        <v>407</v>
      </c>
      <c r="B1473" s="14" t="s">
        <v>329</v>
      </c>
      <c r="C1473" s="26">
        <f t="shared" si="136"/>
        <v>1246733.1399999999</v>
      </c>
      <c r="D1473" s="13">
        <v>62336.66</v>
      </c>
      <c r="E1473" s="13">
        <v>137602.01999999999</v>
      </c>
      <c r="F1473" s="13">
        <v>749752.77</v>
      </c>
      <c r="G1473" s="13">
        <v>0</v>
      </c>
      <c r="H1473" s="13">
        <v>126266.36</v>
      </c>
      <c r="I1473" s="13">
        <v>170775.33</v>
      </c>
      <c r="J1473" s="13">
        <v>0</v>
      </c>
      <c r="K1473" s="172">
        <v>0</v>
      </c>
      <c r="L1473" s="13">
        <v>0</v>
      </c>
      <c r="M1473" s="184">
        <v>0</v>
      </c>
      <c r="N1473" s="61">
        <v>0</v>
      </c>
      <c r="O1473" s="184">
        <v>0</v>
      </c>
      <c r="P1473" s="61">
        <v>0</v>
      </c>
      <c r="Q1473" s="184">
        <v>0</v>
      </c>
      <c r="R1473" s="61">
        <v>0</v>
      </c>
      <c r="S1473" s="184">
        <v>0</v>
      </c>
      <c r="T1473" s="61">
        <v>0</v>
      </c>
      <c r="U1473" s="108"/>
      <c r="V1473" s="107"/>
      <c r="W1473" s="108"/>
      <c r="X1473" s="108"/>
      <c r="Y1473" s="108"/>
      <c r="Z1473" s="108"/>
      <c r="AA1473" s="108"/>
      <c r="AB1473" s="108"/>
      <c r="AC1473" s="108"/>
      <c r="AD1473" s="108"/>
      <c r="AE1473" s="108"/>
      <c r="AF1473" s="108"/>
      <c r="AG1473" s="108"/>
      <c r="AH1473" s="108"/>
      <c r="AI1473" s="108"/>
      <c r="AJ1473" s="108"/>
      <c r="AK1473" s="108"/>
      <c r="AL1473" s="108"/>
    </row>
    <row r="1474" spans="1:39" s="109" customFormat="1" ht="24.75" hidden="1" customHeight="1" x14ac:dyDescent="0.25">
      <c r="A1474" s="60">
        <v>408</v>
      </c>
      <c r="B1474" s="14" t="s">
        <v>330</v>
      </c>
      <c r="C1474" s="26">
        <f t="shared" si="136"/>
        <v>1429107.59</v>
      </c>
      <c r="D1474" s="13">
        <v>71455.38</v>
      </c>
      <c r="E1474" s="13">
        <v>157730.70000000001</v>
      </c>
      <c r="F1474" s="13">
        <v>859428.01</v>
      </c>
      <c r="G1474" s="13">
        <v>0</v>
      </c>
      <c r="H1474" s="13">
        <v>144736.84</v>
      </c>
      <c r="I1474" s="13">
        <v>195756.66</v>
      </c>
      <c r="J1474" s="13">
        <v>0</v>
      </c>
      <c r="K1474" s="172">
        <v>0</v>
      </c>
      <c r="L1474" s="13">
        <v>0</v>
      </c>
      <c r="M1474" s="184">
        <v>0</v>
      </c>
      <c r="N1474" s="61">
        <v>0</v>
      </c>
      <c r="O1474" s="184">
        <v>0</v>
      </c>
      <c r="P1474" s="61">
        <v>0</v>
      </c>
      <c r="Q1474" s="184">
        <v>0</v>
      </c>
      <c r="R1474" s="61">
        <v>0</v>
      </c>
      <c r="S1474" s="184">
        <v>0</v>
      </c>
      <c r="T1474" s="61">
        <v>0</v>
      </c>
      <c r="U1474" s="108"/>
      <c r="V1474" s="107"/>
      <c r="W1474" s="108"/>
      <c r="X1474" s="108"/>
      <c r="Y1474" s="108"/>
      <c r="Z1474" s="108"/>
      <c r="AA1474" s="108"/>
      <c r="AB1474" s="108"/>
      <c r="AC1474" s="108"/>
      <c r="AD1474" s="108"/>
      <c r="AE1474" s="108"/>
      <c r="AF1474" s="108"/>
      <c r="AG1474" s="108"/>
      <c r="AH1474" s="108"/>
      <c r="AI1474" s="108"/>
      <c r="AJ1474" s="108"/>
      <c r="AK1474" s="108"/>
      <c r="AL1474" s="108"/>
    </row>
    <row r="1475" spans="1:39" s="134" customFormat="1" ht="24.75" hidden="1" customHeight="1" x14ac:dyDescent="0.25">
      <c r="A1475" s="228" t="s">
        <v>74</v>
      </c>
      <c r="B1475" s="228"/>
      <c r="C1475" s="98">
        <f t="shared" si="136"/>
        <v>133461069.86</v>
      </c>
      <c r="D1475" s="48">
        <f t="shared" ref="D1475:T1475" si="137">ROUND(SUM(D1419:D1474),2)</f>
        <v>6673053.5300000003</v>
      </c>
      <c r="E1475" s="48">
        <f t="shared" si="137"/>
        <v>11995150.470000001</v>
      </c>
      <c r="F1475" s="48">
        <f t="shared" si="137"/>
        <v>60791855.109999999</v>
      </c>
      <c r="G1475" s="48">
        <f t="shared" si="137"/>
        <v>6200368.6699999999</v>
      </c>
      <c r="H1475" s="48">
        <f t="shared" si="137"/>
        <v>11334793.550000001</v>
      </c>
      <c r="I1475" s="48">
        <f t="shared" si="137"/>
        <v>14363720.789999999</v>
      </c>
      <c r="J1475" s="48">
        <f t="shared" si="137"/>
        <v>0</v>
      </c>
      <c r="K1475" s="48">
        <f t="shared" si="137"/>
        <v>0</v>
      </c>
      <c r="L1475" s="48">
        <f t="shared" si="137"/>
        <v>0</v>
      </c>
      <c r="M1475" s="48">
        <f t="shared" si="137"/>
        <v>6976.35</v>
      </c>
      <c r="N1475" s="48">
        <f t="shared" si="137"/>
        <v>22102127.739999998</v>
      </c>
      <c r="O1475" s="48">
        <f t="shared" si="137"/>
        <v>0</v>
      </c>
      <c r="P1475" s="48">
        <f t="shared" si="137"/>
        <v>0</v>
      </c>
      <c r="Q1475" s="48">
        <f t="shared" si="137"/>
        <v>0</v>
      </c>
      <c r="R1475" s="48">
        <f t="shared" si="137"/>
        <v>0</v>
      </c>
      <c r="S1475" s="48">
        <f t="shared" si="137"/>
        <v>0</v>
      </c>
      <c r="T1475" s="48">
        <f t="shared" si="137"/>
        <v>0</v>
      </c>
      <c r="U1475" s="133"/>
      <c r="V1475" s="35"/>
      <c r="W1475" s="133"/>
      <c r="X1475" s="133"/>
      <c r="Y1475" s="133"/>
      <c r="Z1475" s="133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</row>
    <row r="1476" spans="1:39" s="104" customFormat="1" ht="24.75" hidden="1" customHeight="1" x14ac:dyDescent="0.25">
      <c r="A1476" s="267" t="s">
        <v>75</v>
      </c>
      <c r="B1476" s="268"/>
      <c r="C1476" s="269"/>
      <c r="D1476" s="13"/>
      <c r="E1476" s="13"/>
      <c r="F1476" s="13"/>
      <c r="G1476" s="13"/>
      <c r="H1476" s="13"/>
      <c r="I1476" s="13"/>
      <c r="J1476" s="13"/>
      <c r="K1476" s="82"/>
      <c r="L1476" s="13"/>
      <c r="M1476" s="82"/>
      <c r="N1476" s="13"/>
      <c r="O1476" s="82"/>
      <c r="P1476" s="13"/>
      <c r="Q1476" s="82"/>
      <c r="R1476" s="13"/>
      <c r="S1476" s="82"/>
      <c r="T1476" s="13"/>
      <c r="U1476" s="102"/>
      <c r="V1476" s="103"/>
      <c r="W1476" s="102"/>
      <c r="X1476" s="102"/>
      <c r="Y1476" s="102"/>
      <c r="Z1476" s="102"/>
      <c r="AA1476" s="102"/>
      <c r="AB1476" s="102"/>
      <c r="AC1476" s="102"/>
      <c r="AD1476" s="102"/>
      <c r="AE1476" s="102"/>
      <c r="AF1476" s="102"/>
      <c r="AG1476" s="102"/>
      <c r="AH1476" s="102"/>
      <c r="AI1476" s="102"/>
      <c r="AJ1476" s="102"/>
      <c r="AK1476" s="102"/>
      <c r="AL1476" s="102"/>
    </row>
    <row r="1477" spans="1:39" s="115" customFormat="1" ht="24.75" hidden="1" customHeight="1" x14ac:dyDescent="0.25">
      <c r="A1477" s="60">
        <v>409</v>
      </c>
      <c r="B1477" s="14" t="s">
        <v>1066</v>
      </c>
      <c r="C1477" s="26">
        <f t="shared" ref="C1477:C1482" si="138">ROUND(SUM(D1477+E1477+F1477+G1477+H1477+I1477+J1477+L1477+N1477+P1477+R1477+T1477),2)</f>
        <v>2492770.65</v>
      </c>
      <c r="D1477" s="13">
        <v>124638.53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5">
        <v>0</v>
      </c>
      <c r="L1477" s="13">
        <v>0</v>
      </c>
      <c r="M1477" s="184">
        <v>885</v>
      </c>
      <c r="N1477" s="13">
        <v>2368132.12</v>
      </c>
      <c r="O1477" s="184">
        <v>0</v>
      </c>
      <c r="P1477" s="13">
        <v>0</v>
      </c>
      <c r="Q1477" s="184">
        <v>0</v>
      </c>
      <c r="R1477" s="13">
        <v>0</v>
      </c>
      <c r="S1477" s="184">
        <v>0</v>
      </c>
      <c r="T1477" s="13">
        <v>0</v>
      </c>
      <c r="U1477" s="16"/>
      <c r="V1477" s="116"/>
      <c r="W1477" s="116"/>
      <c r="X1477" s="116"/>
      <c r="Y1477" s="116"/>
      <c r="Z1477" s="116"/>
      <c r="AA1477" s="116"/>
      <c r="AB1477" s="116"/>
      <c r="AC1477" s="116"/>
      <c r="AD1477" s="116"/>
      <c r="AE1477" s="116"/>
      <c r="AF1477" s="116"/>
      <c r="AG1477" s="116"/>
      <c r="AH1477" s="116"/>
      <c r="AI1477" s="116"/>
      <c r="AJ1477" s="116"/>
      <c r="AK1477" s="116"/>
      <c r="AL1477" s="116"/>
      <c r="AM1477" s="116"/>
    </row>
    <row r="1478" spans="1:39" s="115" customFormat="1" ht="24.75" hidden="1" customHeight="1" x14ac:dyDescent="0.25">
      <c r="A1478" s="60">
        <v>410</v>
      </c>
      <c r="B1478" s="14" t="s">
        <v>1067</v>
      </c>
      <c r="C1478" s="26">
        <f t="shared" si="138"/>
        <v>2824967.46</v>
      </c>
      <c r="D1478" s="13">
        <v>141248.37</v>
      </c>
      <c r="E1478" s="13">
        <v>155062.29</v>
      </c>
      <c r="F1478" s="13">
        <v>0</v>
      </c>
      <c r="G1478" s="13">
        <v>0</v>
      </c>
      <c r="H1478" s="13">
        <v>0</v>
      </c>
      <c r="I1478" s="13">
        <v>0</v>
      </c>
      <c r="J1478" s="13">
        <v>0</v>
      </c>
      <c r="K1478" s="172">
        <v>0</v>
      </c>
      <c r="L1478" s="13">
        <v>0</v>
      </c>
      <c r="M1478" s="184">
        <v>0</v>
      </c>
      <c r="N1478" s="61">
        <v>0</v>
      </c>
      <c r="O1478" s="184">
        <v>0</v>
      </c>
      <c r="P1478" s="61">
        <v>0</v>
      </c>
      <c r="Q1478" s="184">
        <v>480</v>
      </c>
      <c r="R1478" s="61">
        <v>2528656.7999999998</v>
      </c>
      <c r="S1478" s="184">
        <v>0</v>
      </c>
      <c r="T1478" s="61">
        <v>0</v>
      </c>
      <c r="U1478" s="16"/>
      <c r="V1478" s="116"/>
      <c r="W1478" s="116"/>
      <c r="X1478" s="116"/>
      <c r="Y1478" s="116"/>
      <c r="Z1478" s="116"/>
      <c r="AA1478" s="116"/>
      <c r="AB1478" s="116"/>
      <c r="AC1478" s="116"/>
      <c r="AD1478" s="116"/>
      <c r="AE1478" s="116"/>
      <c r="AF1478" s="116"/>
      <c r="AG1478" s="116"/>
      <c r="AH1478" s="116"/>
      <c r="AI1478" s="116"/>
      <c r="AJ1478" s="116"/>
      <c r="AK1478" s="116"/>
      <c r="AL1478" s="116"/>
      <c r="AM1478" s="116"/>
    </row>
    <row r="1479" spans="1:39" s="115" customFormat="1" ht="24.75" hidden="1" customHeight="1" x14ac:dyDescent="0.25">
      <c r="A1479" s="60">
        <v>411</v>
      </c>
      <c r="B1479" s="14" t="s">
        <v>1068</v>
      </c>
      <c r="C1479" s="26">
        <f t="shared" si="138"/>
        <v>2829169.69</v>
      </c>
      <c r="D1479" s="13">
        <v>141458.48000000001</v>
      </c>
      <c r="E1479" s="13">
        <v>159054.41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72">
        <v>0</v>
      </c>
      <c r="L1479" s="13">
        <v>0</v>
      </c>
      <c r="M1479" s="184">
        <v>0</v>
      </c>
      <c r="N1479" s="61">
        <v>0</v>
      </c>
      <c r="O1479" s="184">
        <v>0</v>
      </c>
      <c r="P1479" s="61">
        <v>0</v>
      </c>
      <c r="Q1479" s="184">
        <v>480</v>
      </c>
      <c r="R1479" s="61">
        <v>2528656.7999999998</v>
      </c>
      <c r="S1479" s="184">
        <v>0</v>
      </c>
      <c r="T1479" s="61">
        <v>0</v>
      </c>
      <c r="U1479" s="16"/>
      <c r="V1479" s="116"/>
      <c r="W1479" s="116"/>
      <c r="X1479" s="116"/>
      <c r="Y1479" s="116"/>
      <c r="Z1479" s="116"/>
      <c r="AA1479" s="116"/>
      <c r="AB1479" s="116"/>
      <c r="AC1479" s="116"/>
      <c r="AD1479" s="116"/>
      <c r="AE1479" s="116"/>
      <c r="AF1479" s="116"/>
      <c r="AG1479" s="116"/>
      <c r="AH1479" s="116"/>
      <c r="AI1479" s="116"/>
      <c r="AJ1479" s="116"/>
      <c r="AK1479" s="116"/>
      <c r="AL1479" s="116"/>
      <c r="AM1479" s="116"/>
    </row>
    <row r="1480" spans="1:39" s="115" customFormat="1" ht="24.75" hidden="1" customHeight="1" x14ac:dyDescent="0.25">
      <c r="A1480" s="60">
        <v>412</v>
      </c>
      <c r="B1480" s="14" t="s">
        <v>1069</v>
      </c>
      <c r="C1480" s="26">
        <f t="shared" si="138"/>
        <v>2661744</v>
      </c>
      <c r="D1480" s="13">
        <v>133087.20000000001</v>
      </c>
      <c r="E1480" s="13">
        <v>0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72">
        <v>0</v>
      </c>
      <c r="L1480" s="13">
        <v>0</v>
      </c>
      <c r="M1480" s="184">
        <v>0</v>
      </c>
      <c r="N1480" s="61">
        <v>0</v>
      </c>
      <c r="O1480" s="184">
        <v>0</v>
      </c>
      <c r="P1480" s="61">
        <v>0</v>
      </c>
      <c r="Q1480" s="184">
        <v>480</v>
      </c>
      <c r="R1480" s="61">
        <v>2528656.7999999998</v>
      </c>
      <c r="S1480" s="184">
        <v>0</v>
      </c>
      <c r="T1480" s="61">
        <v>0</v>
      </c>
      <c r="U1480" s="16"/>
      <c r="V1480" s="116"/>
      <c r="W1480" s="116"/>
      <c r="X1480" s="116"/>
      <c r="Y1480" s="116"/>
      <c r="Z1480" s="116"/>
      <c r="AA1480" s="116"/>
      <c r="AB1480" s="116"/>
      <c r="AC1480" s="116"/>
      <c r="AD1480" s="116"/>
      <c r="AE1480" s="116"/>
      <c r="AF1480" s="116"/>
      <c r="AG1480" s="116"/>
      <c r="AH1480" s="116"/>
      <c r="AI1480" s="116"/>
      <c r="AJ1480" s="116"/>
      <c r="AK1480" s="116"/>
      <c r="AL1480" s="116"/>
      <c r="AM1480" s="116"/>
    </row>
    <row r="1481" spans="1:39" s="115" customFormat="1" ht="24.75" hidden="1" customHeight="1" x14ac:dyDescent="0.25">
      <c r="A1481" s="60">
        <v>413</v>
      </c>
      <c r="B1481" s="14" t="s">
        <v>1070</v>
      </c>
      <c r="C1481" s="26">
        <f t="shared" si="138"/>
        <v>3592135.15</v>
      </c>
      <c r="D1481" s="13">
        <v>179606.76</v>
      </c>
      <c r="E1481" s="13">
        <v>0</v>
      </c>
      <c r="F1481" s="13">
        <v>0</v>
      </c>
      <c r="G1481" s="13">
        <v>535765.11</v>
      </c>
      <c r="H1481" s="13">
        <v>216208.72</v>
      </c>
      <c r="I1481" s="13">
        <v>292422.44</v>
      </c>
      <c r="J1481" s="13">
        <v>0</v>
      </c>
      <c r="K1481" s="15">
        <v>0</v>
      </c>
      <c r="L1481" s="13">
        <v>0</v>
      </c>
      <c r="M1481" s="184">
        <v>885</v>
      </c>
      <c r="N1481" s="13">
        <v>2368132.12</v>
      </c>
      <c r="O1481" s="184">
        <v>0</v>
      </c>
      <c r="P1481" s="13">
        <v>0</v>
      </c>
      <c r="Q1481" s="184">
        <v>0</v>
      </c>
      <c r="R1481" s="13">
        <v>0</v>
      </c>
      <c r="S1481" s="184">
        <v>0</v>
      </c>
      <c r="T1481" s="13">
        <v>0</v>
      </c>
      <c r="U1481" s="16"/>
      <c r="V1481" s="116"/>
      <c r="W1481" s="116"/>
      <c r="X1481" s="116"/>
      <c r="Y1481" s="116"/>
      <c r="Z1481" s="116"/>
      <c r="AA1481" s="116"/>
      <c r="AB1481" s="116"/>
      <c r="AC1481" s="116"/>
      <c r="AD1481" s="116"/>
      <c r="AE1481" s="116"/>
      <c r="AF1481" s="116"/>
      <c r="AG1481" s="116"/>
      <c r="AH1481" s="116"/>
      <c r="AI1481" s="116"/>
      <c r="AJ1481" s="116"/>
      <c r="AK1481" s="116"/>
      <c r="AL1481" s="116"/>
      <c r="AM1481" s="116"/>
    </row>
    <row r="1482" spans="1:39" s="73" customFormat="1" ht="24.75" hidden="1" customHeight="1" x14ac:dyDescent="0.25">
      <c r="A1482" s="271" t="s">
        <v>76</v>
      </c>
      <c r="B1482" s="272"/>
      <c r="C1482" s="98">
        <f t="shared" si="138"/>
        <v>14400786.949999999</v>
      </c>
      <c r="D1482" s="48">
        <f>ROUND(SUM(D1477:D1481),2)</f>
        <v>720039.34</v>
      </c>
      <c r="E1482" s="48">
        <f t="shared" ref="E1482:T1482" si="139">ROUND(SUM(E1477:E1481),2)</f>
        <v>314116.7</v>
      </c>
      <c r="F1482" s="48">
        <f t="shared" si="139"/>
        <v>0</v>
      </c>
      <c r="G1482" s="48">
        <f t="shared" si="139"/>
        <v>535765.11</v>
      </c>
      <c r="H1482" s="48">
        <f t="shared" si="139"/>
        <v>216208.72</v>
      </c>
      <c r="I1482" s="48">
        <f t="shared" si="139"/>
        <v>292422.44</v>
      </c>
      <c r="J1482" s="48">
        <f t="shared" si="139"/>
        <v>0</v>
      </c>
      <c r="K1482" s="48">
        <f t="shared" si="139"/>
        <v>0</v>
      </c>
      <c r="L1482" s="48">
        <f t="shared" si="139"/>
        <v>0</v>
      </c>
      <c r="M1482" s="48">
        <f t="shared" si="139"/>
        <v>1770</v>
      </c>
      <c r="N1482" s="48">
        <f t="shared" si="139"/>
        <v>4736264.24</v>
      </c>
      <c r="O1482" s="48">
        <f t="shared" si="139"/>
        <v>0</v>
      </c>
      <c r="P1482" s="48">
        <f t="shared" si="139"/>
        <v>0</v>
      </c>
      <c r="Q1482" s="48">
        <f t="shared" si="139"/>
        <v>1440</v>
      </c>
      <c r="R1482" s="48">
        <f t="shared" si="139"/>
        <v>7585970.4000000004</v>
      </c>
      <c r="S1482" s="48">
        <f t="shared" si="139"/>
        <v>0</v>
      </c>
      <c r="T1482" s="48">
        <f t="shared" si="139"/>
        <v>0</v>
      </c>
      <c r="U1482" s="12"/>
      <c r="V1482" s="29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</row>
    <row r="1483" spans="1:39" s="104" customFormat="1" ht="24.75" hidden="1" customHeight="1" x14ac:dyDescent="0.25">
      <c r="A1483" s="267" t="s">
        <v>77</v>
      </c>
      <c r="B1483" s="268"/>
      <c r="C1483" s="269"/>
      <c r="D1483" s="13"/>
      <c r="E1483" s="13"/>
      <c r="F1483" s="13"/>
      <c r="G1483" s="13"/>
      <c r="H1483" s="13"/>
      <c r="I1483" s="13"/>
      <c r="J1483" s="13"/>
      <c r="K1483" s="82"/>
      <c r="L1483" s="13"/>
      <c r="M1483" s="82"/>
      <c r="N1483" s="13"/>
      <c r="O1483" s="82"/>
      <c r="P1483" s="13"/>
      <c r="Q1483" s="82"/>
      <c r="R1483" s="13"/>
      <c r="S1483" s="82"/>
      <c r="T1483" s="13"/>
      <c r="U1483" s="102"/>
      <c r="V1483" s="103"/>
      <c r="W1483" s="102"/>
      <c r="X1483" s="102"/>
      <c r="Y1483" s="102"/>
      <c r="Z1483" s="102"/>
      <c r="AA1483" s="102"/>
      <c r="AB1483" s="102"/>
      <c r="AC1483" s="102"/>
      <c r="AD1483" s="102"/>
      <c r="AE1483" s="102"/>
      <c r="AF1483" s="102"/>
      <c r="AG1483" s="102"/>
      <c r="AH1483" s="102"/>
      <c r="AI1483" s="102"/>
      <c r="AJ1483" s="102"/>
      <c r="AK1483" s="102"/>
      <c r="AL1483" s="102"/>
    </row>
    <row r="1484" spans="1:39" s="112" customFormat="1" ht="24.75" hidden="1" customHeight="1" x14ac:dyDescent="0.25">
      <c r="A1484" s="88">
        <v>414</v>
      </c>
      <c r="B1484" s="41" t="s">
        <v>889</v>
      </c>
      <c r="C1484" s="26">
        <f t="shared" ref="C1484:C1491" si="140">ROUND(SUM(D1484+E1484+F1484+G1484+H1484+I1484+J1484+L1484+N1484+P1484+R1484+T1484),2)</f>
        <v>12667682.279999999</v>
      </c>
      <c r="D1484" s="13">
        <v>633384.11</v>
      </c>
      <c r="E1484" s="13">
        <v>0</v>
      </c>
      <c r="F1484" s="13">
        <v>5242513.3600000003</v>
      </c>
      <c r="G1484" s="13">
        <v>3185301.15</v>
      </c>
      <c r="H1484" s="13">
        <v>1775652.7</v>
      </c>
      <c r="I1484" s="13">
        <v>1317337.6499999999</v>
      </c>
      <c r="J1484" s="13">
        <v>513493.31</v>
      </c>
      <c r="K1484" s="172">
        <v>0</v>
      </c>
      <c r="L1484" s="13">
        <v>0</v>
      </c>
      <c r="M1484" s="184">
        <v>0</v>
      </c>
      <c r="N1484" s="61">
        <v>0</v>
      </c>
      <c r="O1484" s="184">
        <v>0</v>
      </c>
      <c r="P1484" s="61">
        <v>0</v>
      </c>
      <c r="Q1484" s="184">
        <v>0</v>
      </c>
      <c r="R1484" s="61">
        <v>0</v>
      </c>
      <c r="S1484" s="184">
        <v>0</v>
      </c>
      <c r="T1484" s="61">
        <v>0</v>
      </c>
      <c r="U1484" s="24"/>
      <c r="V1484" s="24"/>
      <c r="W1484" s="110"/>
      <c r="X1484" s="110"/>
      <c r="Y1484" s="110"/>
      <c r="Z1484" s="110"/>
      <c r="AA1484" s="110"/>
      <c r="AB1484" s="110"/>
      <c r="AC1484" s="110"/>
      <c r="AD1484" s="110"/>
      <c r="AE1484" s="110"/>
      <c r="AF1484" s="110"/>
      <c r="AG1484" s="110"/>
      <c r="AH1484" s="110"/>
      <c r="AI1484" s="110"/>
      <c r="AJ1484" s="110"/>
      <c r="AK1484" s="110"/>
      <c r="AL1484" s="110"/>
    </row>
    <row r="1485" spans="1:39" s="112" customFormat="1" ht="24.75" hidden="1" customHeight="1" x14ac:dyDescent="0.25">
      <c r="A1485" s="88">
        <v>415</v>
      </c>
      <c r="B1485" s="41" t="s">
        <v>750</v>
      </c>
      <c r="C1485" s="26">
        <f t="shared" si="140"/>
        <v>20042654.739999998</v>
      </c>
      <c r="D1485" s="13">
        <v>1002132.74</v>
      </c>
      <c r="E1485" s="13">
        <v>0</v>
      </c>
      <c r="F1485" s="13">
        <v>7926172.5199999996</v>
      </c>
      <c r="G1485" s="13">
        <v>4815866.8600000003</v>
      </c>
      <c r="H1485" s="13">
        <v>2684614.92</v>
      </c>
      <c r="I1485" s="13">
        <v>0</v>
      </c>
      <c r="J1485" s="13">
        <v>0</v>
      </c>
      <c r="K1485" s="172">
        <v>0</v>
      </c>
      <c r="L1485" s="13">
        <v>0</v>
      </c>
      <c r="M1485" s="184">
        <v>0</v>
      </c>
      <c r="N1485" s="61">
        <v>0</v>
      </c>
      <c r="O1485" s="184">
        <v>1200</v>
      </c>
      <c r="P1485" s="61">
        <v>3613867.7</v>
      </c>
      <c r="Q1485" s="184">
        <v>0</v>
      </c>
      <c r="R1485" s="61">
        <v>0</v>
      </c>
      <c r="S1485" s="184">
        <v>0</v>
      </c>
      <c r="T1485" s="61">
        <v>0</v>
      </c>
      <c r="U1485" s="24"/>
      <c r="V1485" s="40"/>
      <c r="W1485" s="110"/>
      <c r="X1485" s="110"/>
      <c r="Y1485" s="110"/>
      <c r="Z1485" s="110"/>
      <c r="AA1485" s="110"/>
      <c r="AB1485" s="110"/>
      <c r="AC1485" s="110"/>
      <c r="AD1485" s="110"/>
      <c r="AE1485" s="110"/>
      <c r="AF1485" s="110"/>
      <c r="AG1485" s="110"/>
      <c r="AH1485" s="110"/>
      <c r="AI1485" s="110"/>
      <c r="AJ1485" s="110"/>
      <c r="AK1485" s="110"/>
      <c r="AL1485" s="110"/>
    </row>
    <row r="1486" spans="1:39" s="112" customFormat="1" ht="24.75" hidden="1" customHeight="1" x14ac:dyDescent="0.25">
      <c r="A1486" s="88">
        <v>416</v>
      </c>
      <c r="B1486" s="41" t="s">
        <v>897</v>
      </c>
      <c r="C1486" s="26">
        <f t="shared" si="140"/>
        <v>2978004.21</v>
      </c>
      <c r="D1486" s="13">
        <v>148900.21</v>
      </c>
      <c r="E1486" s="13">
        <v>233644.52</v>
      </c>
      <c r="F1486" s="13">
        <v>1181057.33</v>
      </c>
      <c r="G1486" s="13">
        <v>717599.17</v>
      </c>
      <c r="H1486" s="13">
        <v>400027.14</v>
      </c>
      <c r="I1486" s="13">
        <v>296775.84000000003</v>
      </c>
      <c r="J1486" s="13">
        <v>0</v>
      </c>
      <c r="K1486" s="172">
        <v>0</v>
      </c>
      <c r="L1486" s="13">
        <v>0</v>
      </c>
      <c r="M1486" s="184">
        <v>0</v>
      </c>
      <c r="N1486" s="61">
        <v>0</v>
      </c>
      <c r="O1486" s="184">
        <v>0</v>
      </c>
      <c r="P1486" s="61">
        <v>0</v>
      </c>
      <c r="Q1486" s="184">
        <v>0</v>
      </c>
      <c r="R1486" s="61">
        <v>0</v>
      </c>
      <c r="S1486" s="184">
        <v>0</v>
      </c>
      <c r="T1486" s="61">
        <v>0</v>
      </c>
      <c r="U1486" s="24"/>
      <c r="V1486" s="24"/>
      <c r="W1486" s="110"/>
      <c r="X1486" s="110"/>
      <c r="Y1486" s="110"/>
      <c r="Z1486" s="110"/>
      <c r="AA1486" s="110"/>
      <c r="AB1486" s="110"/>
      <c r="AC1486" s="110"/>
      <c r="AD1486" s="110"/>
      <c r="AE1486" s="110"/>
      <c r="AF1486" s="110"/>
      <c r="AG1486" s="110"/>
      <c r="AH1486" s="110"/>
      <c r="AI1486" s="110"/>
      <c r="AJ1486" s="110"/>
      <c r="AK1486" s="110"/>
      <c r="AL1486" s="110"/>
    </row>
    <row r="1487" spans="1:39" s="112" customFormat="1" ht="24.75" hidden="1" customHeight="1" x14ac:dyDescent="0.25">
      <c r="A1487" s="88">
        <v>417</v>
      </c>
      <c r="B1487" s="41" t="s">
        <v>898</v>
      </c>
      <c r="C1487" s="26">
        <f t="shared" si="140"/>
        <v>13842942.869999999</v>
      </c>
      <c r="D1487" s="13">
        <v>692147.14</v>
      </c>
      <c r="E1487" s="13">
        <v>0</v>
      </c>
      <c r="F1487" s="13">
        <v>5474402.21</v>
      </c>
      <c r="G1487" s="13">
        <v>3326194.6</v>
      </c>
      <c r="H1487" s="13">
        <v>1854194.04</v>
      </c>
      <c r="I1487" s="13">
        <v>0</v>
      </c>
      <c r="J1487" s="13">
        <v>0</v>
      </c>
      <c r="K1487" s="172">
        <v>0</v>
      </c>
      <c r="L1487" s="13">
        <v>0</v>
      </c>
      <c r="M1487" s="184">
        <v>0</v>
      </c>
      <c r="N1487" s="61">
        <v>0</v>
      </c>
      <c r="O1487" s="184">
        <v>992.19</v>
      </c>
      <c r="P1487" s="61">
        <v>2496004.88</v>
      </c>
      <c r="Q1487" s="184">
        <v>0</v>
      </c>
      <c r="R1487" s="61">
        <v>0</v>
      </c>
      <c r="S1487" s="184">
        <v>0</v>
      </c>
      <c r="T1487" s="61">
        <v>0</v>
      </c>
      <c r="U1487" s="24"/>
      <c r="V1487" s="40"/>
      <c r="W1487" s="110"/>
      <c r="X1487" s="110"/>
      <c r="Y1487" s="110"/>
      <c r="Z1487" s="110"/>
      <c r="AA1487" s="110"/>
      <c r="AB1487" s="110"/>
      <c r="AC1487" s="110"/>
      <c r="AD1487" s="110"/>
      <c r="AE1487" s="110"/>
      <c r="AF1487" s="110"/>
      <c r="AG1487" s="110"/>
      <c r="AH1487" s="110"/>
      <c r="AI1487" s="110"/>
      <c r="AJ1487" s="110"/>
      <c r="AK1487" s="110"/>
      <c r="AL1487" s="110"/>
    </row>
    <row r="1488" spans="1:39" s="112" customFormat="1" ht="24.75" hidden="1" customHeight="1" x14ac:dyDescent="0.25">
      <c r="A1488" s="88">
        <v>418</v>
      </c>
      <c r="B1488" s="41" t="s">
        <v>899</v>
      </c>
      <c r="C1488" s="26">
        <f t="shared" si="140"/>
        <v>21418283.039999999</v>
      </c>
      <c r="D1488" s="13">
        <v>1070914.1499999999</v>
      </c>
      <c r="E1488" s="13">
        <v>0</v>
      </c>
      <c r="F1488" s="13">
        <v>8470185.6400000006</v>
      </c>
      <c r="G1488" s="13">
        <v>5146404.05</v>
      </c>
      <c r="H1488" s="13">
        <v>2868873.56</v>
      </c>
      <c r="I1488" s="13">
        <v>0</v>
      </c>
      <c r="J1488" s="13">
        <v>0</v>
      </c>
      <c r="K1488" s="172">
        <v>0</v>
      </c>
      <c r="L1488" s="13">
        <v>0</v>
      </c>
      <c r="M1488" s="184">
        <v>0</v>
      </c>
      <c r="N1488" s="61">
        <v>0</v>
      </c>
      <c r="O1488" s="184">
        <v>1397</v>
      </c>
      <c r="P1488" s="61">
        <v>3861905.64</v>
      </c>
      <c r="Q1488" s="184">
        <v>0</v>
      </c>
      <c r="R1488" s="61">
        <v>0</v>
      </c>
      <c r="S1488" s="184">
        <v>0</v>
      </c>
      <c r="T1488" s="61">
        <v>0</v>
      </c>
      <c r="U1488" s="24"/>
      <c r="V1488" s="24"/>
      <c r="W1488" s="110"/>
      <c r="X1488" s="110"/>
      <c r="Y1488" s="110"/>
      <c r="Z1488" s="110"/>
      <c r="AA1488" s="110"/>
      <c r="AB1488" s="110"/>
      <c r="AC1488" s="110"/>
      <c r="AD1488" s="110"/>
      <c r="AE1488" s="110"/>
      <c r="AF1488" s="110"/>
      <c r="AG1488" s="110"/>
      <c r="AH1488" s="110"/>
      <c r="AI1488" s="110"/>
      <c r="AJ1488" s="110"/>
      <c r="AK1488" s="110"/>
      <c r="AL1488" s="110"/>
    </row>
    <row r="1489" spans="1:38" s="112" customFormat="1" ht="24.75" hidden="1" customHeight="1" x14ac:dyDescent="0.25">
      <c r="A1489" s="88">
        <v>419</v>
      </c>
      <c r="B1489" s="42" t="s">
        <v>896</v>
      </c>
      <c r="C1489" s="26">
        <f t="shared" si="140"/>
        <v>8485103.3300000001</v>
      </c>
      <c r="D1489" s="13">
        <v>424255.17</v>
      </c>
      <c r="E1489" s="13">
        <v>439795.43</v>
      </c>
      <c r="F1489" s="13">
        <v>2223136.34</v>
      </c>
      <c r="G1489" s="13">
        <v>1350756.46</v>
      </c>
      <c r="H1489" s="13">
        <v>752981.97</v>
      </c>
      <c r="I1489" s="13">
        <v>558629.23</v>
      </c>
      <c r="J1489" s="13">
        <v>0</v>
      </c>
      <c r="K1489" s="176">
        <v>0</v>
      </c>
      <c r="L1489" s="13">
        <v>0</v>
      </c>
      <c r="M1489" s="184">
        <v>0</v>
      </c>
      <c r="N1489" s="61">
        <v>0</v>
      </c>
      <c r="O1489" s="189">
        <v>0</v>
      </c>
      <c r="P1489" s="61">
        <v>0</v>
      </c>
      <c r="Q1489" s="189">
        <v>1018</v>
      </c>
      <c r="R1489" s="61">
        <v>2735548.73</v>
      </c>
      <c r="S1489" s="189">
        <v>0</v>
      </c>
      <c r="T1489" s="61">
        <v>0</v>
      </c>
      <c r="U1489" s="24"/>
      <c r="V1489" s="24"/>
      <c r="W1489" s="110"/>
      <c r="X1489" s="110"/>
      <c r="Y1489" s="110"/>
      <c r="Z1489" s="110"/>
      <c r="AA1489" s="110"/>
      <c r="AB1489" s="110"/>
      <c r="AC1489" s="110"/>
      <c r="AD1489" s="110"/>
      <c r="AE1489" s="110"/>
      <c r="AF1489" s="110"/>
      <c r="AG1489" s="110"/>
      <c r="AH1489" s="110"/>
      <c r="AI1489" s="110"/>
      <c r="AJ1489" s="110"/>
      <c r="AK1489" s="110"/>
      <c r="AL1489" s="110"/>
    </row>
    <row r="1490" spans="1:38" s="112" customFormat="1" ht="24.75" hidden="1" customHeight="1" x14ac:dyDescent="0.25">
      <c r="A1490" s="88">
        <v>420</v>
      </c>
      <c r="B1490" s="41" t="s">
        <v>900</v>
      </c>
      <c r="C1490" s="26">
        <f t="shared" si="140"/>
        <v>11410151.76</v>
      </c>
      <c r="D1490" s="13">
        <v>570507.59</v>
      </c>
      <c r="E1490" s="13">
        <v>0</v>
      </c>
      <c r="F1490" s="13">
        <v>5569379.3300000001</v>
      </c>
      <c r="G1490" s="13">
        <v>3383901.8</v>
      </c>
      <c r="H1490" s="13">
        <v>1886363.04</v>
      </c>
      <c r="I1490" s="13">
        <v>0</v>
      </c>
      <c r="J1490" s="13">
        <v>0</v>
      </c>
      <c r="K1490" s="172">
        <v>0</v>
      </c>
      <c r="L1490" s="13">
        <v>0</v>
      </c>
      <c r="M1490" s="184">
        <v>0</v>
      </c>
      <c r="N1490" s="61">
        <v>0</v>
      </c>
      <c r="O1490" s="184">
        <v>0</v>
      </c>
      <c r="P1490" s="61">
        <v>0</v>
      </c>
      <c r="Q1490" s="184">
        <v>0</v>
      </c>
      <c r="R1490" s="61">
        <v>0</v>
      </c>
      <c r="S1490" s="184">
        <v>0</v>
      </c>
      <c r="T1490" s="61">
        <v>0</v>
      </c>
      <c r="U1490" s="24"/>
      <c r="V1490" s="24"/>
      <c r="W1490" s="110"/>
      <c r="X1490" s="110"/>
      <c r="Y1490" s="110"/>
      <c r="Z1490" s="110"/>
      <c r="AA1490" s="110"/>
      <c r="AB1490" s="110"/>
      <c r="AC1490" s="110"/>
      <c r="AD1490" s="110"/>
      <c r="AE1490" s="110"/>
      <c r="AF1490" s="110"/>
      <c r="AG1490" s="110"/>
      <c r="AH1490" s="110"/>
      <c r="AI1490" s="110"/>
      <c r="AJ1490" s="110"/>
      <c r="AK1490" s="110"/>
      <c r="AL1490" s="110"/>
    </row>
    <row r="1491" spans="1:38" s="114" customFormat="1" ht="24.75" hidden="1" customHeight="1" x14ac:dyDescent="0.25">
      <c r="A1491" s="292" t="s">
        <v>166</v>
      </c>
      <c r="B1491" s="293"/>
      <c r="C1491" s="98">
        <f t="shared" si="140"/>
        <v>90844822.230000004</v>
      </c>
      <c r="D1491" s="48">
        <f>ROUND(SUM(D1484:D1490),2)</f>
        <v>4542241.1100000003</v>
      </c>
      <c r="E1491" s="48">
        <f t="shared" ref="E1491:T1491" si="141">ROUND(SUM(E1484:E1490),2)</f>
        <v>673439.95</v>
      </c>
      <c r="F1491" s="48">
        <f t="shared" si="141"/>
        <v>36086846.729999997</v>
      </c>
      <c r="G1491" s="48">
        <f t="shared" si="141"/>
        <v>21926024.09</v>
      </c>
      <c r="H1491" s="48">
        <f t="shared" si="141"/>
        <v>12222707.369999999</v>
      </c>
      <c r="I1491" s="48">
        <f t="shared" si="141"/>
        <v>2172742.7200000002</v>
      </c>
      <c r="J1491" s="48">
        <f t="shared" si="141"/>
        <v>513493.31</v>
      </c>
      <c r="K1491" s="67">
        <f t="shared" si="141"/>
        <v>0</v>
      </c>
      <c r="L1491" s="48">
        <f t="shared" si="141"/>
        <v>0</v>
      </c>
      <c r="M1491" s="48">
        <f t="shared" si="141"/>
        <v>0</v>
      </c>
      <c r="N1491" s="69">
        <f t="shared" si="141"/>
        <v>0</v>
      </c>
      <c r="O1491" s="48">
        <f t="shared" si="141"/>
        <v>3589.19</v>
      </c>
      <c r="P1491" s="69">
        <f t="shared" si="141"/>
        <v>9971778.2200000007</v>
      </c>
      <c r="Q1491" s="48">
        <f t="shared" si="141"/>
        <v>1018</v>
      </c>
      <c r="R1491" s="69">
        <f t="shared" si="141"/>
        <v>2735548.73</v>
      </c>
      <c r="S1491" s="48">
        <f t="shared" si="141"/>
        <v>0</v>
      </c>
      <c r="T1491" s="69">
        <f t="shared" si="141"/>
        <v>0</v>
      </c>
      <c r="U1491" s="113"/>
      <c r="V1491" s="29"/>
      <c r="W1491" s="113"/>
      <c r="X1491" s="113"/>
      <c r="Y1491" s="113"/>
      <c r="Z1491" s="113"/>
      <c r="AA1491" s="113"/>
      <c r="AB1491" s="113"/>
      <c r="AC1491" s="113"/>
      <c r="AD1491" s="113"/>
      <c r="AE1491" s="113"/>
      <c r="AF1491" s="113"/>
      <c r="AG1491" s="113"/>
      <c r="AH1491" s="113"/>
      <c r="AI1491" s="113"/>
      <c r="AJ1491" s="113"/>
      <c r="AK1491" s="113"/>
      <c r="AL1491" s="113"/>
    </row>
    <row r="1492" spans="1:38" hidden="1" x14ac:dyDescent="0.25">
      <c r="C1492" s="19"/>
      <c r="D1492" s="19"/>
      <c r="E1492" s="19"/>
      <c r="F1492" s="19"/>
      <c r="G1492" s="19"/>
      <c r="H1492" s="19"/>
      <c r="I1492" s="19"/>
      <c r="J1492" s="19"/>
      <c r="K1492" s="175"/>
      <c r="L1492" s="19"/>
      <c r="M1492" s="190"/>
      <c r="N1492" s="179"/>
      <c r="O1492" s="190"/>
      <c r="P1492" s="179"/>
      <c r="Q1492" s="190"/>
      <c r="R1492" s="179"/>
      <c r="S1492" s="190"/>
      <c r="T1492" s="179"/>
      <c r="U1492" s="19"/>
      <c r="V1492" s="147"/>
    </row>
    <row r="1493" spans="1:38" hidden="1" x14ac:dyDescent="0.25">
      <c r="C1493" s="179"/>
      <c r="D1493" s="19"/>
      <c r="E1493" s="19"/>
      <c r="F1493" s="19"/>
      <c r="G1493" s="19"/>
      <c r="H1493" s="19"/>
      <c r="I1493" s="19"/>
      <c r="J1493" s="19"/>
      <c r="K1493" s="175"/>
      <c r="L1493" s="19"/>
      <c r="M1493" s="190"/>
      <c r="N1493" s="179"/>
      <c r="O1493" s="190"/>
      <c r="P1493" s="179"/>
      <c r="Q1493" s="190"/>
      <c r="R1493" s="179"/>
      <c r="S1493" s="190"/>
      <c r="T1493" s="179"/>
      <c r="U1493" s="19"/>
      <c r="V1493" s="147"/>
    </row>
    <row r="1494" spans="1:38" hidden="1" x14ac:dyDescent="0.25">
      <c r="C1494" s="19"/>
      <c r="D1494" s="19"/>
      <c r="E1494" s="19"/>
      <c r="F1494" s="19"/>
      <c r="G1494" s="19"/>
      <c r="H1494" s="19"/>
      <c r="I1494" s="19"/>
      <c r="J1494" s="19"/>
      <c r="K1494" s="175"/>
      <c r="L1494" s="179"/>
      <c r="M1494" s="179"/>
      <c r="N1494" s="179"/>
      <c r="O1494" s="179"/>
      <c r="P1494" s="179"/>
      <c r="Q1494" s="179"/>
      <c r="R1494" s="179"/>
      <c r="S1494" s="190"/>
      <c r="T1494" s="179"/>
      <c r="U1494" s="19"/>
      <c r="V1494" s="147"/>
    </row>
    <row r="1495" spans="1:38" hidden="1" x14ac:dyDescent="0.25">
      <c r="C1495" s="19"/>
      <c r="D1495" s="19"/>
      <c r="E1495" s="19"/>
      <c r="F1495" s="19"/>
      <c r="G1495" s="19"/>
      <c r="H1495" s="19"/>
      <c r="I1495" s="19"/>
      <c r="J1495" s="19"/>
      <c r="K1495" s="175"/>
      <c r="L1495" s="19"/>
      <c r="M1495" s="190"/>
      <c r="N1495" s="179"/>
      <c r="O1495" s="190"/>
      <c r="P1495" s="179"/>
      <c r="Q1495" s="190"/>
      <c r="R1495" s="179"/>
      <c r="S1495" s="190"/>
      <c r="T1495" s="179"/>
      <c r="U1495" s="19"/>
      <c r="V1495" s="147"/>
    </row>
    <row r="1496" spans="1:38" hidden="1" x14ac:dyDescent="0.25">
      <c r="C1496" s="19"/>
      <c r="D1496" s="19"/>
      <c r="E1496" s="19"/>
      <c r="F1496" s="19"/>
      <c r="G1496" s="19"/>
      <c r="H1496" s="19"/>
      <c r="I1496" s="19"/>
      <c r="J1496" s="19"/>
      <c r="K1496" s="175"/>
      <c r="L1496" s="19"/>
      <c r="M1496" s="190"/>
      <c r="N1496" s="179"/>
      <c r="O1496" s="179"/>
      <c r="P1496" s="179"/>
      <c r="Q1496" s="179"/>
      <c r="R1496" s="179"/>
      <c r="S1496" s="190"/>
      <c r="T1496" s="179"/>
      <c r="U1496" s="19"/>
      <c r="V1496" s="147"/>
    </row>
    <row r="1497" spans="1:38" hidden="1" x14ac:dyDescent="0.25">
      <c r="C1497" s="19"/>
      <c r="D1497" s="19"/>
      <c r="E1497" s="19"/>
      <c r="F1497" s="19"/>
      <c r="G1497" s="19"/>
      <c r="H1497" s="19"/>
      <c r="I1497" s="19"/>
      <c r="J1497" s="19"/>
      <c r="K1497" s="175"/>
      <c r="L1497" s="19"/>
      <c r="M1497" s="190"/>
      <c r="N1497" s="179"/>
      <c r="O1497" s="190"/>
      <c r="P1497" s="179"/>
      <c r="Q1497" s="190"/>
      <c r="R1497" s="179"/>
      <c r="S1497" s="190"/>
      <c r="T1497" s="179"/>
      <c r="U1497" s="19"/>
      <c r="V1497" s="147"/>
    </row>
    <row r="1498" spans="1:38" x14ac:dyDescent="0.25">
      <c r="C1498" s="19"/>
      <c r="D1498" s="19"/>
      <c r="E1498" s="148"/>
      <c r="F1498" s="149"/>
      <c r="G1498" s="19"/>
      <c r="H1498" s="19"/>
      <c r="I1498" s="19"/>
      <c r="J1498" s="19"/>
      <c r="K1498" s="175"/>
      <c r="L1498" s="19"/>
      <c r="M1498" s="190"/>
      <c r="N1498" s="179"/>
      <c r="O1498" s="190"/>
      <c r="P1498" s="179"/>
      <c r="Q1498" s="190"/>
      <c r="R1498" s="179"/>
      <c r="S1498" s="190"/>
      <c r="T1498" s="179"/>
      <c r="U1498" s="19"/>
      <c r="V1498" s="147"/>
    </row>
    <row r="1499" spans="1:38" x14ac:dyDescent="0.25">
      <c r="C1499" s="19"/>
      <c r="D1499" s="19"/>
      <c r="E1499" s="148"/>
      <c r="F1499" s="149"/>
      <c r="G1499" s="19"/>
      <c r="H1499" s="19"/>
      <c r="I1499" s="19"/>
      <c r="J1499" s="19"/>
      <c r="K1499" s="175"/>
      <c r="L1499" s="19"/>
      <c r="M1499" s="190"/>
      <c r="N1499" s="179"/>
      <c r="O1499" s="190"/>
      <c r="P1499" s="179"/>
      <c r="Q1499" s="190"/>
      <c r="R1499" s="179"/>
      <c r="S1499" s="190"/>
      <c r="T1499" s="179"/>
      <c r="U1499" s="19"/>
      <c r="V1499" s="147"/>
    </row>
    <row r="1500" spans="1:38" x14ac:dyDescent="0.25">
      <c r="C1500" s="19"/>
      <c r="D1500" s="19"/>
      <c r="E1500" s="148"/>
      <c r="F1500" s="149"/>
      <c r="G1500" s="19"/>
      <c r="H1500" s="19"/>
      <c r="I1500" s="19"/>
      <c r="J1500" s="19"/>
      <c r="K1500" s="175"/>
      <c r="L1500" s="19"/>
      <c r="M1500" s="190"/>
      <c r="N1500" s="179"/>
      <c r="O1500" s="190"/>
      <c r="P1500" s="179"/>
      <c r="Q1500" s="190"/>
      <c r="R1500" s="179"/>
      <c r="S1500" s="190"/>
      <c r="T1500" s="179"/>
      <c r="U1500" s="19"/>
      <c r="V1500" s="147"/>
    </row>
    <row r="1501" spans="1:38" x14ac:dyDescent="0.25">
      <c r="C1501" s="19"/>
      <c r="D1501" s="19"/>
      <c r="E1501" s="149"/>
      <c r="F1501" s="149"/>
      <c r="G1501" s="19"/>
      <c r="H1501" s="19"/>
      <c r="I1501" s="19"/>
      <c r="J1501" s="19"/>
      <c r="K1501" s="175"/>
      <c r="L1501" s="19"/>
      <c r="M1501" s="190"/>
      <c r="N1501" s="179"/>
      <c r="O1501" s="190"/>
      <c r="P1501" s="179"/>
      <c r="Q1501" s="190"/>
      <c r="R1501" s="179"/>
      <c r="S1501" s="190"/>
      <c r="T1501" s="179"/>
      <c r="U1501" s="19"/>
      <c r="V1501" s="147"/>
    </row>
    <row r="1502" spans="1:38" x14ac:dyDescent="0.25">
      <c r="C1502" s="19"/>
      <c r="D1502" s="19"/>
      <c r="E1502" s="19"/>
      <c r="F1502" s="19"/>
      <c r="G1502" s="19"/>
      <c r="H1502" s="19"/>
      <c r="I1502" s="19"/>
      <c r="J1502" s="19"/>
      <c r="K1502" s="175"/>
      <c r="L1502" s="19"/>
      <c r="M1502" s="190"/>
      <c r="N1502" s="179"/>
      <c r="O1502" s="190"/>
      <c r="P1502" s="179"/>
      <c r="Q1502" s="190"/>
      <c r="R1502" s="179"/>
      <c r="S1502" s="190"/>
      <c r="T1502" s="179"/>
      <c r="U1502" s="19"/>
      <c r="V1502" s="147"/>
    </row>
    <row r="1503" spans="1:38" x14ac:dyDescent="0.25">
      <c r="C1503" s="19"/>
      <c r="D1503" s="19"/>
      <c r="E1503" s="19"/>
      <c r="F1503" s="19"/>
      <c r="G1503" s="19"/>
      <c r="H1503" s="19"/>
      <c r="I1503" s="19"/>
      <c r="J1503" s="19"/>
      <c r="K1503" s="175"/>
      <c r="L1503" s="19"/>
      <c r="M1503" s="190"/>
      <c r="N1503" s="179"/>
      <c r="O1503" s="190"/>
      <c r="P1503" s="179"/>
      <c r="Q1503" s="190"/>
      <c r="R1503" s="179"/>
      <c r="S1503" s="190"/>
      <c r="T1503" s="179"/>
      <c r="U1503" s="19"/>
      <c r="V1503" s="147"/>
    </row>
  </sheetData>
  <autoFilter ref="A7:AM1491"/>
  <sortState ref="B900:V912">
    <sortCondition ref="B900"/>
  </sortState>
  <mergeCells count="147">
    <mergeCell ref="A1241:B1241"/>
    <mergeCell ref="A1242:C1242"/>
    <mergeCell ref="A1127:C1127"/>
    <mergeCell ref="A1126:B1126"/>
    <mergeCell ref="A1136:B1136"/>
    <mergeCell ref="A1137:C1137"/>
    <mergeCell ref="A1491:B1491"/>
    <mergeCell ref="A1344:C1344"/>
    <mergeCell ref="A1404:B1404"/>
    <mergeCell ref="A1405:C1405"/>
    <mergeCell ref="A1417:B1417"/>
    <mergeCell ref="A1418:C1418"/>
    <mergeCell ref="A1482:B1482"/>
    <mergeCell ref="A1483:C1483"/>
    <mergeCell ref="A1248:B1248"/>
    <mergeCell ref="A1249:C1249"/>
    <mergeCell ref="A1253:B1253"/>
    <mergeCell ref="A1254:C1254"/>
    <mergeCell ref="A1320:B1320"/>
    <mergeCell ref="A1321:C1321"/>
    <mergeCell ref="A1343:B1343"/>
    <mergeCell ref="A1476:C1476"/>
    <mergeCell ref="A1475:B1475"/>
    <mergeCell ref="A1228:B1228"/>
    <mergeCell ref="A1212:B1212"/>
    <mergeCell ref="A1213:C1213"/>
    <mergeCell ref="A1234:B1234"/>
    <mergeCell ref="A1235:C1235"/>
    <mergeCell ref="A932:C932"/>
    <mergeCell ref="A1007:B1007"/>
    <mergeCell ref="A1206:B1206"/>
    <mergeCell ref="A1094:C1094"/>
    <mergeCell ref="A1044:B1044"/>
    <mergeCell ref="A1229:C1229"/>
    <mergeCell ref="A1026:T1026"/>
    <mergeCell ref="A1105:B1105"/>
    <mergeCell ref="A1015:B1015"/>
    <mergeCell ref="A1016:C1016"/>
    <mergeCell ref="A1025:B1025"/>
    <mergeCell ref="A1050:B1050"/>
    <mergeCell ref="A1051:C1051"/>
    <mergeCell ref="A1079:C1079"/>
    <mergeCell ref="A1093:B1093"/>
    <mergeCell ref="A1028:C1028"/>
    <mergeCell ref="A1207:C1207"/>
    <mergeCell ref="A1106:C1106"/>
    <mergeCell ref="A1034:C1034"/>
    <mergeCell ref="A1078:B1078"/>
    <mergeCell ref="A704:C704"/>
    <mergeCell ref="A831:C831"/>
    <mergeCell ref="A599:T599"/>
    <mergeCell ref="A331:B331"/>
    <mergeCell ref="A515:B515"/>
    <mergeCell ref="A804:C804"/>
    <mergeCell ref="A808:B808"/>
    <mergeCell ref="A809:C809"/>
    <mergeCell ref="A816:B816"/>
    <mergeCell ref="A817:C817"/>
    <mergeCell ref="A823:B823"/>
    <mergeCell ref="A824:C824"/>
    <mergeCell ref="A830:B830"/>
    <mergeCell ref="A607:C607"/>
    <mergeCell ref="A781:B781"/>
    <mergeCell ref="A803:B803"/>
    <mergeCell ref="A624:C624"/>
    <mergeCell ref="A649:B649"/>
    <mergeCell ref="A650:C650"/>
    <mergeCell ref="A665:B665"/>
    <mergeCell ref="A782:C782"/>
    <mergeCell ref="A787:B787"/>
    <mergeCell ref="A788:C788"/>
    <mergeCell ref="A718:C718"/>
    <mergeCell ref="A920:B920"/>
    <mergeCell ref="A921:C921"/>
    <mergeCell ref="A931:B931"/>
    <mergeCell ref="A87:B87"/>
    <mergeCell ref="A1008:C1008"/>
    <mergeCell ref="A1045:C1045"/>
    <mergeCell ref="A895:C895"/>
    <mergeCell ref="A894:B894"/>
    <mergeCell ref="A679:C679"/>
    <mergeCell ref="A169:C169"/>
    <mergeCell ref="A580:C580"/>
    <mergeCell ref="A440:B440"/>
    <mergeCell ref="A441:C441"/>
    <mergeCell ref="A304:C304"/>
    <mergeCell ref="A463:B463"/>
    <mergeCell ref="A579:B579"/>
    <mergeCell ref="A464:C464"/>
    <mergeCell ref="A590:B590"/>
    <mergeCell ref="A591:C591"/>
    <mergeCell ref="A516:C516"/>
    <mergeCell ref="A1033:B1033"/>
    <mergeCell ref="A619:B619"/>
    <mergeCell ref="A666:C666"/>
    <mergeCell ref="A703:B703"/>
    <mergeCell ref="A3:A6"/>
    <mergeCell ref="B3:B6"/>
    <mergeCell ref="C3:C5"/>
    <mergeCell ref="A37:B37"/>
    <mergeCell ref="A353:C353"/>
    <mergeCell ref="A344:B344"/>
    <mergeCell ref="A352:B352"/>
    <mergeCell ref="A318:B318"/>
    <mergeCell ref="A281:B281"/>
    <mergeCell ref="A66:C66"/>
    <mergeCell ref="A17:B17"/>
    <mergeCell ref="A147:C147"/>
    <mergeCell ref="A168:B168"/>
    <mergeCell ref="A18:C18"/>
    <mergeCell ref="A65:B65"/>
    <mergeCell ref="A88:C88"/>
    <mergeCell ref="E4:I4"/>
    <mergeCell ref="A319:C319"/>
    <mergeCell ref="A2:T2"/>
    <mergeCell ref="A905:B905"/>
    <mergeCell ref="A906:C906"/>
    <mergeCell ref="K4:L5"/>
    <mergeCell ref="M4:N5"/>
    <mergeCell ref="O4:P5"/>
    <mergeCell ref="Q4:R5"/>
    <mergeCell ref="S4:T5"/>
    <mergeCell ref="D3:D5"/>
    <mergeCell ref="E3:T3"/>
    <mergeCell ref="A9:T9"/>
    <mergeCell ref="A620:C620"/>
    <mergeCell ref="A11:C11"/>
    <mergeCell ref="A43:B43"/>
    <mergeCell ref="A623:B623"/>
    <mergeCell ref="A601:C601"/>
    <mergeCell ref="A606:B606"/>
    <mergeCell ref="A598:B598"/>
    <mergeCell ref="A717:B717"/>
    <mergeCell ref="A44:C44"/>
    <mergeCell ref="A38:C38"/>
    <mergeCell ref="A97:B97"/>
    <mergeCell ref="A678:B678"/>
    <mergeCell ref="A508:C508"/>
    <mergeCell ref="A371:C371"/>
    <mergeCell ref="A332:C332"/>
    <mergeCell ref="A146:B146"/>
    <mergeCell ref="A98:C98"/>
    <mergeCell ref="A303:B303"/>
    <mergeCell ref="A507:B507"/>
    <mergeCell ref="A282:C282"/>
    <mergeCell ref="A345:C345"/>
    <mergeCell ref="A370:B370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2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 x14ac:dyDescent="0.2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17" customFormat="1" ht="35.25" customHeight="1" x14ac:dyDescent="0.25">
      <c r="A3" s="225" t="s">
        <v>1180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7"/>
      <c r="V3" s="2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9" s="17" customFormat="1" ht="19.5" customHeight="1" x14ac:dyDescent="0.25">
      <c r="A4" s="256" t="s">
        <v>0</v>
      </c>
      <c r="B4" s="258" t="s">
        <v>1</v>
      </c>
      <c r="C4" s="239" t="s">
        <v>2</v>
      </c>
      <c r="D4" s="239" t="s">
        <v>1161</v>
      </c>
      <c r="E4" s="241" t="s">
        <v>3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7"/>
      <c r="V4" s="2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9" s="17" customFormat="1" ht="19.5" customHeight="1" x14ac:dyDescent="0.25">
      <c r="A5" s="256"/>
      <c r="B5" s="258"/>
      <c r="C5" s="239"/>
      <c r="D5" s="239"/>
      <c r="E5" s="224"/>
      <c r="F5" s="224"/>
      <c r="G5" s="224"/>
      <c r="H5" s="224"/>
      <c r="I5" s="224"/>
      <c r="J5" s="150"/>
      <c r="K5" s="235" t="s">
        <v>4</v>
      </c>
      <c r="L5" s="230"/>
      <c r="M5" s="235" t="s">
        <v>5</v>
      </c>
      <c r="N5" s="230"/>
      <c r="O5" s="235" t="s">
        <v>6</v>
      </c>
      <c r="P5" s="230"/>
      <c r="Q5" s="235" t="s">
        <v>7</v>
      </c>
      <c r="R5" s="230"/>
      <c r="S5" s="235" t="s">
        <v>8</v>
      </c>
      <c r="T5" s="297"/>
      <c r="U5" s="7"/>
      <c r="V5" s="2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9" s="17" customFormat="1" ht="31.5" customHeight="1" x14ac:dyDescent="0.25">
      <c r="A6" s="256"/>
      <c r="B6" s="258"/>
      <c r="C6" s="240"/>
      <c r="D6" s="240"/>
      <c r="E6" s="52" t="s">
        <v>13</v>
      </c>
      <c r="F6" s="52" t="s">
        <v>189</v>
      </c>
      <c r="G6" s="52" t="s">
        <v>14</v>
      </c>
      <c r="H6" s="52" t="s">
        <v>15</v>
      </c>
      <c r="I6" s="52" t="s">
        <v>16</v>
      </c>
      <c r="J6" s="52" t="s">
        <v>17</v>
      </c>
      <c r="K6" s="236"/>
      <c r="L6" s="232"/>
      <c r="M6" s="236"/>
      <c r="N6" s="232"/>
      <c r="O6" s="236"/>
      <c r="P6" s="232"/>
      <c r="Q6" s="236"/>
      <c r="R6" s="232"/>
      <c r="S6" s="236"/>
      <c r="T6" s="298"/>
      <c r="U6" s="7"/>
      <c r="V6" s="2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s="17" customFormat="1" x14ac:dyDescent="0.25">
      <c r="A7" s="257"/>
      <c r="B7" s="259"/>
      <c r="C7" s="26" t="s">
        <v>9</v>
      </c>
      <c r="D7" s="26" t="s">
        <v>9</v>
      </c>
      <c r="E7" s="53" t="s">
        <v>9</v>
      </c>
      <c r="F7" s="53" t="s">
        <v>9</v>
      </c>
      <c r="G7" s="53" t="s">
        <v>9</v>
      </c>
      <c r="H7" s="53" t="s">
        <v>9</v>
      </c>
      <c r="I7" s="53" t="s">
        <v>9</v>
      </c>
      <c r="J7" s="53" t="s">
        <v>9</v>
      </c>
      <c r="K7" s="53" t="s">
        <v>10</v>
      </c>
      <c r="L7" s="53" t="s">
        <v>9</v>
      </c>
      <c r="M7" s="53" t="s">
        <v>11</v>
      </c>
      <c r="N7" s="53" t="s">
        <v>9</v>
      </c>
      <c r="O7" s="53" t="s">
        <v>11</v>
      </c>
      <c r="P7" s="53" t="s">
        <v>9</v>
      </c>
      <c r="Q7" s="53" t="s">
        <v>11</v>
      </c>
      <c r="R7" s="53" t="s">
        <v>9</v>
      </c>
      <c r="S7" s="53" t="s">
        <v>12</v>
      </c>
      <c r="T7" s="54" t="s">
        <v>9</v>
      </c>
      <c r="U7" s="7"/>
      <c r="V7" s="2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9" s="115" customFormat="1" ht="24.75" customHeight="1" x14ac:dyDescent="0.25">
      <c r="A8" s="60">
        <v>186</v>
      </c>
      <c r="B8" s="14" t="s">
        <v>127</v>
      </c>
      <c r="C8" s="26">
        <f>ROUND(SUM(D8+E8+F8+G8+H8+I8+J8+L8+N8+P8+R8+T8),2)</f>
        <v>6346662.5700000003</v>
      </c>
      <c r="D8" s="13">
        <v>317333.13</v>
      </c>
      <c r="E8" s="13">
        <v>701587.49</v>
      </c>
      <c r="F8" s="13">
        <v>3451870.86</v>
      </c>
      <c r="G8" s="13">
        <v>0</v>
      </c>
      <c r="H8" s="13">
        <v>0</v>
      </c>
      <c r="I8" s="13">
        <v>0</v>
      </c>
      <c r="J8" s="13">
        <v>0</v>
      </c>
      <c r="K8" s="15">
        <v>0</v>
      </c>
      <c r="L8" s="13">
        <v>0</v>
      </c>
      <c r="M8" s="15">
        <v>0</v>
      </c>
      <c r="N8" s="13">
        <v>0</v>
      </c>
      <c r="O8" s="15">
        <v>689.8</v>
      </c>
      <c r="P8" s="13">
        <v>1875871.0867999999</v>
      </c>
      <c r="Q8" s="15">
        <v>0</v>
      </c>
      <c r="R8" s="13">
        <v>0</v>
      </c>
      <c r="S8" s="15">
        <v>0</v>
      </c>
      <c r="T8" s="13">
        <v>0</v>
      </c>
      <c r="U8" s="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</row>
    <row r="9" spans="1:39" s="115" customFormat="1" ht="24.75" customHeight="1" x14ac:dyDescent="0.25">
      <c r="A9" s="60">
        <v>187</v>
      </c>
      <c r="B9" s="14" t="s">
        <v>160</v>
      </c>
      <c r="C9" s="26">
        <f>ROUND(SUM(D9+E9+F9+G9+H9+I9+J9+L9+N9+P9+R9+T9),2)</f>
        <v>6646378.1399999997</v>
      </c>
      <c r="D9" s="13">
        <v>332318.90999999997</v>
      </c>
      <c r="E9" s="13">
        <v>734719.34</v>
      </c>
      <c r="F9" s="13">
        <v>3614882.44</v>
      </c>
      <c r="G9" s="13">
        <v>0</v>
      </c>
      <c r="H9" s="13">
        <v>0</v>
      </c>
      <c r="I9" s="13">
        <v>0</v>
      </c>
      <c r="J9" s="13">
        <v>0</v>
      </c>
      <c r="K9" s="15">
        <v>0</v>
      </c>
      <c r="L9" s="13">
        <v>0</v>
      </c>
      <c r="M9" s="15">
        <v>0</v>
      </c>
      <c r="N9" s="13">
        <v>0</v>
      </c>
      <c r="O9" s="15">
        <v>596.20000000000005</v>
      </c>
      <c r="P9" s="13">
        <v>1964457.4543999999</v>
      </c>
      <c r="Q9" s="15">
        <v>0</v>
      </c>
      <c r="R9" s="13">
        <v>0</v>
      </c>
      <c r="S9" s="15">
        <v>0</v>
      </c>
      <c r="T9" s="13">
        <v>0</v>
      </c>
      <c r="U9" s="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2017 -2019 с учетом изменений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2017-04-07T10:52:05Z</dcterms:modified>
</cp:coreProperties>
</file>