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5105" windowHeight="12795"/>
  </bookViews>
  <sheets>
    <sheet name="муниципальные" sheetId="33" r:id="rId1"/>
    <sheet name="ведомственная" sheetId="36" state="hidden" r:id="rId2"/>
    <sheet name="АИП" sheetId="38" state="hidden" r:id="rId3"/>
  </sheets>
  <definedNames>
    <definedName name="_xlnm._FilterDatabase" localSheetId="0" hidden="1">муниципальные!$A$4:$AD$4</definedName>
    <definedName name="_xlnm.Print_Titles" localSheetId="0">муниципальные!$2:$3</definedName>
  </definedNames>
  <calcPr calcId="124519"/>
</workbook>
</file>

<file path=xl/calcChain.xml><?xml version="1.0" encoding="utf-8"?>
<calcChain xmlns="http://schemas.openxmlformats.org/spreadsheetml/2006/main">
  <c r="M5" i="33"/>
  <c r="N5"/>
  <c r="O5"/>
  <c r="M13"/>
  <c r="N13"/>
  <c r="O13"/>
  <c r="M17"/>
  <c r="N17"/>
  <c r="O17"/>
  <c r="M23"/>
  <c r="N23"/>
  <c r="O23"/>
  <c r="M25"/>
  <c r="N25"/>
  <c r="O25"/>
  <c r="O34"/>
  <c r="M38"/>
  <c r="M37" s="1"/>
  <c r="M36" s="1"/>
  <c r="M35" s="1"/>
  <c r="M34" s="1"/>
  <c r="N38"/>
  <c r="N37" s="1"/>
  <c r="N36" s="1"/>
  <c r="N35" s="1"/>
  <c r="N34" s="1"/>
  <c r="O38"/>
  <c r="M42"/>
  <c r="N42"/>
  <c r="O42"/>
  <c r="M47"/>
  <c r="N47"/>
  <c r="O47"/>
  <c r="M61"/>
  <c r="N61"/>
  <c r="O61"/>
  <c r="M63"/>
  <c r="N63"/>
  <c r="O63"/>
  <c r="E15" i="38"/>
  <c r="F15"/>
  <c r="G15"/>
  <c r="H15"/>
  <c r="I15"/>
  <c r="J15"/>
  <c r="K15"/>
  <c r="L15"/>
  <c r="M15"/>
  <c r="N15"/>
  <c r="O15"/>
  <c r="E4"/>
  <c r="F4"/>
  <c r="G4"/>
  <c r="H4"/>
  <c r="I4"/>
  <c r="J4"/>
  <c r="K4"/>
  <c r="L4"/>
  <c r="M4"/>
  <c r="N4"/>
  <c r="O4"/>
  <c r="D15"/>
  <c r="D4" s="1"/>
  <c r="N41" i="33" l="1"/>
  <c r="N22"/>
  <c r="O41"/>
  <c r="M41"/>
  <c r="O22"/>
  <c r="M22"/>
  <c r="H17" i="38"/>
  <c r="H18"/>
  <c r="H19"/>
  <c r="D19"/>
  <c r="D17"/>
  <c r="D18"/>
  <c r="Q6"/>
  <c r="R6"/>
  <c r="Q7"/>
  <c r="R7"/>
  <c r="Q9"/>
  <c r="Q10"/>
  <c r="Q12"/>
  <c r="R12"/>
  <c r="Q14"/>
  <c r="R14"/>
  <c r="Q15"/>
  <c r="Q16"/>
  <c r="Q17"/>
  <c r="Q18"/>
  <c r="Q19"/>
  <c r="L6"/>
  <c r="L7"/>
  <c r="L9"/>
  <c r="L10"/>
  <c r="L12"/>
  <c r="L14"/>
  <c r="L16"/>
  <c r="L17"/>
  <c r="P17" s="1"/>
  <c r="L18"/>
  <c r="P18" s="1"/>
  <c r="L19"/>
  <c r="P19" s="1"/>
  <c r="Y57" i="33" l="1"/>
  <c r="Y58"/>
  <c r="Y59"/>
  <c r="Y60"/>
  <c r="Y56"/>
  <c r="P27" l="1"/>
  <c r="P28"/>
  <c r="P29"/>
  <c r="P30"/>
  <c r="P31"/>
  <c r="P32"/>
  <c r="P26"/>
  <c r="Q25"/>
  <c r="R25"/>
  <c r="S25"/>
  <c r="P24"/>
  <c r="P23" s="1"/>
  <c r="Q23"/>
  <c r="R23"/>
  <c r="S23"/>
  <c r="W5"/>
  <c r="P19"/>
  <c r="P20"/>
  <c r="P21"/>
  <c r="P18"/>
  <c r="Q17"/>
  <c r="R17"/>
  <c r="S17"/>
  <c r="Q47"/>
  <c r="R47"/>
  <c r="S47"/>
  <c r="U47"/>
  <c r="V47"/>
  <c r="W47"/>
  <c r="Q63"/>
  <c r="R63"/>
  <c r="S63"/>
  <c r="Q61"/>
  <c r="R61"/>
  <c r="S61"/>
  <c r="T56"/>
  <c r="T57"/>
  <c r="T58"/>
  <c r="T59"/>
  <c r="T60"/>
  <c r="T55"/>
  <c r="P56"/>
  <c r="P57"/>
  <c r="P58"/>
  <c r="P59"/>
  <c r="P60"/>
  <c r="L56"/>
  <c r="L57"/>
  <c r="L58"/>
  <c r="L59"/>
  <c r="L60"/>
  <c r="P52"/>
  <c r="P45"/>
  <c r="P46"/>
  <c r="P48"/>
  <c r="P49"/>
  <c r="P50"/>
  <c r="P51"/>
  <c r="P53"/>
  <c r="P54"/>
  <c r="P55"/>
  <c r="P62"/>
  <c r="P61" s="1"/>
  <c r="P64"/>
  <c r="P65"/>
  <c r="Q42"/>
  <c r="R42"/>
  <c r="S42"/>
  <c r="S41" s="1"/>
  <c r="P44"/>
  <c r="P43"/>
  <c r="Q38"/>
  <c r="R38"/>
  <c r="S38"/>
  <c r="P39"/>
  <c r="P40"/>
  <c r="T35"/>
  <c r="T36"/>
  <c r="T37"/>
  <c r="R34"/>
  <c r="S34"/>
  <c r="Q34"/>
  <c r="P35"/>
  <c r="P36"/>
  <c r="P37"/>
  <c r="X60" l="1"/>
  <c r="X58"/>
  <c r="X56"/>
  <c r="P38"/>
  <c r="X59"/>
  <c r="X57"/>
  <c r="Q41"/>
  <c r="R41"/>
  <c r="P42"/>
  <c r="P25"/>
  <c r="P47"/>
  <c r="P17"/>
  <c r="S22"/>
  <c r="Q22"/>
  <c r="R22"/>
  <c r="P22"/>
  <c r="P63"/>
  <c r="P34"/>
  <c r="P41" l="1"/>
  <c r="K12" i="38" l="1"/>
  <c r="K14"/>
  <c r="K16"/>
  <c r="T14" i="33" l="1"/>
  <c r="L26" l="1"/>
  <c r="Y55" l="1"/>
  <c r="AA55"/>
  <c r="Y54"/>
  <c r="T32" l="1"/>
  <c r="G5"/>
  <c r="H5"/>
  <c r="I5"/>
  <c r="J5"/>
  <c r="K5"/>
  <c r="U5"/>
  <c r="V5"/>
  <c r="T12"/>
  <c r="L12"/>
  <c r="D13"/>
  <c r="E13"/>
  <c r="G13"/>
  <c r="H13"/>
  <c r="I13"/>
  <c r="J13"/>
  <c r="K13"/>
  <c r="U13"/>
  <c r="V13"/>
  <c r="W13"/>
  <c r="G17" l="1"/>
  <c r="H17"/>
  <c r="I17"/>
  <c r="J17"/>
  <c r="K17"/>
  <c r="G23"/>
  <c r="H23"/>
  <c r="I23"/>
  <c r="J23"/>
  <c r="K23"/>
  <c r="G25"/>
  <c r="H25"/>
  <c r="I25"/>
  <c r="J25"/>
  <c r="K25"/>
  <c r="G38"/>
  <c r="H38"/>
  <c r="I38"/>
  <c r="J38"/>
  <c r="K39"/>
  <c r="K38" s="1"/>
  <c r="G42"/>
  <c r="H42"/>
  <c r="I42"/>
  <c r="J42"/>
  <c r="K42"/>
  <c r="G47"/>
  <c r="H47"/>
  <c r="I47"/>
  <c r="J47"/>
  <c r="K48"/>
  <c r="K50"/>
  <c r="G61"/>
  <c r="H61"/>
  <c r="I61"/>
  <c r="J61"/>
  <c r="K61"/>
  <c r="G63"/>
  <c r="H63"/>
  <c r="I63"/>
  <c r="J63"/>
  <c r="K63"/>
  <c r="I41" l="1"/>
  <c r="G41"/>
  <c r="J41"/>
  <c r="H41"/>
  <c r="K47"/>
  <c r="K41" s="1"/>
  <c r="J22"/>
  <c r="H22"/>
  <c r="K22"/>
  <c r="I22"/>
  <c r="G22"/>
  <c r="L54"/>
  <c r="K6" i="38" l="1"/>
  <c r="K7"/>
  <c r="S16" l="1"/>
  <c r="H16"/>
  <c r="D16"/>
  <c r="P16" s="1"/>
  <c r="W14"/>
  <c r="S14"/>
  <c r="H14"/>
  <c r="D14"/>
  <c r="P14" s="1"/>
  <c r="O13"/>
  <c r="K13" s="1"/>
  <c r="N13"/>
  <c r="M13"/>
  <c r="J13"/>
  <c r="I13"/>
  <c r="G13"/>
  <c r="F13"/>
  <c r="E13"/>
  <c r="H12"/>
  <c r="D12"/>
  <c r="P12" s="1"/>
  <c r="O11"/>
  <c r="K11" s="1"/>
  <c r="N11"/>
  <c r="M11"/>
  <c r="J11"/>
  <c r="I11"/>
  <c r="G11"/>
  <c r="F11"/>
  <c r="E11"/>
  <c r="H10"/>
  <c r="S10"/>
  <c r="D10"/>
  <c r="P10" s="1"/>
  <c r="H9"/>
  <c r="D9"/>
  <c r="P9" s="1"/>
  <c r="O8"/>
  <c r="K8" s="1"/>
  <c r="N8"/>
  <c r="M8"/>
  <c r="J8"/>
  <c r="I8"/>
  <c r="G8"/>
  <c r="F8"/>
  <c r="E8"/>
  <c r="S7"/>
  <c r="H7"/>
  <c r="D7"/>
  <c r="P7" s="1"/>
  <c r="S6"/>
  <c r="H6"/>
  <c r="D6"/>
  <c r="P6" s="1"/>
  <c r="O5"/>
  <c r="N5"/>
  <c r="M5"/>
  <c r="K5"/>
  <c r="J5"/>
  <c r="I5"/>
  <c r="G5"/>
  <c r="F5"/>
  <c r="E5"/>
  <c r="R11" l="1"/>
  <c r="Q5"/>
  <c r="R13"/>
  <c r="R5"/>
  <c r="Q8"/>
  <c r="Q11"/>
  <c r="Q13"/>
  <c r="L5"/>
  <c r="L8"/>
  <c r="L11"/>
  <c r="L13"/>
  <c r="D5"/>
  <c r="H8"/>
  <c r="H5"/>
  <c r="D11"/>
  <c r="S15"/>
  <c r="D13"/>
  <c r="D8"/>
  <c r="W13"/>
  <c r="S8"/>
  <c r="H11"/>
  <c r="H13"/>
  <c r="S5"/>
  <c r="T14"/>
  <c r="S13"/>
  <c r="P15" l="1"/>
  <c r="P13"/>
  <c r="P11"/>
  <c r="P8"/>
  <c r="P5"/>
  <c r="S4"/>
  <c r="T13"/>
  <c r="Q4"/>
  <c r="P4" l="1"/>
  <c r="F15" i="33" l="1"/>
  <c r="F16"/>
  <c r="F33"/>
  <c r="F13" l="1"/>
  <c r="F25"/>
  <c r="F63" l="1"/>
  <c r="F61"/>
  <c r="L40" l="1"/>
  <c r="L43"/>
  <c r="L44"/>
  <c r="L45"/>
  <c r="L46"/>
  <c r="L48"/>
  <c r="L49"/>
  <c r="L50"/>
  <c r="L51"/>
  <c r="L52"/>
  <c r="L53"/>
  <c r="L55"/>
  <c r="L62"/>
  <c r="L61" s="1"/>
  <c r="L64"/>
  <c r="L65"/>
  <c r="U25"/>
  <c r="V25"/>
  <c r="W25"/>
  <c r="T33"/>
  <c r="L33"/>
  <c r="F23"/>
  <c r="F22" s="1"/>
  <c r="L47" l="1"/>
  <c r="L42"/>
  <c r="L63"/>
  <c r="L41" l="1"/>
  <c r="F9" l="1"/>
  <c r="F10"/>
  <c r="G37"/>
  <c r="F42"/>
  <c r="F5" l="1"/>
  <c r="G34"/>
  <c r="H37"/>
  <c r="F34"/>
  <c r="F47"/>
  <c r="F41" s="1"/>
  <c r="F17"/>
  <c r="F38"/>
  <c r="H34" l="1"/>
  <c r="I37"/>
  <c r="I34" l="1"/>
  <c r="J37"/>
  <c r="J34" l="1"/>
  <c r="K37"/>
  <c r="K34" s="1"/>
  <c r="AA65"/>
  <c r="AA64"/>
  <c r="AA62"/>
  <c r="Y52"/>
  <c r="Y51"/>
  <c r="Y50"/>
  <c r="Y49"/>
  <c r="Y48"/>
  <c r="Z48"/>
  <c r="AA46"/>
  <c r="AA44"/>
  <c r="AA43"/>
  <c r="AA40"/>
  <c r="AA39"/>
  <c r="AA37"/>
  <c r="AA32"/>
  <c r="AA31"/>
  <c r="AA30"/>
  <c r="AA29"/>
  <c r="AA28"/>
  <c r="AA27"/>
  <c r="AA26"/>
  <c r="AA24"/>
  <c r="AA21"/>
  <c r="AA20"/>
  <c r="AA19"/>
  <c r="AA18"/>
  <c r="D48"/>
  <c r="D54"/>
  <c r="T10"/>
  <c r="L10"/>
  <c r="T8"/>
  <c r="T9"/>
  <c r="L8"/>
  <c r="L9"/>
  <c r="T65" l="1"/>
  <c r="T64"/>
  <c r="U63"/>
  <c r="V63"/>
  <c r="W63"/>
  <c r="U61"/>
  <c r="V61"/>
  <c r="T49"/>
  <c r="T50"/>
  <c r="T51"/>
  <c r="T52"/>
  <c r="T53"/>
  <c r="T54"/>
  <c r="T48"/>
  <c r="U42"/>
  <c r="V42"/>
  <c r="W42"/>
  <c r="U38"/>
  <c r="V38"/>
  <c r="W38"/>
  <c r="U23"/>
  <c r="V23"/>
  <c r="W23"/>
  <c r="U17"/>
  <c r="V17"/>
  <c r="W17"/>
  <c r="T19"/>
  <c r="T20"/>
  <c r="T21"/>
  <c r="T18"/>
  <c r="T47" l="1"/>
  <c r="V22"/>
  <c r="T63"/>
  <c r="U41"/>
  <c r="V41"/>
  <c r="W22"/>
  <c r="U22"/>
  <c r="T17"/>
  <c r="E63" l="1"/>
  <c r="D63"/>
  <c r="X65"/>
  <c r="E61"/>
  <c r="D61"/>
  <c r="E47"/>
  <c r="Y47"/>
  <c r="Z47"/>
  <c r="AA47"/>
  <c r="D47"/>
  <c r="X49"/>
  <c r="X50"/>
  <c r="X51"/>
  <c r="X52"/>
  <c r="X54"/>
  <c r="X55"/>
  <c r="X48"/>
  <c r="E42"/>
  <c r="AA42"/>
  <c r="D42"/>
  <c r="E38"/>
  <c r="AA38"/>
  <c r="D38"/>
  <c r="E34"/>
  <c r="D34"/>
  <c r="E25"/>
  <c r="AA25"/>
  <c r="D25"/>
  <c r="L27"/>
  <c r="L28"/>
  <c r="L29"/>
  <c r="L30"/>
  <c r="L31"/>
  <c r="L32"/>
  <c r="E23"/>
  <c r="AA23"/>
  <c r="D23"/>
  <c r="E17"/>
  <c r="AA17"/>
  <c r="D17"/>
  <c r="L19"/>
  <c r="X19" s="1"/>
  <c r="E5"/>
  <c r="D5"/>
  <c r="L7"/>
  <c r="L11"/>
  <c r="L6"/>
  <c r="L25" l="1"/>
  <c r="L5"/>
  <c r="AA63"/>
  <c r="D22"/>
  <c r="AA22"/>
  <c r="E22"/>
  <c r="Y41"/>
  <c r="E41"/>
  <c r="X63"/>
  <c r="X64"/>
  <c r="D41"/>
  <c r="Z41"/>
  <c r="X47"/>
  <c r="L37" l="1"/>
  <c r="L36" l="1"/>
  <c r="L35" l="1"/>
  <c r="L34" l="1"/>
  <c r="T40" l="1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  <c r="W61" i="33" l="1"/>
  <c r="T43"/>
  <c r="T44"/>
  <c r="T45"/>
  <c r="T46"/>
  <c r="T62"/>
  <c r="X43" l="1"/>
  <c r="X46"/>
  <c r="X44"/>
  <c r="T61"/>
  <c r="X62"/>
  <c r="W41"/>
  <c r="AA61"/>
  <c r="T42"/>
  <c r="AA41" l="1"/>
  <c r="T41"/>
  <c r="X42"/>
  <c r="X61"/>
  <c r="T28" l="1"/>
  <c r="T29"/>
  <c r="T30"/>
  <c r="T31"/>
  <c r="T27"/>
  <c r="X32" l="1"/>
  <c r="X28"/>
  <c r="X30"/>
  <c r="X27"/>
  <c r="X31"/>
  <c r="X29"/>
  <c r="T11" l="1"/>
  <c r="T6" l="1"/>
  <c r="T39" l="1"/>
  <c r="X40"/>
  <c r="L39"/>
  <c r="U34"/>
  <c r="W34"/>
  <c r="T26"/>
  <c r="T24"/>
  <c r="L24"/>
  <c r="L20"/>
  <c r="X20" s="1"/>
  <c r="L21"/>
  <c r="X21" s="1"/>
  <c r="L18"/>
  <c r="X18" s="1"/>
  <c r="T7"/>
  <c r="T5" s="1"/>
  <c r="T15"/>
  <c r="T16"/>
  <c r="L14"/>
  <c r="L15"/>
  <c r="L16"/>
  <c r="T34" l="1"/>
  <c r="T13"/>
  <c r="L13"/>
  <c r="T25"/>
  <c r="X26"/>
  <c r="X37"/>
  <c r="T23"/>
  <c r="X24"/>
  <c r="AA34"/>
  <c r="T38"/>
  <c r="X39"/>
  <c r="L38"/>
  <c r="L23"/>
  <c r="L22" s="1"/>
  <c r="L17"/>
  <c r="X17" s="1"/>
  <c r="X25" l="1"/>
  <c r="T22"/>
  <c r="X23"/>
  <c r="X38"/>
  <c r="X34"/>
  <c r="X41" l="1"/>
  <c r="X22" l="1"/>
</calcChain>
</file>

<file path=xl/sharedStrings.xml><?xml version="1.0" encoding="utf-8"?>
<sst xmlns="http://schemas.openxmlformats.org/spreadsheetml/2006/main" count="308" uniqueCount="167">
  <si>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</si>
  <si>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</si>
  <si>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</si>
  <si>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</si>
  <si>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</si>
  <si>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</si>
  <si>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</si>
  <si>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</si>
  <si>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</si>
  <si>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</si>
  <si>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</si>
  <si>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2.1</t>
  </si>
  <si>
    <t>2.2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</si>
  <si>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</si>
  <si>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</si>
  <si>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</si>
  <si>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</si>
  <si>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</si>
  <si>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</si>
  <si>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</si>
  <si>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</si>
  <si>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</si>
  <si>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2</t>
  </si>
  <si>
    <t>Крытый каток в 15 микрорайоне города Нефтеюганска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</si>
  <si>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</si>
  <si>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</si>
  <si>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</si>
  <si>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</si>
  <si>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</si>
  <si>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</si>
  <si>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</si>
  <si>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</si>
  <si>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</si>
  <si>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</si>
  <si>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</si>
  <si>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</si>
  <si>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</si>
  <si>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</si>
  <si>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</si>
  <si>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</si>
  <si>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</si>
  <si>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</si>
  <si>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</si>
  <si>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</si>
  <si>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</si>
  <si>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</si>
  <si>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</si>
  <si>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</si>
  <si>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Подпрограмма "Пропаганда здорового образа жизни (профилактика наркомании, токсикомании и алкоголизма)"</t>
  </si>
  <si>
    <t>9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</si>
  <si>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</si>
  <si>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</si>
  <si>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</si>
  <si>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</si>
  <si>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</si>
  <si>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</si>
  <si>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</si>
  <si>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</si>
  <si>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</si>
  <si>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</si>
  <si>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</si>
  <si>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</si>
  <si>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</si>
  <si>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</si>
  <si>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</si>
  <si>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</si>
  <si>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</si>
  <si>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</si>
  <si>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</si>
  <si>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</si>
  <si>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</si>
  <si>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</si>
  <si>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</si>
  <si>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</si>
  <si>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</si>
  <si>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</si>
  <si>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</si>
  <si>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</si>
  <si>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</si>
  <si>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</si>
  <si>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</si>
  <si>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</si>
  <si>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</si>
  <si>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</si>
  <si>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</si>
  <si>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9.2.5</t>
  </si>
  <si>
    <t>1 квартал</t>
  </si>
  <si>
    <t>2 квартал</t>
  </si>
  <si>
    <t>федеральный бюджет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</si>
  <si>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</si>
  <si>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</si>
  <si>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</si>
  <si>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</si>
  <si>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</si>
  <si>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</si>
  <si>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</si>
  <si>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</si>
  <si>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</si>
  <si>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</si>
  <si>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</si>
  <si>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</si>
  <si>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</si>
  <si>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</si>
  <si>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</si>
  <si>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</si>
  <si>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</si>
  <si>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</si>
  <si>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</si>
  <si>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</si>
  <si>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</si>
  <si>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</si>
  <si>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</si>
  <si>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</si>
  <si>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</si>
  <si>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</si>
  <si>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</si>
  <si>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</si>
  <si>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</si>
  <si>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</si>
  <si>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</si>
  <si>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</si>
  <si>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</si>
  <si>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9.2.6</t>
  </si>
  <si>
    <t>9.2.7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</si>
  <si>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</si>
  <si>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</si>
  <si>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</si>
  <si>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</si>
  <si>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</si>
  <si>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 xml:space="preserve">Всего </t>
  </si>
  <si>
    <t>16</t>
  </si>
  <si>
    <t>17</t>
  </si>
  <si>
    <t>18</t>
  </si>
  <si>
    <t>19</t>
  </si>
  <si>
    <t>20</t>
  </si>
  <si>
    <t>21</t>
  </si>
  <si>
    <t>22</t>
  </si>
  <si>
    <t>ПЛАН  на 2016 год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</si>
  <si>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</si>
  <si>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</si>
  <si>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</si>
  <si>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</si>
  <si>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</si>
  <si>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</si>
  <si>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23</t>
  </si>
  <si>
    <t>Развитие транспортной системы в городе Нефтеюганске на 2014-2020 годы</t>
  </si>
  <si>
    <t>Кассовый расход на 01.07.2016</t>
  </si>
  <si>
    <t>Профинансировано на 01.07.2016</t>
  </si>
  <si>
    <t>14.4</t>
  </si>
  <si>
    <t>14.4.1</t>
  </si>
  <si>
    <t>ПЛАН на 9 месяцев 2016 год (рублей)</t>
  </si>
  <si>
    <t>9.2.9</t>
  </si>
  <si>
    <t>Установка дорожных знаков и восстановление искусственных дорожных неровностей</t>
  </si>
  <si>
    <t>Дорога №5 (ул.Киевская (от ул.Парковая до ул. Объездная-1) (участок от ул. Парковая до ул.Жилая)</t>
  </si>
  <si>
    <t>Автодорога по ул. Мамонтовская (развязка перекрестка ул. Мамонтовская- ул. Молодежная)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</si>
  <si>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</si>
  <si>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</si>
  <si>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</si>
  <si>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</si>
  <si>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ПЛАН  на 1 квартал 2017 год (рублей)</t>
  </si>
  <si>
    <t>Кассовый расход по 01.02.2017  (рублей)</t>
  </si>
  <si>
    <t>% исполнения  к плану 1 квартала 2017  года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</si>
  <si>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</si>
  <si>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</si>
  <si>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</si>
  <si>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</si>
  <si>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>Отчет об исполнении сетевого плана-графика на 01.02.2017 год по реализации программ муниципального образования город Нефтеюганск и программ Ханты-Мансийского автономного округа - Югры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</si>
</sst>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"/>
  </numFmts>
  <fonts count="14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6" fontId="11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6" fontId="8" fillId="0" borderId="7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1"/>
  <sheetViews>
    <sheetView tabSelected="1" view="pageBreakPreview" zoomScale="68" zoomScaleNormal="46" zoomScaleSheetLayoutView="68" workbookViewId="0">
      <pane ySplit="3" topLeftCell="A4" activePane="bottomLeft" state="frozen"/>
      <selection pane="bottomLeft" activeCell="Y52" sqref="X52:Y54"/>
    </sheetView>
  </sheetViews>
  <sheetFormatPr defaultColWidth="9.140625" defaultRowHeight="18.75"/>
  <cols>
    <col min="1" max="1" width="10" style="13" customWidth="1"/>
    <col min="2" max="2" width="54.85546875" style="9" customWidth="1"/>
    <col min="3" max="3" width="13.140625" style="9" customWidth="1"/>
    <col min="4" max="11" width="23.28515625" style="9" hidden="1" customWidth="1"/>
    <col min="12" max="12" width="23.28515625" style="9" customWidth="1"/>
    <col min="13" max="14" width="23.28515625" style="9" hidden="1" customWidth="1"/>
    <col min="15" max="15" width="23" style="9" hidden="1" customWidth="1"/>
    <col min="16" max="19" width="23" style="9" customWidth="1"/>
    <col min="20" max="21" width="24.42578125" style="11" customWidth="1"/>
    <col min="22" max="22" width="22" style="11" customWidth="1"/>
    <col min="23" max="23" width="23.140625" style="11" customWidth="1"/>
    <col min="24" max="24" width="17.140625" style="12" customWidth="1"/>
    <col min="25" max="26" width="14.140625" style="12" customWidth="1"/>
    <col min="27" max="27" width="21" style="12" bestFit="1" customWidth="1"/>
    <col min="28" max="16384" width="9.140625" style="9"/>
  </cols>
  <sheetData>
    <row r="1" spans="1:27" s="6" customFormat="1" ht="62.25" customHeight="1">
      <c r="A1" s="99" t="s">
        <v>166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7" customFormat="1" ht="56.25">
      <c r="A2" s="101" t="s">
        <v>0</v>
      </c>
      <c r="B2" s="4" t="s">
        <v>1</v>
      </c>
      <c r="C2" s="102" t="s">
        <v>29</v>
      </c>
      <c r="D2" s="108" t="s">
        <v>86</v>
      </c>
      <c r="E2" s="108" t="s">
        <v>87</v>
      </c>
      <c r="F2" s="34" t="s">
        <v>150</v>
      </c>
      <c r="G2" s="48"/>
      <c r="H2" s="48"/>
      <c r="I2" s="48"/>
      <c r="J2" s="48"/>
      <c r="K2" s="49"/>
      <c r="L2" s="137" t="s">
        <v>158</v>
      </c>
      <c r="M2" s="138"/>
      <c r="N2" s="138"/>
      <c r="O2" s="139"/>
      <c r="P2" s="103" t="s">
        <v>159</v>
      </c>
      <c r="Q2" s="103"/>
      <c r="R2" s="103"/>
      <c r="S2" s="103"/>
      <c r="T2" s="104" t="s">
        <v>160</v>
      </c>
      <c r="U2" s="104"/>
      <c r="V2" s="104"/>
      <c r="W2" s="104"/>
      <c r="X2" s="105" t="s">
        <v>161</v>
      </c>
      <c r="Y2" s="106"/>
      <c r="Z2" s="106"/>
      <c r="AA2" s="107"/>
    </row>
    <row r="3" spans="1:27" s="7" customFormat="1" ht="56.25">
      <c r="A3" s="101"/>
      <c r="B3" s="69" t="s">
        <v>2</v>
      </c>
      <c r="C3" s="102"/>
      <c r="D3" s="109"/>
      <c r="E3" s="109"/>
      <c r="F3" s="69" t="s">
        <v>129</v>
      </c>
      <c r="G3" s="71"/>
      <c r="H3" s="71"/>
      <c r="I3" s="70" t="s">
        <v>41</v>
      </c>
      <c r="J3" s="70" t="s">
        <v>88</v>
      </c>
      <c r="K3" s="70" t="s">
        <v>42</v>
      </c>
      <c r="L3" s="70" t="s">
        <v>40</v>
      </c>
      <c r="M3" s="70" t="s">
        <v>41</v>
      </c>
      <c r="N3" s="70" t="s">
        <v>88</v>
      </c>
      <c r="O3" s="70" t="s">
        <v>42</v>
      </c>
      <c r="P3" s="70" t="s">
        <v>40</v>
      </c>
      <c r="Q3" s="70" t="s">
        <v>41</v>
      </c>
      <c r="R3" s="70" t="s">
        <v>88</v>
      </c>
      <c r="S3" s="70" t="s">
        <v>42</v>
      </c>
      <c r="T3" s="70" t="s">
        <v>40</v>
      </c>
      <c r="U3" s="70" t="s">
        <v>41</v>
      </c>
      <c r="V3" s="70" t="s">
        <v>88</v>
      </c>
      <c r="W3" s="70" t="s">
        <v>42</v>
      </c>
      <c r="X3" s="5" t="s">
        <v>40</v>
      </c>
      <c r="Y3" s="5" t="s">
        <v>41</v>
      </c>
      <c r="Z3" s="5" t="s">
        <v>88</v>
      </c>
      <c r="AA3" s="5" t="s">
        <v>42</v>
      </c>
    </row>
    <row r="4" spans="1:27" s="7" customFormat="1">
      <c r="A4" s="68" t="s">
        <v>8</v>
      </c>
      <c r="B4" s="68" t="s">
        <v>22</v>
      </c>
      <c r="C4" s="68" t="s">
        <v>44</v>
      </c>
      <c r="D4" s="68" t="s">
        <v>46</v>
      </c>
      <c r="E4" s="68" t="s">
        <v>27</v>
      </c>
      <c r="F4" s="68" t="s">
        <v>47</v>
      </c>
      <c r="G4" s="68" t="s">
        <v>75</v>
      </c>
      <c r="H4" s="68" t="s">
        <v>28</v>
      </c>
      <c r="I4" s="68" t="s">
        <v>49</v>
      </c>
      <c r="J4" s="68" t="s">
        <v>56</v>
      </c>
      <c r="K4" s="68" t="s">
        <v>58</v>
      </c>
      <c r="L4" s="73" t="s">
        <v>46</v>
      </c>
      <c r="M4" s="68" t="s">
        <v>65</v>
      </c>
      <c r="N4" s="68" t="s">
        <v>66</v>
      </c>
      <c r="O4" s="68" t="s">
        <v>74</v>
      </c>
      <c r="P4" s="73" t="s">
        <v>27</v>
      </c>
      <c r="Q4" s="73" t="s">
        <v>47</v>
      </c>
      <c r="R4" s="73" t="s">
        <v>75</v>
      </c>
      <c r="S4" s="73" t="s">
        <v>28</v>
      </c>
      <c r="T4" s="83" t="s">
        <v>49</v>
      </c>
      <c r="U4" s="83" t="s">
        <v>56</v>
      </c>
      <c r="V4" s="83" t="s">
        <v>58</v>
      </c>
      <c r="W4" s="83" t="s">
        <v>63</v>
      </c>
      <c r="X4" s="83" t="s">
        <v>65</v>
      </c>
      <c r="Y4" s="83" t="s">
        <v>66</v>
      </c>
      <c r="Z4" s="83" t="s">
        <v>74</v>
      </c>
      <c r="AA4" s="83" t="s">
        <v>130</v>
      </c>
    </row>
    <row r="5" spans="1:27" s="8" customFormat="1" ht="37.5" hidden="1">
      <c r="A5" s="1" t="s">
        <v>50</v>
      </c>
      <c r="B5" s="65" t="s">
        <v>34</v>
      </c>
      <c r="C5" s="51"/>
      <c r="D5" s="3">
        <f t="shared" ref="D5:E5" si="0">SUM(D6:D11)</f>
        <v>1601822</v>
      </c>
      <c r="E5" s="3">
        <f t="shared" si="0"/>
        <v>0</v>
      </c>
      <c r="F5" s="3">
        <f t="shared" ref="F5:W5" si="1">SUM(F6:F12)</f>
        <v>4069871</v>
      </c>
      <c r="G5" s="3">
        <f t="shared" si="1"/>
        <v>1505562</v>
      </c>
      <c r="H5" s="3">
        <f t="shared" si="1"/>
        <v>0</v>
      </c>
      <c r="I5" s="3">
        <f t="shared" si="1"/>
        <v>0</v>
      </c>
      <c r="J5" s="3">
        <f t="shared" si="1"/>
        <v>0</v>
      </c>
      <c r="K5" s="3">
        <f t="shared" si="1"/>
        <v>1599165</v>
      </c>
      <c r="L5" s="3">
        <f t="shared" si="1"/>
        <v>0</v>
      </c>
      <c r="M5" s="3">
        <f t="shared" si="1"/>
        <v>0</v>
      </c>
      <c r="N5" s="3">
        <f t="shared" si="1"/>
        <v>0</v>
      </c>
      <c r="O5" s="3">
        <f t="shared" si="1"/>
        <v>0</v>
      </c>
      <c r="P5" s="3"/>
      <c r="Q5" s="3"/>
      <c r="R5" s="3"/>
      <c r="S5" s="3"/>
      <c r="T5" s="3">
        <f t="shared" si="1"/>
        <v>0</v>
      </c>
      <c r="U5" s="3">
        <f t="shared" si="1"/>
        <v>0</v>
      </c>
      <c r="V5" s="3">
        <f t="shared" si="1"/>
        <v>0</v>
      </c>
      <c r="W5" s="3">
        <f t="shared" si="1"/>
        <v>0</v>
      </c>
      <c r="X5" s="2"/>
      <c r="Y5" s="2"/>
      <c r="Z5" s="2"/>
      <c r="AA5" s="2"/>
    </row>
    <row r="6" spans="1:27" s="7" customFormat="1" ht="56.25" hidden="1">
      <c r="A6" s="66" t="s">
        <v>51</v>
      </c>
      <c r="B6" s="67" t="s">
        <v>89</v>
      </c>
      <c r="C6" s="50" t="s">
        <v>6</v>
      </c>
      <c r="D6" s="29">
        <v>0</v>
      </c>
      <c r="E6" s="29">
        <v>0</v>
      </c>
      <c r="F6" s="29">
        <v>322000</v>
      </c>
      <c r="G6" s="29">
        <v>322000</v>
      </c>
      <c r="H6" s="29">
        <v>0</v>
      </c>
      <c r="I6" s="29">
        <v>0</v>
      </c>
      <c r="J6" s="29">
        <v>0</v>
      </c>
      <c r="K6" s="29">
        <v>0</v>
      </c>
      <c r="L6" s="27">
        <f>SUM(M6:O6)</f>
        <v>0</v>
      </c>
      <c r="M6" s="27">
        <v>0</v>
      </c>
      <c r="N6" s="27">
        <v>0</v>
      </c>
      <c r="O6" s="27">
        <v>0</v>
      </c>
      <c r="P6" s="27"/>
      <c r="Q6" s="27"/>
      <c r="R6" s="27"/>
      <c r="S6" s="27"/>
      <c r="T6" s="28">
        <f>U6+W6</f>
        <v>0</v>
      </c>
      <c r="U6" s="28">
        <v>0</v>
      </c>
      <c r="V6" s="28">
        <v>0</v>
      </c>
      <c r="W6" s="28">
        <v>0</v>
      </c>
      <c r="X6" s="28"/>
      <c r="Y6" s="28"/>
      <c r="Z6" s="28"/>
      <c r="AA6" s="28"/>
    </row>
    <row r="7" spans="1:27" s="7" customFormat="1" ht="56.25" hidden="1">
      <c r="A7" s="66" t="s">
        <v>52</v>
      </c>
      <c r="B7" s="67" t="s">
        <v>90</v>
      </c>
      <c r="C7" s="50" t="s">
        <v>4</v>
      </c>
      <c r="D7" s="29">
        <v>0</v>
      </c>
      <c r="E7" s="29">
        <v>0</v>
      </c>
      <c r="F7" s="29">
        <v>1968924</v>
      </c>
      <c r="G7" s="29">
        <v>1055672</v>
      </c>
      <c r="H7" s="29">
        <v>0</v>
      </c>
      <c r="I7" s="29">
        <v>0</v>
      </c>
      <c r="J7" s="29">
        <v>0</v>
      </c>
      <c r="K7" s="29">
        <v>0</v>
      </c>
      <c r="L7" s="27">
        <f>SUM(M7:O7)</f>
        <v>0</v>
      </c>
      <c r="M7" s="27">
        <v>0</v>
      </c>
      <c r="N7" s="27">
        <v>0</v>
      </c>
      <c r="O7" s="27">
        <v>0</v>
      </c>
      <c r="P7" s="27"/>
      <c r="Q7" s="27"/>
      <c r="R7" s="27"/>
      <c r="S7" s="27"/>
      <c r="T7" s="28">
        <f t="shared" ref="T7:T16" si="2">U7+W7</f>
        <v>0</v>
      </c>
      <c r="U7" s="28">
        <v>0</v>
      </c>
      <c r="V7" s="28">
        <v>0</v>
      </c>
      <c r="W7" s="28">
        <v>0</v>
      </c>
      <c r="X7" s="28"/>
      <c r="Y7" s="28"/>
      <c r="Z7" s="28"/>
      <c r="AA7" s="28"/>
    </row>
    <row r="8" spans="1:27" s="7" customFormat="1" ht="75" hidden="1">
      <c r="A8" s="66" t="s">
        <v>53</v>
      </c>
      <c r="B8" s="67" t="s">
        <v>124</v>
      </c>
      <c r="C8" s="50" t="s">
        <v>4</v>
      </c>
      <c r="D8" s="27">
        <v>531428</v>
      </c>
      <c r="E8" s="29"/>
      <c r="F8" s="29">
        <v>527368</v>
      </c>
      <c r="G8" s="29"/>
      <c r="H8" s="29"/>
      <c r="I8" s="29">
        <v>0</v>
      </c>
      <c r="J8" s="29">
        <v>0</v>
      </c>
      <c r="K8" s="29">
        <v>528771</v>
      </c>
      <c r="L8" s="27">
        <f>SUM(M8:O8)</f>
        <v>0</v>
      </c>
      <c r="M8" s="27">
        <v>0</v>
      </c>
      <c r="N8" s="27">
        <v>0</v>
      </c>
      <c r="O8" s="27">
        <v>0</v>
      </c>
      <c r="P8" s="27"/>
      <c r="Q8" s="27"/>
      <c r="R8" s="27"/>
      <c r="S8" s="27"/>
      <c r="T8" s="28">
        <f t="shared" si="2"/>
        <v>0</v>
      </c>
      <c r="U8" s="28">
        <v>0</v>
      </c>
      <c r="V8" s="28">
        <v>0</v>
      </c>
      <c r="W8" s="28">
        <v>0</v>
      </c>
      <c r="X8" s="28"/>
      <c r="Y8" s="28"/>
      <c r="Z8" s="28"/>
      <c r="AA8" s="28"/>
    </row>
    <row r="9" spans="1:27" s="7" customFormat="1" hidden="1">
      <c r="A9" s="66" t="s">
        <v>85</v>
      </c>
      <c r="B9" s="67" t="s">
        <v>125</v>
      </c>
      <c r="C9" s="50" t="s">
        <v>4</v>
      </c>
      <c r="D9" s="27">
        <v>993394</v>
      </c>
      <c r="E9" s="29"/>
      <c r="F9" s="29">
        <f t="shared" ref="F9:F10" si="3">E9+D9</f>
        <v>993394</v>
      </c>
      <c r="G9" s="29"/>
      <c r="H9" s="29"/>
      <c r="I9" s="29">
        <v>0</v>
      </c>
      <c r="J9" s="29">
        <v>0</v>
      </c>
      <c r="K9" s="29">
        <v>993394</v>
      </c>
      <c r="L9" s="27">
        <f>SUM(M9:O9)</f>
        <v>0</v>
      </c>
      <c r="M9" s="27">
        <v>0</v>
      </c>
      <c r="N9" s="27">
        <v>0</v>
      </c>
      <c r="O9" s="27">
        <v>0</v>
      </c>
      <c r="P9" s="27"/>
      <c r="Q9" s="27"/>
      <c r="R9" s="27"/>
      <c r="S9" s="27"/>
      <c r="T9" s="28">
        <f t="shared" si="2"/>
        <v>0</v>
      </c>
      <c r="U9" s="28">
        <v>0</v>
      </c>
      <c r="V9" s="28">
        <v>0</v>
      </c>
      <c r="W9" s="28">
        <v>0</v>
      </c>
      <c r="X9" s="28"/>
      <c r="Y9" s="28"/>
      <c r="Z9" s="28"/>
      <c r="AA9" s="28"/>
    </row>
    <row r="10" spans="1:27" s="7" customFormat="1" ht="93.75" hidden="1">
      <c r="A10" s="66" t="s">
        <v>122</v>
      </c>
      <c r="B10" s="67" t="s">
        <v>126</v>
      </c>
      <c r="C10" s="50" t="s">
        <v>3</v>
      </c>
      <c r="D10" s="29">
        <v>77000</v>
      </c>
      <c r="E10" s="29"/>
      <c r="F10" s="29">
        <f t="shared" si="3"/>
        <v>77000</v>
      </c>
      <c r="G10" s="29"/>
      <c r="H10" s="29"/>
      <c r="I10" s="29">
        <v>0</v>
      </c>
      <c r="J10" s="29">
        <v>0</v>
      </c>
      <c r="K10" s="29">
        <v>77000</v>
      </c>
      <c r="L10" s="27">
        <f>SUM(M10:O10)</f>
        <v>0</v>
      </c>
      <c r="M10" s="27">
        <v>0</v>
      </c>
      <c r="N10" s="27">
        <v>0</v>
      </c>
      <c r="O10" s="27">
        <v>0</v>
      </c>
      <c r="P10" s="27"/>
      <c r="Q10" s="27"/>
      <c r="R10" s="27"/>
      <c r="S10" s="27"/>
      <c r="T10" s="28">
        <f t="shared" si="2"/>
        <v>0</v>
      </c>
      <c r="U10" s="28">
        <v>0</v>
      </c>
      <c r="V10" s="28">
        <v>0</v>
      </c>
      <c r="W10" s="28">
        <v>0</v>
      </c>
      <c r="X10" s="28"/>
      <c r="Y10" s="28"/>
      <c r="Z10" s="28"/>
      <c r="AA10" s="28"/>
    </row>
    <row r="11" spans="1:27" s="7" customFormat="1" ht="56.25" hidden="1">
      <c r="A11" s="66" t="s">
        <v>123</v>
      </c>
      <c r="B11" s="67" t="s">
        <v>91</v>
      </c>
      <c r="C11" s="50" t="s">
        <v>4</v>
      </c>
      <c r="D11" s="29">
        <v>0</v>
      </c>
      <c r="E11" s="29">
        <v>0</v>
      </c>
      <c r="F11" s="29">
        <v>99999</v>
      </c>
      <c r="G11" s="29">
        <v>127890</v>
      </c>
      <c r="H11" s="29">
        <v>0</v>
      </c>
      <c r="I11" s="29">
        <v>0</v>
      </c>
      <c r="J11" s="29">
        <v>0</v>
      </c>
      <c r="K11" s="29">
        <v>0</v>
      </c>
      <c r="L11" s="27">
        <f>SUM(M11:O11)</f>
        <v>0</v>
      </c>
      <c r="M11" s="27">
        <v>0</v>
      </c>
      <c r="N11" s="27">
        <v>0</v>
      </c>
      <c r="O11" s="27">
        <v>0</v>
      </c>
      <c r="P11" s="27"/>
      <c r="Q11" s="27"/>
      <c r="R11" s="27"/>
      <c r="S11" s="27"/>
      <c r="T11" s="28">
        <f t="shared" si="2"/>
        <v>0</v>
      </c>
      <c r="U11" s="28">
        <v>0</v>
      </c>
      <c r="V11" s="28">
        <v>0</v>
      </c>
      <c r="W11" s="28">
        <v>0</v>
      </c>
      <c r="X11" s="28"/>
      <c r="Y11" s="28"/>
      <c r="Z11" s="28"/>
      <c r="AA11" s="28"/>
    </row>
    <row r="12" spans="1:27" s="7" customFormat="1" ht="56.25" hidden="1">
      <c r="A12" s="66" t="s">
        <v>151</v>
      </c>
      <c r="B12" s="67" t="s">
        <v>152</v>
      </c>
      <c r="C12" s="50" t="s">
        <v>4</v>
      </c>
      <c r="D12" s="29"/>
      <c r="E12" s="29"/>
      <c r="F12" s="29">
        <v>81186</v>
      </c>
      <c r="G12" s="29"/>
      <c r="H12" s="29"/>
      <c r="I12" s="29"/>
      <c r="J12" s="29"/>
      <c r="K12" s="29"/>
      <c r="L12" s="27">
        <f>SUM(M12:O12)</f>
        <v>0</v>
      </c>
      <c r="M12" s="27">
        <v>0</v>
      </c>
      <c r="N12" s="27">
        <v>0</v>
      </c>
      <c r="O12" s="27">
        <v>0</v>
      </c>
      <c r="P12" s="27"/>
      <c r="Q12" s="27"/>
      <c r="R12" s="27"/>
      <c r="S12" s="27"/>
      <c r="T12" s="28">
        <f t="shared" si="2"/>
        <v>0</v>
      </c>
      <c r="U12" s="28">
        <v>0</v>
      </c>
      <c r="V12" s="28">
        <v>0</v>
      </c>
      <c r="W12" s="28">
        <v>0</v>
      </c>
      <c r="X12" s="28"/>
      <c r="Y12" s="28"/>
      <c r="Z12" s="28"/>
      <c r="AA12" s="28"/>
    </row>
    <row r="13" spans="1:27" s="8" customFormat="1" ht="75" hidden="1">
      <c r="A13" s="1" t="s">
        <v>54</v>
      </c>
      <c r="B13" s="65" t="s">
        <v>48</v>
      </c>
      <c r="C13" s="51"/>
      <c r="D13" s="3">
        <f>SUM(D14:D16)</f>
        <v>52500</v>
      </c>
      <c r="E13" s="3">
        <f t="shared" ref="E13:W13" si="4">SUM(E14:E16)</f>
        <v>672500</v>
      </c>
      <c r="F13" s="3">
        <f>F14+F15+F16</f>
        <v>857500</v>
      </c>
      <c r="G13" s="3">
        <f t="shared" ref="G13:K13" si="5">G14+G15+G16</f>
        <v>132500</v>
      </c>
      <c r="H13" s="3">
        <f t="shared" si="5"/>
        <v>142500</v>
      </c>
      <c r="I13" s="3">
        <f t="shared" si="5"/>
        <v>0</v>
      </c>
      <c r="J13" s="3">
        <f t="shared" si="5"/>
        <v>0</v>
      </c>
      <c r="K13" s="3">
        <f t="shared" si="5"/>
        <v>725000</v>
      </c>
      <c r="L13" s="3">
        <f>SUM(L14:L16)</f>
        <v>0</v>
      </c>
      <c r="M13" s="3">
        <f>SUM(M14:M16)</f>
        <v>0</v>
      </c>
      <c r="N13" s="3">
        <f>SUM(N14:N16)</f>
        <v>0</v>
      </c>
      <c r="O13" s="3">
        <f>SUM(O14:O16)</f>
        <v>0</v>
      </c>
      <c r="P13" s="3"/>
      <c r="Q13" s="3"/>
      <c r="R13" s="3"/>
      <c r="S13" s="3"/>
      <c r="T13" s="3">
        <f>SUM(T14:T16)</f>
        <v>0</v>
      </c>
      <c r="U13" s="3">
        <f t="shared" si="4"/>
        <v>0</v>
      </c>
      <c r="V13" s="3">
        <f t="shared" si="4"/>
        <v>0</v>
      </c>
      <c r="W13" s="3">
        <f t="shared" si="4"/>
        <v>0</v>
      </c>
      <c r="X13" s="2"/>
      <c r="Y13" s="2"/>
      <c r="Z13" s="2"/>
      <c r="AA13" s="2"/>
    </row>
    <row r="14" spans="1:27" s="7" customFormat="1" hidden="1">
      <c r="A14" s="97" t="s">
        <v>55</v>
      </c>
      <c r="B14" s="98" t="s">
        <v>92</v>
      </c>
      <c r="C14" s="50" t="s">
        <v>6</v>
      </c>
      <c r="D14" s="29">
        <v>52500</v>
      </c>
      <c r="E14" s="29">
        <v>352500</v>
      </c>
      <c r="F14" s="29">
        <v>537500</v>
      </c>
      <c r="G14" s="29">
        <v>132500</v>
      </c>
      <c r="H14" s="29">
        <v>142500</v>
      </c>
      <c r="I14" s="29">
        <v>0</v>
      </c>
      <c r="J14" s="29">
        <v>0</v>
      </c>
      <c r="K14" s="29">
        <v>405000</v>
      </c>
      <c r="L14" s="27">
        <f>M14+O14</f>
        <v>0</v>
      </c>
      <c r="M14" s="27">
        <v>0</v>
      </c>
      <c r="N14" s="27">
        <v>0</v>
      </c>
      <c r="O14" s="27">
        <v>0</v>
      </c>
      <c r="P14" s="27"/>
      <c r="Q14" s="27"/>
      <c r="R14" s="27"/>
      <c r="S14" s="27"/>
      <c r="T14" s="28">
        <f t="shared" si="2"/>
        <v>0</v>
      </c>
      <c r="U14" s="28">
        <v>0</v>
      </c>
      <c r="V14" s="28">
        <v>0</v>
      </c>
      <c r="W14" s="28">
        <v>0</v>
      </c>
      <c r="X14" s="28"/>
      <c r="Y14" s="28"/>
      <c r="Z14" s="28"/>
      <c r="AA14" s="28"/>
    </row>
    <row r="15" spans="1:27" s="7" customFormat="1" hidden="1">
      <c r="A15" s="97"/>
      <c r="B15" s="98"/>
      <c r="C15" s="30" t="s">
        <v>15</v>
      </c>
      <c r="D15" s="27">
        <v>0</v>
      </c>
      <c r="E15" s="27">
        <v>300000</v>
      </c>
      <c r="F15" s="29">
        <f>I15+J15+K15</f>
        <v>300000</v>
      </c>
      <c r="G15" s="27">
        <v>0</v>
      </c>
      <c r="H15" s="27">
        <v>0</v>
      </c>
      <c r="I15" s="27">
        <v>0</v>
      </c>
      <c r="J15" s="27">
        <v>0</v>
      </c>
      <c r="K15" s="27">
        <v>300000</v>
      </c>
      <c r="L15" s="27">
        <f>M15+O15</f>
        <v>0</v>
      </c>
      <c r="M15" s="27">
        <v>0</v>
      </c>
      <c r="N15" s="27">
        <v>0</v>
      </c>
      <c r="O15" s="27">
        <v>0</v>
      </c>
      <c r="P15" s="27"/>
      <c r="Q15" s="27"/>
      <c r="R15" s="27"/>
      <c r="S15" s="27"/>
      <c r="T15" s="28">
        <f t="shared" si="2"/>
        <v>0</v>
      </c>
      <c r="U15" s="28">
        <v>0</v>
      </c>
      <c r="V15" s="28">
        <v>0</v>
      </c>
      <c r="W15" s="28">
        <v>0</v>
      </c>
      <c r="X15" s="28"/>
      <c r="Y15" s="28"/>
      <c r="Z15" s="28"/>
      <c r="AA15" s="28"/>
    </row>
    <row r="16" spans="1:27" s="7" customFormat="1" hidden="1">
      <c r="A16" s="97"/>
      <c r="B16" s="98"/>
      <c r="C16" s="30" t="s">
        <v>7</v>
      </c>
      <c r="D16" s="27">
        <v>0</v>
      </c>
      <c r="E16" s="27">
        <v>20000</v>
      </c>
      <c r="F16" s="29">
        <f>I16+J16+K16</f>
        <v>20000</v>
      </c>
      <c r="G16" s="27">
        <v>0</v>
      </c>
      <c r="H16" s="27">
        <v>0</v>
      </c>
      <c r="I16" s="27">
        <v>0</v>
      </c>
      <c r="J16" s="27">
        <v>0</v>
      </c>
      <c r="K16" s="27">
        <v>20000</v>
      </c>
      <c r="L16" s="27">
        <f>M16+O16</f>
        <v>0</v>
      </c>
      <c r="M16" s="27">
        <v>0</v>
      </c>
      <c r="N16" s="27">
        <v>0</v>
      </c>
      <c r="O16" s="27">
        <v>0</v>
      </c>
      <c r="P16" s="27"/>
      <c r="Q16" s="27"/>
      <c r="R16" s="27"/>
      <c r="S16" s="27"/>
      <c r="T16" s="28">
        <f t="shared" si="2"/>
        <v>0</v>
      </c>
      <c r="U16" s="28">
        <v>0</v>
      </c>
      <c r="V16" s="28">
        <v>0</v>
      </c>
      <c r="W16" s="28">
        <v>0</v>
      </c>
      <c r="X16" s="28"/>
      <c r="Y16" s="28"/>
      <c r="Z16" s="28"/>
      <c r="AA16" s="28"/>
    </row>
    <row r="17" spans="1:27" s="7" customFormat="1" ht="67.5" hidden="1" customHeight="1">
      <c r="A17" s="1" t="s">
        <v>56</v>
      </c>
      <c r="B17" s="96" t="s">
        <v>20</v>
      </c>
      <c r="C17" s="96"/>
      <c r="D17" s="3">
        <f>SUM(D18:D21)</f>
        <v>320000</v>
      </c>
      <c r="E17" s="3">
        <f t="shared" ref="E17:W17" si="6">SUM(E18:E21)</f>
        <v>420000</v>
      </c>
      <c r="F17" s="3">
        <f t="shared" si="6"/>
        <v>870165</v>
      </c>
      <c r="G17" s="3">
        <f t="shared" si="6"/>
        <v>30000</v>
      </c>
      <c r="H17" s="3">
        <f t="shared" si="6"/>
        <v>230000</v>
      </c>
      <c r="I17" s="3">
        <f t="shared" si="6"/>
        <v>0</v>
      </c>
      <c r="J17" s="3">
        <f t="shared" si="6"/>
        <v>0</v>
      </c>
      <c r="K17" s="3">
        <f t="shared" si="6"/>
        <v>740000</v>
      </c>
      <c r="L17" s="3">
        <f>SUM(L18:L21)</f>
        <v>705400</v>
      </c>
      <c r="M17" s="3">
        <f>SUM(M18:M21)</f>
        <v>0</v>
      </c>
      <c r="N17" s="3">
        <f>SUM(N18:N21)</f>
        <v>0</v>
      </c>
      <c r="O17" s="3">
        <f>SUM(O18:O21)</f>
        <v>705400</v>
      </c>
      <c r="P17" s="3">
        <f t="shared" ref="P17:S17" si="7">SUM(P18:P21)</f>
        <v>231400</v>
      </c>
      <c r="Q17" s="3">
        <f t="shared" si="7"/>
        <v>0</v>
      </c>
      <c r="R17" s="3">
        <f t="shared" si="7"/>
        <v>0</v>
      </c>
      <c r="S17" s="3">
        <f t="shared" si="7"/>
        <v>231400</v>
      </c>
      <c r="T17" s="3">
        <f t="shared" si="6"/>
        <v>0</v>
      </c>
      <c r="U17" s="3">
        <f t="shared" si="6"/>
        <v>0</v>
      </c>
      <c r="V17" s="3">
        <f t="shared" si="6"/>
        <v>0</v>
      </c>
      <c r="W17" s="3">
        <f t="shared" si="6"/>
        <v>0</v>
      </c>
      <c r="X17" s="2">
        <f>T17/L17*100</f>
        <v>0</v>
      </c>
      <c r="Y17" s="29"/>
      <c r="Z17" s="29"/>
      <c r="AA17" s="2">
        <f>W17/O17*100</f>
        <v>0</v>
      </c>
    </row>
    <row r="18" spans="1:27" s="7" customFormat="1" hidden="1">
      <c r="A18" s="97" t="s">
        <v>57</v>
      </c>
      <c r="B18" s="98" t="s">
        <v>39</v>
      </c>
      <c r="C18" s="30" t="s">
        <v>6</v>
      </c>
      <c r="D18" s="27">
        <v>0</v>
      </c>
      <c r="E18" s="27">
        <v>150000</v>
      </c>
      <c r="F18" s="29">
        <v>280165</v>
      </c>
      <c r="G18" s="27">
        <v>30000</v>
      </c>
      <c r="H18" s="27">
        <v>180000</v>
      </c>
      <c r="I18" s="27">
        <v>0</v>
      </c>
      <c r="J18" s="27">
        <v>0</v>
      </c>
      <c r="K18" s="29">
        <v>150000</v>
      </c>
      <c r="L18" s="29">
        <f>M18+O18</f>
        <v>360000</v>
      </c>
      <c r="M18" s="29">
        <v>0</v>
      </c>
      <c r="N18" s="29">
        <v>0</v>
      </c>
      <c r="O18" s="29">
        <v>360000</v>
      </c>
      <c r="P18" s="29">
        <f>Q18+R18+S18</f>
        <v>50000</v>
      </c>
      <c r="Q18" s="29">
        <v>0</v>
      </c>
      <c r="R18" s="29">
        <v>0</v>
      </c>
      <c r="S18" s="29">
        <v>50000</v>
      </c>
      <c r="T18" s="29">
        <f>SUM(U18:W18)</f>
        <v>0</v>
      </c>
      <c r="U18" s="29">
        <v>0</v>
      </c>
      <c r="V18" s="29">
        <v>0</v>
      </c>
      <c r="W18" s="29">
        <v>0</v>
      </c>
      <c r="X18" s="28">
        <f>T18/L18*100</f>
        <v>0</v>
      </c>
      <c r="Y18" s="29"/>
      <c r="Z18" s="29"/>
      <c r="AA18" s="28">
        <f>W18/O18*100</f>
        <v>0</v>
      </c>
    </row>
    <row r="19" spans="1:27" s="7" customFormat="1" hidden="1">
      <c r="A19" s="97"/>
      <c r="B19" s="98"/>
      <c r="C19" s="30" t="s">
        <v>19</v>
      </c>
      <c r="D19" s="27">
        <v>100000</v>
      </c>
      <c r="E19" s="27">
        <v>10000</v>
      </c>
      <c r="F19" s="29">
        <v>110000</v>
      </c>
      <c r="G19" s="27">
        <v>0</v>
      </c>
      <c r="H19" s="27">
        <v>0</v>
      </c>
      <c r="I19" s="27">
        <v>0</v>
      </c>
      <c r="J19" s="27">
        <v>0</v>
      </c>
      <c r="K19" s="29">
        <v>110000</v>
      </c>
      <c r="L19" s="29">
        <f>M19+O19</f>
        <v>104500</v>
      </c>
      <c r="M19" s="29">
        <v>0</v>
      </c>
      <c r="N19" s="29">
        <v>0</v>
      </c>
      <c r="O19" s="29">
        <v>104500</v>
      </c>
      <c r="P19" s="29">
        <f t="shared" ref="P19:P21" si="8">Q19+R19+S19</f>
        <v>104500</v>
      </c>
      <c r="Q19" s="29">
        <v>0</v>
      </c>
      <c r="R19" s="29">
        <v>0</v>
      </c>
      <c r="S19" s="29">
        <v>104500</v>
      </c>
      <c r="T19" s="29">
        <f t="shared" ref="T19:T21" si="9">SUM(U19:W19)</f>
        <v>0</v>
      </c>
      <c r="U19" s="29">
        <v>0</v>
      </c>
      <c r="V19" s="29">
        <v>0</v>
      </c>
      <c r="W19" s="29">
        <v>0</v>
      </c>
      <c r="X19" s="28">
        <f>T19/L19*100</f>
        <v>0</v>
      </c>
      <c r="Y19" s="29"/>
      <c r="Z19" s="29"/>
      <c r="AA19" s="28">
        <f>W19/O19*100</f>
        <v>0</v>
      </c>
    </row>
    <row r="20" spans="1:27" s="7" customFormat="1" hidden="1">
      <c r="A20" s="97"/>
      <c r="B20" s="98"/>
      <c r="C20" s="30" t="s">
        <v>15</v>
      </c>
      <c r="D20" s="27">
        <v>220000</v>
      </c>
      <c r="E20" s="27">
        <v>200000</v>
      </c>
      <c r="F20" s="29">
        <v>420000</v>
      </c>
      <c r="G20" s="27">
        <v>0</v>
      </c>
      <c r="H20" s="27">
        <v>50000</v>
      </c>
      <c r="I20" s="27">
        <v>0</v>
      </c>
      <c r="J20" s="27">
        <v>0</v>
      </c>
      <c r="K20" s="29">
        <v>420000</v>
      </c>
      <c r="L20" s="29">
        <f>M20+O20</f>
        <v>183900</v>
      </c>
      <c r="M20" s="29">
        <v>0</v>
      </c>
      <c r="N20" s="29">
        <v>0</v>
      </c>
      <c r="O20" s="29">
        <v>183900</v>
      </c>
      <c r="P20" s="29">
        <f t="shared" si="8"/>
        <v>76900</v>
      </c>
      <c r="Q20" s="29">
        <v>0</v>
      </c>
      <c r="R20" s="29">
        <v>0</v>
      </c>
      <c r="S20" s="29">
        <v>76900</v>
      </c>
      <c r="T20" s="29">
        <f t="shared" si="9"/>
        <v>0</v>
      </c>
      <c r="U20" s="29">
        <v>0</v>
      </c>
      <c r="V20" s="29">
        <v>0</v>
      </c>
      <c r="W20" s="29">
        <v>0</v>
      </c>
      <c r="X20" s="28">
        <f>T20/L20*100</f>
        <v>0</v>
      </c>
      <c r="Y20" s="29"/>
      <c r="Z20" s="29"/>
      <c r="AA20" s="28">
        <f>W20/O20*100</f>
        <v>0</v>
      </c>
    </row>
    <row r="21" spans="1:27" s="7" customFormat="1" hidden="1">
      <c r="A21" s="97"/>
      <c r="B21" s="98"/>
      <c r="C21" s="30" t="s">
        <v>7</v>
      </c>
      <c r="D21" s="27">
        <v>0</v>
      </c>
      <c r="E21" s="27">
        <v>60000</v>
      </c>
      <c r="F21" s="29">
        <v>60000</v>
      </c>
      <c r="G21" s="27">
        <v>0</v>
      </c>
      <c r="H21" s="27">
        <v>0</v>
      </c>
      <c r="I21" s="27">
        <v>0</v>
      </c>
      <c r="J21" s="27">
        <v>0</v>
      </c>
      <c r="K21" s="29">
        <v>60000</v>
      </c>
      <c r="L21" s="29">
        <f>M21+O21</f>
        <v>57000</v>
      </c>
      <c r="M21" s="29">
        <v>0</v>
      </c>
      <c r="N21" s="29">
        <v>0</v>
      </c>
      <c r="O21" s="29">
        <v>57000</v>
      </c>
      <c r="P21" s="29">
        <f t="shared" si="8"/>
        <v>0</v>
      </c>
      <c r="Q21" s="29">
        <v>0</v>
      </c>
      <c r="R21" s="29">
        <v>0</v>
      </c>
      <c r="S21" s="29">
        <v>0</v>
      </c>
      <c r="T21" s="29">
        <f t="shared" si="9"/>
        <v>0</v>
      </c>
      <c r="U21" s="29">
        <v>0</v>
      </c>
      <c r="V21" s="29">
        <v>0</v>
      </c>
      <c r="W21" s="29">
        <v>0</v>
      </c>
      <c r="X21" s="28">
        <f>T21/L21*100</f>
        <v>0</v>
      </c>
      <c r="Y21" s="29"/>
      <c r="Z21" s="29"/>
      <c r="AA21" s="28">
        <f>W21/O21*100</f>
        <v>0</v>
      </c>
    </row>
    <row r="22" spans="1:27" s="7" customFormat="1" ht="81.75" hidden="1" customHeight="1">
      <c r="A22" s="1" t="s">
        <v>58</v>
      </c>
      <c r="B22" s="96" t="s">
        <v>21</v>
      </c>
      <c r="C22" s="96"/>
      <c r="D22" s="3">
        <f>D23+D25</f>
        <v>2897270</v>
      </c>
      <c r="E22" s="3">
        <f t="shared" ref="E22:W22" si="10">E23+E25</f>
        <v>5525210</v>
      </c>
      <c r="F22" s="3">
        <f>F23+F25</f>
        <v>14266325</v>
      </c>
      <c r="G22" s="3">
        <f t="shared" ref="G22:K22" si="11">G23+G25</f>
        <v>3289309</v>
      </c>
      <c r="H22" s="3">
        <f t="shared" si="11"/>
        <v>2238370</v>
      </c>
      <c r="I22" s="3">
        <f t="shared" si="11"/>
        <v>110000</v>
      </c>
      <c r="J22" s="3">
        <f t="shared" si="11"/>
        <v>0</v>
      </c>
      <c r="K22" s="3">
        <f t="shared" si="11"/>
        <v>8655182</v>
      </c>
      <c r="L22" s="3">
        <f>L23+L25</f>
        <v>12309208</v>
      </c>
      <c r="M22" s="3">
        <f>M23+M25</f>
        <v>0</v>
      </c>
      <c r="N22" s="3">
        <f>N23+N25</f>
        <v>0</v>
      </c>
      <c r="O22" s="3">
        <f>O23+O25</f>
        <v>12309208</v>
      </c>
      <c r="P22" s="3">
        <f t="shared" ref="P22:S22" si="12">P23+P25</f>
        <v>1379744</v>
      </c>
      <c r="Q22" s="3">
        <f t="shared" si="12"/>
        <v>0</v>
      </c>
      <c r="R22" s="3">
        <f t="shared" si="12"/>
        <v>0</v>
      </c>
      <c r="S22" s="3">
        <f t="shared" si="12"/>
        <v>1379744</v>
      </c>
      <c r="T22" s="3">
        <f t="shared" si="10"/>
        <v>21333.37</v>
      </c>
      <c r="U22" s="3">
        <f t="shared" si="10"/>
        <v>0</v>
      </c>
      <c r="V22" s="3">
        <f t="shared" si="10"/>
        <v>0</v>
      </c>
      <c r="W22" s="3">
        <f t="shared" si="10"/>
        <v>21333.37</v>
      </c>
      <c r="X22" s="3">
        <f>T22/L22*100</f>
        <v>0.17331228784175229</v>
      </c>
      <c r="Y22" s="29"/>
      <c r="Z22" s="29"/>
      <c r="AA22" s="3">
        <f>W22/O22*100</f>
        <v>0.17331228784175229</v>
      </c>
    </row>
    <row r="23" spans="1:27" s="7" customFormat="1" ht="93.75" hidden="1">
      <c r="A23" s="1" t="s">
        <v>59</v>
      </c>
      <c r="B23" s="65" t="s">
        <v>35</v>
      </c>
      <c r="C23" s="65"/>
      <c r="D23" s="3">
        <f>D24</f>
        <v>60000</v>
      </c>
      <c r="E23" s="3">
        <f t="shared" ref="E23:W23" si="13">E24</f>
        <v>221000</v>
      </c>
      <c r="F23" s="3">
        <f t="shared" si="13"/>
        <v>495417</v>
      </c>
      <c r="G23" s="3">
        <f t="shared" si="13"/>
        <v>0</v>
      </c>
      <c r="H23" s="3">
        <f t="shared" si="13"/>
        <v>0</v>
      </c>
      <c r="I23" s="3">
        <f t="shared" si="13"/>
        <v>0</v>
      </c>
      <c r="J23" s="3">
        <f t="shared" si="13"/>
        <v>0</v>
      </c>
      <c r="K23" s="3">
        <f t="shared" si="13"/>
        <v>291112</v>
      </c>
      <c r="L23" s="3">
        <f>L24</f>
        <v>259400</v>
      </c>
      <c r="M23" s="3">
        <f>M24</f>
        <v>0</v>
      </c>
      <c r="N23" s="3">
        <f>N24</f>
        <v>0</v>
      </c>
      <c r="O23" s="3">
        <f>O24</f>
        <v>259400</v>
      </c>
      <c r="P23" s="3">
        <f t="shared" ref="P23:S23" si="14">P24</f>
        <v>60000</v>
      </c>
      <c r="Q23" s="3">
        <f t="shared" si="14"/>
        <v>0</v>
      </c>
      <c r="R23" s="3">
        <f t="shared" si="14"/>
        <v>0</v>
      </c>
      <c r="S23" s="3">
        <f t="shared" si="14"/>
        <v>60000</v>
      </c>
      <c r="T23" s="3">
        <f t="shared" si="13"/>
        <v>0</v>
      </c>
      <c r="U23" s="3">
        <f t="shared" si="13"/>
        <v>0</v>
      </c>
      <c r="V23" s="3">
        <f t="shared" si="13"/>
        <v>0</v>
      </c>
      <c r="W23" s="3">
        <f t="shared" si="13"/>
        <v>0</v>
      </c>
      <c r="X23" s="3">
        <f>T23/L23*100</f>
        <v>0</v>
      </c>
      <c r="Y23" s="29"/>
      <c r="Z23" s="29"/>
      <c r="AA23" s="3">
        <f>W23/O23*100</f>
        <v>0</v>
      </c>
    </row>
    <row r="24" spans="1:27" s="7" customFormat="1" ht="75" hidden="1">
      <c r="A24" s="66" t="s">
        <v>60</v>
      </c>
      <c r="B24" s="61" t="s">
        <v>93</v>
      </c>
      <c r="C24" s="30" t="s">
        <v>19</v>
      </c>
      <c r="D24" s="27">
        <v>60000</v>
      </c>
      <c r="E24" s="27">
        <v>221000</v>
      </c>
      <c r="F24" s="29">
        <v>495417</v>
      </c>
      <c r="G24" s="27">
        <v>0</v>
      </c>
      <c r="H24" s="27">
        <v>0</v>
      </c>
      <c r="I24" s="27">
        <v>0</v>
      </c>
      <c r="J24" s="27">
        <v>0</v>
      </c>
      <c r="K24" s="27">
        <v>291112</v>
      </c>
      <c r="L24" s="27">
        <f>M24+O24</f>
        <v>259400</v>
      </c>
      <c r="M24" s="27">
        <v>0</v>
      </c>
      <c r="N24" s="27">
        <v>0</v>
      </c>
      <c r="O24" s="27">
        <v>259400</v>
      </c>
      <c r="P24" s="27">
        <f>Q24+R24+S24</f>
        <v>60000</v>
      </c>
      <c r="Q24" s="27">
        <v>0</v>
      </c>
      <c r="R24" s="27">
        <v>0</v>
      </c>
      <c r="S24" s="27">
        <v>60000</v>
      </c>
      <c r="T24" s="28">
        <f>U24+W24</f>
        <v>0</v>
      </c>
      <c r="U24" s="28">
        <v>0</v>
      </c>
      <c r="V24" s="28">
        <v>0</v>
      </c>
      <c r="W24" s="28">
        <v>0</v>
      </c>
      <c r="X24" s="29">
        <f>T24/L24*100</f>
        <v>0</v>
      </c>
      <c r="Y24" s="29"/>
      <c r="Z24" s="29"/>
      <c r="AA24" s="29">
        <f>W24/O24*100</f>
        <v>0</v>
      </c>
    </row>
    <row r="25" spans="1:27" s="8" customFormat="1" ht="56.25" hidden="1">
      <c r="A25" s="1" t="s">
        <v>61</v>
      </c>
      <c r="B25" s="52" t="s">
        <v>36</v>
      </c>
      <c r="C25" s="14"/>
      <c r="D25" s="26">
        <f>SUM(D26:D32)</f>
        <v>2837270</v>
      </c>
      <c r="E25" s="26">
        <f t="shared" ref="E25" si="15">SUM(E26:E32)</f>
        <v>5304210</v>
      </c>
      <c r="F25" s="26">
        <f t="shared" ref="F25:K25" si="16">SUM(F26:F33)</f>
        <v>13770908</v>
      </c>
      <c r="G25" s="26">
        <f t="shared" si="16"/>
        <v>3289309</v>
      </c>
      <c r="H25" s="26">
        <f t="shared" si="16"/>
        <v>2238370</v>
      </c>
      <c r="I25" s="26">
        <f t="shared" si="16"/>
        <v>110000</v>
      </c>
      <c r="J25" s="26">
        <f t="shared" si="16"/>
        <v>0</v>
      </c>
      <c r="K25" s="26">
        <f t="shared" si="16"/>
        <v>8364070</v>
      </c>
      <c r="L25" s="26">
        <f>SUM(L26:L33)</f>
        <v>12049808</v>
      </c>
      <c r="M25" s="26">
        <f>SUM(M26:M33)</f>
        <v>0</v>
      </c>
      <c r="N25" s="26">
        <f>SUM(N26:N33)</f>
        <v>0</v>
      </c>
      <c r="O25" s="26">
        <f>SUM(O26:O33)</f>
        <v>12049808</v>
      </c>
      <c r="P25" s="26">
        <f t="shared" ref="P25:S25" si="17">SUM(P26:P33)</f>
        <v>1319744</v>
      </c>
      <c r="Q25" s="26">
        <f t="shared" si="17"/>
        <v>0</v>
      </c>
      <c r="R25" s="26">
        <f t="shared" si="17"/>
        <v>0</v>
      </c>
      <c r="S25" s="26">
        <f t="shared" si="17"/>
        <v>1319744</v>
      </c>
      <c r="T25" s="26">
        <f t="shared" ref="T25:W25" si="18">SUM(T26:T33)</f>
        <v>21333.37</v>
      </c>
      <c r="U25" s="26">
        <f t="shared" si="18"/>
        <v>0</v>
      </c>
      <c r="V25" s="26">
        <f t="shared" si="18"/>
        <v>0</v>
      </c>
      <c r="W25" s="26">
        <f t="shared" si="18"/>
        <v>21333.37</v>
      </c>
      <c r="X25" s="3">
        <f>T25/L25*100</f>
        <v>0.17704323587562557</v>
      </c>
      <c r="Y25" s="29"/>
      <c r="Z25" s="29"/>
      <c r="AA25" s="3">
        <f>W25/O25*100</f>
        <v>0.17704323587562557</v>
      </c>
    </row>
    <row r="26" spans="1:27" s="7" customFormat="1" hidden="1">
      <c r="A26" s="97" t="s">
        <v>62</v>
      </c>
      <c r="B26" s="98" t="s">
        <v>94</v>
      </c>
      <c r="C26" s="30" t="s">
        <v>3</v>
      </c>
      <c r="D26" s="27">
        <v>9400</v>
      </c>
      <c r="E26" s="27">
        <v>14000</v>
      </c>
      <c r="F26" s="29">
        <v>37400</v>
      </c>
      <c r="G26" s="27">
        <v>14000</v>
      </c>
      <c r="H26" s="27">
        <v>29100</v>
      </c>
      <c r="I26" s="27">
        <v>0</v>
      </c>
      <c r="J26" s="27">
        <v>0</v>
      </c>
      <c r="K26" s="27">
        <v>23400</v>
      </c>
      <c r="L26" s="27">
        <f>SUM(M26:O26)</f>
        <v>66500</v>
      </c>
      <c r="M26" s="27">
        <v>0</v>
      </c>
      <c r="N26" s="27">
        <v>0</v>
      </c>
      <c r="O26" s="27">
        <v>66500</v>
      </c>
      <c r="P26" s="27">
        <f>Q26+R26+S26</f>
        <v>9400</v>
      </c>
      <c r="Q26" s="27">
        <v>0</v>
      </c>
      <c r="R26" s="27">
        <v>0</v>
      </c>
      <c r="S26" s="27">
        <v>9400</v>
      </c>
      <c r="T26" s="28">
        <f>U26+W26</f>
        <v>0</v>
      </c>
      <c r="U26" s="28">
        <v>0</v>
      </c>
      <c r="V26" s="28">
        <v>0</v>
      </c>
      <c r="W26" s="28">
        <v>0</v>
      </c>
      <c r="X26" s="29">
        <f>T26/L26*100</f>
        <v>0</v>
      </c>
      <c r="Y26" s="29"/>
      <c r="Z26" s="29"/>
      <c r="AA26" s="29">
        <f>W26/O26*100</f>
        <v>0</v>
      </c>
    </row>
    <row r="27" spans="1:27" s="7" customFormat="1" hidden="1">
      <c r="A27" s="97"/>
      <c r="B27" s="98"/>
      <c r="C27" s="30" t="s">
        <v>19</v>
      </c>
      <c r="D27" s="27">
        <v>25210</v>
      </c>
      <c r="E27" s="27">
        <v>0</v>
      </c>
      <c r="F27" s="29">
        <v>173240</v>
      </c>
      <c r="G27" s="27">
        <v>0</v>
      </c>
      <c r="H27" s="27">
        <v>28000</v>
      </c>
      <c r="I27" s="27">
        <v>0</v>
      </c>
      <c r="J27" s="27">
        <v>0</v>
      </c>
      <c r="K27" s="27">
        <v>75630</v>
      </c>
      <c r="L27" s="27">
        <f>SUM(M27:O27)</f>
        <v>151240</v>
      </c>
      <c r="M27" s="27">
        <v>0</v>
      </c>
      <c r="N27" s="27">
        <v>0</v>
      </c>
      <c r="O27" s="27">
        <v>151240</v>
      </c>
      <c r="P27" s="27">
        <f t="shared" ref="P27:P32" si="19">Q27+R27+S27</f>
        <v>76240</v>
      </c>
      <c r="Q27" s="27">
        <v>0</v>
      </c>
      <c r="R27" s="27">
        <v>0</v>
      </c>
      <c r="S27" s="27">
        <v>76240</v>
      </c>
      <c r="T27" s="28">
        <f>U27+W27</f>
        <v>0</v>
      </c>
      <c r="U27" s="27">
        <v>0</v>
      </c>
      <c r="V27" s="27">
        <v>0</v>
      </c>
      <c r="W27" s="27">
        <v>0</v>
      </c>
      <c r="X27" s="29">
        <f>T27/L27*100</f>
        <v>0</v>
      </c>
      <c r="Y27" s="29"/>
      <c r="Z27" s="29"/>
      <c r="AA27" s="29">
        <f>W27/O27*100</f>
        <v>0</v>
      </c>
    </row>
    <row r="28" spans="1:27" s="7" customFormat="1" hidden="1">
      <c r="A28" s="97"/>
      <c r="B28" s="98"/>
      <c r="C28" s="30" t="s">
        <v>4</v>
      </c>
      <c r="D28" s="27">
        <v>50216</v>
      </c>
      <c r="E28" s="27">
        <v>91974</v>
      </c>
      <c r="F28" s="29">
        <v>218264</v>
      </c>
      <c r="G28" s="27">
        <v>67174</v>
      </c>
      <c r="H28" s="27">
        <v>77736</v>
      </c>
      <c r="I28" s="27">
        <v>0</v>
      </c>
      <c r="J28" s="27">
        <v>0</v>
      </c>
      <c r="K28" s="27">
        <v>142190</v>
      </c>
      <c r="L28" s="27">
        <f>SUM(M28:O28)</f>
        <v>287100</v>
      </c>
      <c r="M28" s="27">
        <v>0</v>
      </c>
      <c r="N28" s="27">
        <v>0</v>
      </c>
      <c r="O28" s="27">
        <v>287100</v>
      </c>
      <c r="P28" s="27">
        <f t="shared" si="19"/>
        <v>46116</v>
      </c>
      <c r="Q28" s="27">
        <v>0</v>
      </c>
      <c r="R28" s="27">
        <v>0</v>
      </c>
      <c r="S28" s="27">
        <v>46116</v>
      </c>
      <c r="T28" s="28">
        <f t="shared" ref="T28:T33" si="20">U28+W28</f>
        <v>0</v>
      </c>
      <c r="U28" s="28">
        <v>0</v>
      </c>
      <c r="V28" s="28">
        <v>0</v>
      </c>
      <c r="W28" s="28">
        <v>0</v>
      </c>
      <c r="X28" s="29">
        <f>T28/L28*100</f>
        <v>0</v>
      </c>
      <c r="Y28" s="29"/>
      <c r="Z28" s="29"/>
      <c r="AA28" s="29">
        <f>W28/O28*100</f>
        <v>0</v>
      </c>
    </row>
    <row r="29" spans="1:27" s="7" customFormat="1" hidden="1">
      <c r="A29" s="97"/>
      <c r="B29" s="98"/>
      <c r="C29" s="30" t="s">
        <v>5</v>
      </c>
      <c r="D29" s="27">
        <v>18050</v>
      </c>
      <c r="E29" s="27">
        <v>27075</v>
      </c>
      <c r="F29" s="29">
        <v>73632</v>
      </c>
      <c r="G29" s="27">
        <v>27075</v>
      </c>
      <c r="H29" s="27">
        <v>47800</v>
      </c>
      <c r="I29" s="27">
        <v>0</v>
      </c>
      <c r="J29" s="27">
        <v>0</v>
      </c>
      <c r="K29" s="27">
        <v>45125</v>
      </c>
      <c r="L29" s="27">
        <f>SUM(M29:O29)</f>
        <v>120000</v>
      </c>
      <c r="M29" s="27">
        <v>0</v>
      </c>
      <c r="N29" s="27">
        <v>0</v>
      </c>
      <c r="O29" s="27">
        <v>120000</v>
      </c>
      <c r="P29" s="27">
        <f t="shared" si="19"/>
        <v>18050</v>
      </c>
      <c r="Q29" s="27">
        <v>0</v>
      </c>
      <c r="R29" s="27">
        <v>0</v>
      </c>
      <c r="S29" s="27">
        <v>18050</v>
      </c>
      <c r="T29" s="28">
        <f t="shared" si="20"/>
        <v>0</v>
      </c>
      <c r="U29" s="28">
        <v>0</v>
      </c>
      <c r="V29" s="28">
        <v>0</v>
      </c>
      <c r="W29" s="28">
        <v>0</v>
      </c>
      <c r="X29" s="29">
        <f>T29/L29*100</f>
        <v>0</v>
      </c>
      <c r="Y29" s="29"/>
      <c r="Z29" s="29"/>
      <c r="AA29" s="29">
        <f>W29/O29*100</f>
        <v>0</v>
      </c>
    </row>
    <row r="30" spans="1:27" s="7" customFormat="1" hidden="1">
      <c r="A30" s="97"/>
      <c r="B30" s="98"/>
      <c r="C30" s="50" t="s">
        <v>6</v>
      </c>
      <c r="D30" s="29">
        <v>1046700</v>
      </c>
      <c r="E30" s="29">
        <v>4406000</v>
      </c>
      <c r="F30" s="29">
        <v>9967720</v>
      </c>
      <c r="G30" s="29">
        <v>2472000</v>
      </c>
      <c r="H30" s="29">
        <v>1290000</v>
      </c>
      <c r="I30" s="29">
        <v>0</v>
      </c>
      <c r="J30" s="29">
        <v>0</v>
      </c>
      <c r="K30" s="29">
        <v>5573320</v>
      </c>
      <c r="L30" s="27">
        <f>SUM(M30:O30)</f>
        <v>9276000</v>
      </c>
      <c r="M30" s="27">
        <v>0</v>
      </c>
      <c r="N30" s="27">
        <v>0</v>
      </c>
      <c r="O30" s="27">
        <v>9276000</v>
      </c>
      <c r="P30" s="27">
        <f t="shared" si="19"/>
        <v>726005</v>
      </c>
      <c r="Q30" s="27">
        <v>0</v>
      </c>
      <c r="R30" s="27">
        <v>0</v>
      </c>
      <c r="S30" s="27">
        <v>726005</v>
      </c>
      <c r="T30" s="28">
        <f t="shared" si="20"/>
        <v>21333.37</v>
      </c>
      <c r="U30" s="28">
        <v>0</v>
      </c>
      <c r="V30" s="28">
        <v>0</v>
      </c>
      <c r="W30" s="28">
        <v>21333.37</v>
      </c>
      <c r="X30" s="29">
        <f>T30/L30*100</f>
        <v>0.22998458387235876</v>
      </c>
      <c r="Y30" s="29"/>
      <c r="Z30" s="29"/>
      <c r="AA30" s="29">
        <f>W30/O30*100</f>
        <v>0.22998458387235876</v>
      </c>
    </row>
    <row r="31" spans="1:27" s="7" customFormat="1" hidden="1">
      <c r="A31" s="97"/>
      <c r="B31" s="98"/>
      <c r="C31" s="30" t="s">
        <v>15</v>
      </c>
      <c r="D31" s="27">
        <v>1458262</v>
      </c>
      <c r="E31" s="27">
        <v>464463</v>
      </c>
      <c r="F31" s="29">
        <v>2405324</v>
      </c>
      <c r="G31" s="27">
        <v>453862</v>
      </c>
      <c r="H31" s="27">
        <v>552262</v>
      </c>
      <c r="I31" s="27">
        <v>0</v>
      </c>
      <c r="J31" s="27">
        <v>0</v>
      </c>
      <c r="K31" s="27">
        <v>1922725</v>
      </c>
      <c r="L31" s="27">
        <f>SUM(M31:O31)</f>
        <v>1150168</v>
      </c>
      <c r="M31" s="27">
        <v>0</v>
      </c>
      <c r="N31" s="27">
        <v>0</v>
      </c>
      <c r="O31" s="27">
        <v>1150168</v>
      </c>
      <c r="P31" s="27">
        <f t="shared" si="19"/>
        <v>251840</v>
      </c>
      <c r="Q31" s="27">
        <v>0</v>
      </c>
      <c r="R31" s="27">
        <v>0</v>
      </c>
      <c r="S31" s="27">
        <v>251840</v>
      </c>
      <c r="T31" s="28">
        <f t="shared" si="20"/>
        <v>0</v>
      </c>
      <c r="U31" s="28">
        <v>0</v>
      </c>
      <c r="V31" s="28">
        <v>0</v>
      </c>
      <c r="W31" s="28">
        <v>0</v>
      </c>
      <c r="X31" s="29">
        <f>T31/L31*100</f>
        <v>0</v>
      </c>
      <c r="Y31" s="29"/>
      <c r="Z31" s="29"/>
      <c r="AA31" s="29">
        <f>W31/O31*100</f>
        <v>0</v>
      </c>
    </row>
    <row r="32" spans="1:27" s="7" customFormat="1" hidden="1">
      <c r="A32" s="97"/>
      <c r="B32" s="98"/>
      <c r="C32" s="30" t="s">
        <v>7</v>
      </c>
      <c r="D32" s="27">
        <v>229432</v>
      </c>
      <c r="E32" s="27">
        <v>300698</v>
      </c>
      <c r="F32" s="29">
        <v>785328</v>
      </c>
      <c r="G32" s="27">
        <v>255198</v>
      </c>
      <c r="H32" s="27">
        <v>213472</v>
      </c>
      <c r="I32" s="27">
        <v>0</v>
      </c>
      <c r="J32" s="27">
        <v>0</v>
      </c>
      <c r="K32" s="27">
        <v>581680</v>
      </c>
      <c r="L32" s="27">
        <f>SUM(M32:O32)</f>
        <v>998800</v>
      </c>
      <c r="M32" s="27">
        <v>0</v>
      </c>
      <c r="N32" s="27">
        <v>0</v>
      </c>
      <c r="O32" s="27">
        <v>998800</v>
      </c>
      <c r="P32" s="27">
        <f t="shared" si="19"/>
        <v>192093</v>
      </c>
      <c r="Q32" s="27">
        <v>0</v>
      </c>
      <c r="R32" s="27">
        <v>0</v>
      </c>
      <c r="S32" s="27">
        <v>192093</v>
      </c>
      <c r="T32" s="28">
        <f>U32+W32</f>
        <v>0</v>
      </c>
      <c r="U32" s="28">
        <v>0</v>
      </c>
      <c r="V32" s="28">
        <v>0</v>
      </c>
      <c r="W32" s="28">
        <v>0</v>
      </c>
      <c r="X32" s="29">
        <f>T32/L32*100</f>
        <v>0</v>
      </c>
      <c r="Y32" s="29"/>
      <c r="Z32" s="29"/>
      <c r="AA32" s="29">
        <f>W32/O32*100</f>
        <v>0</v>
      </c>
    </row>
    <row r="33" spans="1:27" s="7" customFormat="1" ht="75" hidden="1">
      <c r="A33" s="66" t="s">
        <v>127</v>
      </c>
      <c r="B33" s="67" t="s">
        <v>128</v>
      </c>
      <c r="C33" s="30" t="s">
        <v>15</v>
      </c>
      <c r="D33" s="27"/>
      <c r="E33" s="27"/>
      <c r="F33" s="29">
        <f>I33+J33+K33</f>
        <v>110000</v>
      </c>
      <c r="G33" s="27"/>
      <c r="H33" s="27"/>
      <c r="I33" s="27">
        <v>110000</v>
      </c>
      <c r="J33" s="27">
        <v>0</v>
      </c>
      <c r="K33" s="27">
        <v>0</v>
      </c>
      <c r="L33" s="27">
        <f>SUM(M33:O33)</f>
        <v>0</v>
      </c>
      <c r="M33" s="27">
        <v>0</v>
      </c>
      <c r="N33" s="27">
        <v>0</v>
      </c>
      <c r="O33" s="27">
        <v>0</v>
      </c>
      <c r="P33" s="27"/>
      <c r="Q33" s="27"/>
      <c r="R33" s="27"/>
      <c r="S33" s="27"/>
      <c r="T33" s="28">
        <f t="shared" si="20"/>
        <v>0</v>
      </c>
      <c r="U33" s="28">
        <v>0</v>
      </c>
      <c r="V33" s="28">
        <v>0</v>
      </c>
      <c r="W33" s="28">
        <v>0</v>
      </c>
      <c r="X33" s="29"/>
      <c r="Y33" s="28"/>
      <c r="Z33" s="28"/>
      <c r="AA33" s="28"/>
    </row>
    <row r="34" spans="1:27" s="8" customFormat="1" ht="43.5" hidden="1" customHeight="1">
      <c r="A34" s="1" t="s">
        <v>63</v>
      </c>
      <c r="B34" s="112" t="s">
        <v>24</v>
      </c>
      <c r="C34" s="112"/>
      <c r="D34" s="53">
        <f>D37</f>
        <v>0</v>
      </c>
      <c r="E34" s="53">
        <f t="shared" ref="E34:K34" si="21">E37</f>
        <v>0</v>
      </c>
      <c r="F34" s="53">
        <f t="shared" si="21"/>
        <v>398600</v>
      </c>
      <c r="G34" s="53">
        <f t="shared" si="21"/>
        <v>398600</v>
      </c>
      <c r="H34" s="53">
        <f t="shared" si="21"/>
        <v>797200</v>
      </c>
      <c r="I34" s="53">
        <f t="shared" si="21"/>
        <v>1195800</v>
      </c>
      <c r="J34" s="53">
        <f t="shared" si="21"/>
        <v>1993000</v>
      </c>
      <c r="K34" s="53">
        <f t="shared" si="21"/>
        <v>3188800</v>
      </c>
      <c r="L34" s="53">
        <f>M34+N34+O34</f>
        <v>1550182</v>
      </c>
      <c r="M34" s="53">
        <f t="shared" ref="M34:O37" si="22">M35+M36+M37</f>
        <v>0</v>
      </c>
      <c r="N34" s="53">
        <f t="shared" si="22"/>
        <v>0</v>
      </c>
      <c r="O34" s="53">
        <f t="shared" si="22"/>
        <v>1550182</v>
      </c>
      <c r="P34" s="53">
        <f>Q34+R34+S34</f>
        <v>0</v>
      </c>
      <c r="Q34" s="53">
        <f>Q35+Q36+Q37</f>
        <v>0</v>
      </c>
      <c r="R34" s="53">
        <f t="shared" ref="R34:S34" si="23">R35+R36+R37</f>
        <v>0</v>
      </c>
      <c r="S34" s="53">
        <f t="shared" si="23"/>
        <v>0</v>
      </c>
      <c r="T34" s="26">
        <f>U34+V34+W34</f>
        <v>0</v>
      </c>
      <c r="U34" s="26">
        <f t="shared" ref="U34:W34" si="24">SUM(U37:U37)</f>
        <v>0</v>
      </c>
      <c r="V34" s="26">
        <v>0</v>
      </c>
      <c r="W34" s="26">
        <f t="shared" si="24"/>
        <v>0</v>
      </c>
      <c r="X34" s="2">
        <f>T34/L34*100</f>
        <v>0</v>
      </c>
      <c r="Y34" s="2"/>
      <c r="Z34" s="2"/>
      <c r="AA34" s="2">
        <f>W34/O34*100</f>
        <v>0</v>
      </c>
    </row>
    <row r="35" spans="1:27" s="8" customFormat="1" ht="43.5" hidden="1" customHeight="1">
      <c r="A35" s="84" t="s">
        <v>64</v>
      </c>
      <c r="B35" s="88" t="s">
        <v>95</v>
      </c>
      <c r="C35" s="50" t="s">
        <v>3</v>
      </c>
      <c r="D35" s="53"/>
      <c r="E35" s="53"/>
      <c r="F35" s="53"/>
      <c r="G35" s="53"/>
      <c r="H35" s="53"/>
      <c r="I35" s="53"/>
      <c r="J35" s="53"/>
      <c r="K35" s="53"/>
      <c r="L35" s="72">
        <f>M35+N35+O35</f>
        <v>967000</v>
      </c>
      <c r="M35" s="72">
        <f t="shared" si="22"/>
        <v>0</v>
      </c>
      <c r="N35" s="72">
        <f t="shared" si="22"/>
        <v>0</v>
      </c>
      <c r="O35" s="72">
        <v>967000</v>
      </c>
      <c r="P35" s="72">
        <f t="shared" ref="P35:P39" si="25">Q35+R35+S35</f>
        <v>0</v>
      </c>
      <c r="Q35" s="72">
        <v>0</v>
      </c>
      <c r="R35" s="72">
        <v>0</v>
      </c>
      <c r="S35" s="72">
        <v>0</v>
      </c>
      <c r="T35" s="27">
        <f t="shared" ref="T35:T37" si="26">U35+V35+W35</f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</row>
    <row r="36" spans="1:27" s="8" customFormat="1" ht="43.5" hidden="1" customHeight="1">
      <c r="A36" s="86"/>
      <c r="B36" s="89"/>
      <c r="C36" s="50" t="s">
        <v>15</v>
      </c>
      <c r="D36" s="53"/>
      <c r="E36" s="53"/>
      <c r="F36" s="53"/>
      <c r="G36" s="53"/>
      <c r="H36" s="53"/>
      <c r="I36" s="53"/>
      <c r="J36" s="53"/>
      <c r="K36" s="53"/>
      <c r="L36" s="72">
        <f>M36+N36+O36</f>
        <v>200621</v>
      </c>
      <c r="M36" s="72">
        <f t="shared" si="22"/>
        <v>0</v>
      </c>
      <c r="N36" s="72">
        <f t="shared" si="22"/>
        <v>0</v>
      </c>
      <c r="O36" s="72">
        <v>200621</v>
      </c>
      <c r="P36" s="72">
        <f t="shared" si="25"/>
        <v>0</v>
      </c>
      <c r="Q36" s="72">
        <v>0</v>
      </c>
      <c r="R36" s="72">
        <v>0</v>
      </c>
      <c r="S36" s="72">
        <v>0</v>
      </c>
      <c r="T36" s="27">
        <f t="shared" si="26"/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</row>
    <row r="37" spans="1:27" s="7" customFormat="1" hidden="1">
      <c r="A37" s="87"/>
      <c r="B37" s="90"/>
      <c r="C37" s="50" t="s">
        <v>6</v>
      </c>
      <c r="D37" s="29">
        <v>0</v>
      </c>
      <c r="E37" s="29">
        <v>0</v>
      </c>
      <c r="F37" s="29">
        <v>398600</v>
      </c>
      <c r="G37" s="29">
        <f>F37+E37</f>
        <v>398600</v>
      </c>
      <c r="H37" s="29">
        <f t="shared" ref="H37" si="27">G37+F37</f>
        <v>797200</v>
      </c>
      <c r="I37" s="29">
        <f>H37+G37</f>
        <v>1195800</v>
      </c>
      <c r="J37" s="29">
        <f>I37+H37</f>
        <v>1993000</v>
      </c>
      <c r="K37" s="29">
        <f t="shared" ref="K37" si="28">J37+I37</f>
        <v>3188800</v>
      </c>
      <c r="L37" s="72">
        <f>M37+N37+O37</f>
        <v>382561</v>
      </c>
      <c r="M37" s="72">
        <f t="shared" si="22"/>
        <v>0</v>
      </c>
      <c r="N37" s="72">
        <f t="shared" si="22"/>
        <v>0</v>
      </c>
      <c r="O37" s="27">
        <v>382561</v>
      </c>
      <c r="P37" s="72">
        <f t="shared" si="25"/>
        <v>0</v>
      </c>
      <c r="Q37" s="27">
        <v>0</v>
      </c>
      <c r="R37" s="27">
        <v>0</v>
      </c>
      <c r="S37" s="27">
        <v>0</v>
      </c>
      <c r="T37" s="27">
        <f t="shared" si="26"/>
        <v>0</v>
      </c>
      <c r="U37" s="27">
        <v>0</v>
      </c>
      <c r="V37" s="27">
        <v>0</v>
      </c>
      <c r="W37" s="27">
        <v>0</v>
      </c>
      <c r="X37" s="28">
        <f>T37/L37*100</f>
        <v>0</v>
      </c>
      <c r="Y37" s="28"/>
      <c r="Z37" s="28"/>
      <c r="AA37" s="28">
        <f>W37/O37*100</f>
        <v>0</v>
      </c>
    </row>
    <row r="38" spans="1:27" s="7" customFormat="1" ht="88.5" hidden="1" customHeight="1">
      <c r="A38" s="1" t="s">
        <v>65</v>
      </c>
      <c r="B38" s="112" t="s">
        <v>25</v>
      </c>
      <c r="C38" s="112"/>
      <c r="D38" s="53">
        <f>SUM(D39:D40)</f>
        <v>239900</v>
      </c>
      <c r="E38" s="53">
        <f t="shared" ref="E38:W38" si="29">SUM(E39:E40)</f>
        <v>278900</v>
      </c>
      <c r="F38" s="53">
        <f t="shared" si="29"/>
        <v>1638900</v>
      </c>
      <c r="G38" s="53">
        <f t="shared" si="29"/>
        <v>1120100</v>
      </c>
      <c r="H38" s="53">
        <f t="shared" si="29"/>
        <v>773300</v>
      </c>
      <c r="I38" s="53">
        <f t="shared" si="29"/>
        <v>0</v>
      </c>
      <c r="J38" s="53">
        <f t="shared" si="29"/>
        <v>0</v>
      </c>
      <c r="K38" s="53">
        <f t="shared" si="29"/>
        <v>518800</v>
      </c>
      <c r="L38" s="53">
        <f>SUM(L39:L40)</f>
        <v>2333200</v>
      </c>
      <c r="M38" s="53">
        <f>SUM(M39:M40)</f>
        <v>0</v>
      </c>
      <c r="N38" s="53">
        <f>SUM(N39:N40)</f>
        <v>0</v>
      </c>
      <c r="O38" s="53">
        <f>SUM(O39:O40)</f>
        <v>2333200</v>
      </c>
      <c r="P38" s="26">
        <f>P39+P40</f>
        <v>354000</v>
      </c>
      <c r="Q38" s="26">
        <f t="shared" ref="Q38:S38" si="30">Q39+Q40</f>
        <v>0</v>
      </c>
      <c r="R38" s="26">
        <f t="shared" si="30"/>
        <v>0</v>
      </c>
      <c r="S38" s="26">
        <f t="shared" si="30"/>
        <v>354000</v>
      </c>
      <c r="T38" s="53">
        <f t="shared" si="29"/>
        <v>0</v>
      </c>
      <c r="U38" s="53">
        <f t="shared" si="29"/>
        <v>0</v>
      </c>
      <c r="V38" s="53">
        <f t="shared" si="29"/>
        <v>0</v>
      </c>
      <c r="W38" s="53">
        <f t="shared" si="29"/>
        <v>0</v>
      </c>
      <c r="X38" s="2">
        <f>T38/L38*100</f>
        <v>0</v>
      </c>
      <c r="Y38" s="2"/>
      <c r="Z38" s="2"/>
      <c r="AA38" s="2">
        <f>W38/O38*100</f>
        <v>0</v>
      </c>
    </row>
    <row r="39" spans="1:27" s="7" customFormat="1" ht="33" hidden="1" customHeight="1">
      <c r="A39" s="97" t="s">
        <v>13</v>
      </c>
      <c r="B39" s="95" t="s">
        <v>96</v>
      </c>
      <c r="C39" s="30" t="s">
        <v>19</v>
      </c>
      <c r="D39" s="27">
        <v>0</v>
      </c>
      <c r="E39" s="27">
        <v>0</v>
      </c>
      <c r="F39" s="29">
        <v>1000000</v>
      </c>
      <c r="G39" s="27">
        <v>1000000</v>
      </c>
      <c r="H39" s="27">
        <v>0</v>
      </c>
      <c r="I39" s="27">
        <v>0</v>
      </c>
      <c r="J39" s="27">
        <v>0</v>
      </c>
      <c r="K39" s="29">
        <f t="shared" ref="K39" si="31">J39+I39</f>
        <v>0</v>
      </c>
      <c r="L39" s="27">
        <f>M39+O39</f>
        <v>950000</v>
      </c>
      <c r="M39" s="27">
        <v>0</v>
      </c>
      <c r="N39" s="27">
        <v>0</v>
      </c>
      <c r="O39" s="27">
        <v>950000</v>
      </c>
      <c r="P39" s="27">
        <f t="shared" si="25"/>
        <v>0</v>
      </c>
      <c r="Q39" s="27">
        <v>0</v>
      </c>
      <c r="R39" s="27">
        <v>0</v>
      </c>
      <c r="S39" s="27">
        <v>0</v>
      </c>
      <c r="T39" s="27">
        <f>U39+W39</f>
        <v>0</v>
      </c>
      <c r="U39" s="27">
        <v>0</v>
      </c>
      <c r="V39" s="27">
        <v>0</v>
      </c>
      <c r="W39" s="27">
        <v>0</v>
      </c>
      <c r="X39" s="28">
        <f>T39/L39*100</f>
        <v>0</v>
      </c>
      <c r="Y39" s="28"/>
      <c r="Z39" s="28"/>
      <c r="AA39" s="28">
        <f>W39/O39*100</f>
        <v>0</v>
      </c>
    </row>
    <row r="40" spans="1:27" s="7" customFormat="1" ht="39.75" hidden="1" customHeight="1">
      <c r="A40" s="97"/>
      <c r="B40" s="95"/>
      <c r="C40" s="30" t="s">
        <v>6</v>
      </c>
      <c r="D40" s="27">
        <v>239900</v>
      </c>
      <c r="E40" s="27">
        <v>278900</v>
      </c>
      <c r="F40" s="29">
        <v>638900</v>
      </c>
      <c r="G40" s="27">
        <v>120100</v>
      </c>
      <c r="H40" s="27">
        <v>773300</v>
      </c>
      <c r="I40" s="27">
        <v>0</v>
      </c>
      <c r="J40" s="27">
        <v>0</v>
      </c>
      <c r="K40" s="29">
        <v>518800</v>
      </c>
      <c r="L40" s="27">
        <f>M40+O40</f>
        <v>1383200</v>
      </c>
      <c r="M40" s="27">
        <v>0</v>
      </c>
      <c r="N40" s="27">
        <v>0</v>
      </c>
      <c r="O40" s="27">
        <v>1383200</v>
      </c>
      <c r="P40" s="27">
        <f>Q40+R40+S40</f>
        <v>354000</v>
      </c>
      <c r="Q40" s="27">
        <v>0</v>
      </c>
      <c r="R40" s="27">
        <v>0</v>
      </c>
      <c r="S40" s="27">
        <v>354000</v>
      </c>
      <c r="T40" s="27">
        <f t="shared" ref="T40" si="32">U40+W40</f>
        <v>0</v>
      </c>
      <c r="U40" s="27">
        <v>0</v>
      </c>
      <c r="V40" s="27">
        <v>0</v>
      </c>
      <c r="W40" s="27">
        <v>0</v>
      </c>
      <c r="X40" s="28">
        <f>T40/L40*100</f>
        <v>0</v>
      </c>
      <c r="Y40" s="28"/>
      <c r="Z40" s="28"/>
      <c r="AA40" s="28">
        <f>W40/O40*100</f>
        <v>0</v>
      </c>
    </row>
    <row r="41" spans="1:27" s="7" customFormat="1" ht="69" customHeight="1">
      <c r="A41" s="1" t="s">
        <v>66</v>
      </c>
      <c r="B41" s="112" t="s">
        <v>26</v>
      </c>
      <c r="C41" s="112"/>
      <c r="D41" s="53">
        <f t="shared" ref="D41:W41" si="33">D42+D47+D61+D63</f>
        <v>119254849</v>
      </c>
      <c r="E41" s="53">
        <f t="shared" si="33"/>
        <v>96802559</v>
      </c>
      <c r="F41" s="53">
        <f t="shared" si="33"/>
        <v>316552755</v>
      </c>
      <c r="G41" s="53">
        <f t="shared" si="33"/>
        <v>83840814</v>
      </c>
      <c r="H41" s="53">
        <f t="shared" si="33"/>
        <v>70050100</v>
      </c>
      <c r="I41" s="53">
        <f t="shared" si="33"/>
        <v>29215378</v>
      </c>
      <c r="J41" s="53">
        <f t="shared" si="33"/>
        <v>6121800</v>
      </c>
      <c r="K41" s="53">
        <f t="shared" si="33"/>
        <v>187217884</v>
      </c>
      <c r="L41" s="53">
        <f t="shared" si="33"/>
        <v>387926200</v>
      </c>
      <c r="M41" s="53">
        <f t="shared" si="33"/>
        <v>57110100</v>
      </c>
      <c r="N41" s="53">
        <f t="shared" si="33"/>
        <v>11492100</v>
      </c>
      <c r="O41" s="53">
        <f t="shared" si="33"/>
        <v>319324000</v>
      </c>
      <c r="P41" s="53">
        <f t="shared" si="33"/>
        <v>110869122</v>
      </c>
      <c r="Q41" s="53">
        <f t="shared" si="33"/>
        <v>13033610</v>
      </c>
      <c r="R41" s="53">
        <f t="shared" si="33"/>
        <v>3990000</v>
      </c>
      <c r="S41" s="53">
        <f t="shared" si="33"/>
        <v>93845512</v>
      </c>
      <c r="T41" s="53">
        <f t="shared" si="33"/>
        <v>36561559.899999999</v>
      </c>
      <c r="U41" s="53">
        <f t="shared" si="33"/>
        <v>2065526.6500000001</v>
      </c>
      <c r="V41" s="53">
        <f t="shared" si="33"/>
        <v>1326258.81</v>
      </c>
      <c r="W41" s="53">
        <f t="shared" si="33"/>
        <v>33169774.439999998</v>
      </c>
      <c r="X41" s="2">
        <f>T41/L41*100</f>
        <v>9.4248751179992478</v>
      </c>
      <c r="Y41" s="2">
        <f>U41/M41*100</f>
        <v>3.6167449365348685</v>
      </c>
      <c r="Z41" s="2">
        <f>V41/N41*100</f>
        <v>11.540613203853082</v>
      </c>
      <c r="AA41" s="2">
        <f>W41/O41*100</f>
        <v>10.387498102240983</v>
      </c>
    </row>
    <row r="42" spans="1:27" s="7" customFormat="1" ht="37.5">
      <c r="A42" s="1" t="s">
        <v>67</v>
      </c>
      <c r="B42" s="62" t="s">
        <v>37</v>
      </c>
      <c r="C42" s="62"/>
      <c r="D42" s="53">
        <f>SUM(D43:D46)</f>
        <v>89567486</v>
      </c>
      <c r="E42" s="53">
        <f t="shared" ref="E42:W42" si="34">SUM(E43:E46)</f>
        <v>73136250</v>
      </c>
      <c r="F42" s="53">
        <f>SUM(F43:F46)</f>
        <v>229974489</v>
      </c>
      <c r="G42" s="53">
        <f t="shared" ref="G42:K42" si="35">SUM(G43:G46)</f>
        <v>59987673</v>
      </c>
      <c r="H42" s="53">
        <f t="shared" si="35"/>
        <v>53379450</v>
      </c>
      <c r="I42" s="53">
        <f t="shared" si="35"/>
        <v>0</v>
      </c>
      <c r="J42" s="53">
        <f t="shared" si="35"/>
        <v>0</v>
      </c>
      <c r="K42" s="53">
        <f t="shared" si="35"/>
        <v>165339493</v>
      </c>
      <c r="L42" s="53">
        <f>SUM(L43:L46)</f>
        <v>275125600</v>
      </c>
      <c r="M42" s="53">
        <f>SUM(M43:M46)</f>
        <v>0</v>
      </c>
      <c r="N42" s="53">
        <f>SUM(N43:N46)</f>
        <v>0</v>
      </c>
      <c r="O42" s="53">
        <f>SUM(O43:O46)</f>
        <v>275125600</v>
      </c>
      <c r="P42" s="53">
        <f t="shared" ref="P42:S42" si="36">SUM(P43:P46)</f>
        <v>85629900</v>
      </c>
      <c r="Q42" s="53">
        <f t="shared" si="36"/>
        <v>0</v>
      </c>
      <c r="R42" s="53">
        <f t="shared" si="36"/>
        <v>0</v>
      </c>
      <c r="S42" s="53">
        <f t="shared" si="36"/>
        <v>85629900</v>
      </c>
      <c r="T42" s="53">
        <f t="shared" si="34"/>
        <v>31796019.439999998</v>
      </c>
      <c r="U42" s="53">
        <f t="shared" si="34"/>
        <v>0</v>
      </c>
      <c r="V42" s="53">
        <f t="shared" si="34"/>
        <v>0</v>
      </c>
      <c r="W42" s="53">
        <f t="shared" si="34"/>
        <v>31796019.439999998</v>
      </c>
      <c r="X42" s="2">
        <f>T42/L42*100</f>
        <v>11.55691053104473</v>
      </c>
      <c r="Y42" s="2"/>
      <c r="Z42" s="2"/>
      <c r="AA42" s="2">
        <f>W42/O42*100</f>
        <v>11.55691053104473</v>
      </c>
    </row>
    <row r="43" spans="1:27" s="7" customFormat="1" ht="56.25">
      <c r="A43" s="66" t="s">
        <v>68</v>
      </c>
      <c r="B43" s="64" t="s">
        <v>30</v>
      </c>
      <c r="C43" s="30" t="s">
        <v>19</v>
      </c>
      <c r="D43" s="27">
        <v>17558356</v>
      </c>
      <c r="E43" s="27">
        <v>16999200</v>
      </c>
      <c r="F43" s="29">
        <v>54449301</v>
      </c>
      <c r="G43" s="27">
        <v>16252300</v>
      </c>
      <c r="H43" s="27">
        <v>20586600</v>
      </c>
      <c r="I43" s="27">
        <v>0</v>
      </c>
      <c r="J43" s="27">
        <v>0</v>
      </c>
      <c r="K43" s="27">
        <v>35357201</v>
      </c>
      <c r="L43" s="27">
        <f>SUM(M43:O43)</f>
        <v>71195300</v>
      </c>
      <c r="M43" s="27">
        <v>0</v>
      </c>
      <c r="N43" s="27">
        <v>0</v>
      </c>
      <c r="O43" s="27">
        <v>71195300</v>
      </c>
      <c r="P43" s="27">
        <f>Q43+R43+S43</f>
        <v>18510800</v>
      </c>
      <c r="Q43" s="27">
        <v>0</v>
      </c>
      <c r="R43" s="27">
        <v>0</v>
      </c>
      <c r="S43" s="27">
        <v>18510800</v>
      </c>
      <c r="T43" s="27">
        <f>U43+W43</f>
        <v>7921045.29</v>
      </c>
      <c r="U43" s="27">
        <v>0</v>
      </c>
      <c r="V43" s="27">
        <v>0</v>
      </c>
      <c r="W43" s="27">
        <v>7921045.29</v>
      </c>
      <c r="X43" s="28">
        <f>T43/L43*100</f>
        <v>11.125798037229986</v>
      </c>
      <c r="Y43" s="28"/>
      <c r="Z43" s="28"/>
      <c r="AA43" s="28">
        <f>W43/O43*100</f>
        <v>11.125798037229986</v>
      </c>
    </row>
    <row r="44" spans="1:27" s="7" customFormat="1" ht="37.5">
      <c r="A44" s="66" t="s">
        <v>69</v>
      </c>
      <c r="B44" s="64" t="s">
        <v>33</v>
      </c>
      <c r="C44" s="30" t="s">
        <v>19</v>
      </c>
      <c r="D44" s="27">
        <v>55918330</v>
      </c>
      <c r="E44" s="27">
        <v>38756550</v>
      </c>
      <c r="F44" s="29">
        <v>130984880</v>
      </c>
      <c r="G44" s="27">
        <v>33737450</v>
      </c>
      <c r="H44" s="27">
        <v>31421450</v>
      </c>
      <c r="I44" s="27">
        <v>0</v>
      </c>
      <c r="J44" s="27">
        <v>0</v>
      </c>
      <c r="K44" s="27">
        <v>95935525</v>
      </c>
      <c r="L44" s="27">
        <f>SUM(M44:O44)</f>
        <v>166205500</v>
      </c>
      <c r="M44" s="27">
        <v>0</v>
      </c>
      <c r="N44" s="27">
        <v>0</v>
      </c>
      <c r="O44" s="27">
        <v>166205500</v>
      </c>
      <c r="P44" s="27">
        <f>Q44+R44+S44</f>
        <v>59619100</v>
      </c>
      <c r="Q44" s="27">
        <v>0</v>
      </c>
      <c r="R44" s="27">
        <v>0</v>
      </c>
      <c r="S44" s="27">
        <v>59619100</v>
      </c>
      <c r="T44" s="27">
        <f t="shared" ref="T44:T46" si="37">U44+W44</f>
        <v>23874974.149999999</v>
      </c>
      <c r="U44" s="27">
        <v>0</v>
      </c>
      <c r="V44" s="27">
        <v>0</v>
      </c>
      <c r="W44" s="27">
        <v>23874974.149999999</v>
      </c>
      <c r="X44" s="28">
        <f>T44/L44*100</f>
        <v>14.364731702621153</v>
      </c>
      <c r="Y44" s="28"/>
      <c r="Z44" s="28"/>
      <c r="AA44" s="28">
        <f>W44/O44*100</f>
        <v>14.364731702621153</v>
      </c>
    </row>
    <row r="45" spans="1:27" s="7" customFormat="1">
      <c r="A45" s="66" t="s">
        <v>70</v>
      </c>
      <c r="B45" s="64" t="s">
        <v>97</v>
      </c>
      <c r="C45" s="30" t="s">
        <v>19</v>
      </c>
      <c r="D45" s="27">
        <v>1120000</v>
      </c>
      <c r="E45" s="27">
        <v>2100000</v>
      </c>
      <c r="F45" s="29">
        <v>5094000</v>
      </c>
      <c r="G45" s="27">
        <v>983000</v>
      </c>
      <c r="H45" s="27">
        <v>971400</v>
      </c>
      <c r="I45" s="27">
        <v>0</v>
      </c>
      <c r="J45" s="27">
        <v>0</v>
      </c>
      <c r="K45" s="27">
        <v>3220000</v>
      </c>
      <c r="L45" s="27">
        <f>SUM(M45:O45)</f>
        <v>0</v>
      </c>
      <c r="M45" s="27">
        <v>0</v>
      </c>
      <c r="N45" s="27">
        <v>0</v>
      </c>
      <c r="O45" s="27">
        <v>0</v>
      </c>
      <c r="P45" s="27">
        <f t="shared" ref="P45:P65" si="38">Q45+R45+S45</f>
        <v>0</v>
      </c>
      <c r="Q45" s="27">
        <v>0</v>
      </c>
      <c r="R45" s="27">
        <v>0</v>
      </c>
      <c r="S45" s="27">
        <v>0</v>
      </c>
      <c r="T45" s="27">
        <f t="shared" si="37"/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</row>
    <row r="46" spans="1:27" s="7" customFormat="1" ht="37.5">
      <c r="A46" s="66" t="s">
        <v>73</v>
      </c>
      <c r="B46" s="64" t="s">
        <v>98</v>
      </c>
      <c r="C46" s="30" t="s">
        <v>19</v>
      </c>
      <c r="D46" s="27">
        <v>14970800</v>
      </c>
      <c r="E46" s="27">
        <v>15280500</v>
      </c>
      <c r="F46" s="29">
        <v>39446308</v>
      </c>
      <c r="G46" s="27">
        <v>9014923</v>
      </c>
      <c r="H46" s="27">
        <v>400000</v>
      </c>
      <c r="I46" s="27">
        <v>0</v>
      </c>
      <c r="J46" s="27">
        <v>0</v>
      </c>
      <c r="K46" s="27">
        <v>30826767</v>
      </c>
      <c r="L46" s="27">
        <f>SUM(M46:O46)</f>
        <v>37724800</v>
      </c>
      <c r="M46" s="27">
        <v>0</v>
      </c>
      <c r="N46" s="27">
        <v>0</v>
      </c>
      <c r="O46" s="27">
        <v>37724800</v>
      </c>
      <c r="P46" s="27">
        <f t="shared" si="38"/>
        <v>7500000</v>
      </c>
      <c r="Q46" s="27">
        <v>0</v>
      </c>
      <c r="R46" s="27">
        <v>0</v>
      </c>
      <c r="S46" s="27">
        <v>7500000</v>
      </c>
      <c r="T46" s="27">
        <f t="shared" si="37"/>
        <v>0</v>
      </c>
      <c r="U46" s="27">
        <v>0</v>
      </c>
      <c r="V46" s="27">
        <v>0</v>
      </c>
      <c r="W46" s="27">
        <v>0</v>
      </c>
      <c r="X46" s="28">
        <f>T46/L46*100</f>
        <v>0</v>
      </c>
      <c r="Y46" s="28"/>
      <c r="Z46" s="28"/>
      <c r="AA46" s="28">
        <f>W46/O46*100</f>
        <v>0</v>
      </c>
    </row>
    <row r="47" spans="1:27" s="7" customFormat="1" ht="37.5">
      <c r="A47" s="1" t="s">
        <v>71</v>
      </c>
      <c r="B47" s="62" t="s">
        <v>99</v>
      </c>
      <c r="C47" s="14"/>
      <c r="D47" s="26">
        <f t="shared" ref="D47:K47" si="39">SUM(D48:D55)</f>
        <v>21344163</v>
      </c>
      <c r="E47" s="26">
        <f t="shared" si="39"/>
        <v>14338559</v>
      </c>
      <c r="F47" s="26">
        <f t="shared" si="39"/>
        <v>55890876</v>
      </c>
      <c r="G47" s="26">
        <f t="shared" si="39"/>
        <v>13434391</v>
      </c>
      <c r="H47" s="26">
        <f t="shared" si="39"/>
        <v>6504400</v>
      </c>
      <c r="I47" s="26">
        <f t="shared" si="39"/>
        <v>29215378</v>
      </c>
      <c r="J47" s="26">
        <f t="shared" si="39"/>
        <v>6121800</v>
      </c>
      <c r="K47" s="26">
        <f t="shared" si="39"/>
        <v>4289841</v>
      </c>
      <c r="L47" s="26">
        <f>SUM(L48:L60)</f>
        <v>76331800</v>
      </c>
      <c r="M47" s="26">
        <f t="shared" ref="M47:W47" si="40">SUM(M48:M60)</f>
        <v>57110100</v>
      </c>
      <c r="N47" s="26">
        <f t="shared" si="40"/>
        <v>11492100</v>
      </c>
      <c r="O47" s="26">
        <f t="shared" si="40"/>
        <v>7729600</v>
      </c>
      <c r="P47" s="26">
        <f t="shared" si="40"/>
        <v>18523610</v>
      </c>
      <c r="Q47" s="26">
        <f t="shared" si="40"/>
        <v>13033610</v>
      </c>
      <c r="R47" s="26">
        <f t="shared" si="40"/>
        <v>3990000</v>
      </c>
      <c r="S47" s="26">
        <f t="shared" si="40"/>
        <v>1500000</v>
      </c>
      <c r="T47" s="26">
        <f t="shared" si="40"/>
        <v>3391785.46</v>
      </c>
      <c r="U47" s="26">
        <f t="shared" si="40"/>
        <v>2065526.6500000001</v>
      </c>
      <c r="V47" s="26">
        <f t="shared" si="40"/>
        <v>1326258.81</v>
      </c>
      <c r="W47" s="26">
        <f t="shared" si="40"/>
        <v>0</v>
      </c>
      <c r="X47" s="2">
        <f>T47/L47*100</f>
        <v>4.4434763231051804</v>
      </c>
      <c r="Y47" s="2">
        <f>U47/M47*100</f>
        <v>3.6167449365348685</v>
      </c>
      <c r="Z47" s="2">
        <f>V47/N47*100</f>
        <v>11.540613203853082</v>
      </c>
      <c r="AA47" s="2">
        <f>W47/O47*100</f>
        <v>0</v>
      </c>
    </row>
    <row r="48" spans="1:27" s="7" customFormat="1" ht="81" customHeight="1">
      <c r="A48" s="66" t="s">
        <v>72</v>
      </c>
      <c r="B48" s="64" t="s">
        <v>100</v>
      </c>
      <c r="C48" s="30" t="s">
        <v>101</v>
      </c>
      <c r="D48" s="27">
        <f>4821800+938750</f>
        <v>5760550</v>
      </c>
      <c r="E48" s="27">
        <v>2144909</v>
      </c>
      <c r="F48" s="29">
        <v>10942600</v>
      </c>
      <c r="G48" s="27">
        <v>2801641</v>
      </c>
      <c r="H48" s="27">
        <v>2745700</v>
      </c>
      <c r="I48" s="27">
        <v>1747409</v>
      </c>
      <c r="J48" s="27">
        <v>6121800</v>
      </c>
      <c r="K48" s="27">
        <f>F48-I48-J48</f>
        <v>3073391</v>
      </c>
      <c r="L48" s="27">
        <f>SUM(M48:O48)</f>
        <v>15091900</v>
      </c>
      <c r="M48" s="27">
        <v>3599800</v>
      </c>
      <c r="N48" s="27">
        <v>11492100</v>
      </c>
      <c r="O48" s="27">
        <v>0</v>
      </c>
      <c r="P48" s="27">
        <f t="shared" si="38"/>
        <v>5006200</v>
      </c>
      <c r="Q48" s="27">
        <v>1016200</v>
      </c>
      <c r="R48" s="27">
        <v>3990000</v>
      </c>
      <c r="S48" s="27">
        <v>0</v>
      </c>
      <c r="T48" s="27">
        <f>SUM(U48:W48)</f>
        <v>1619996.3</v>
      </c>
      <c r="U48" s="27">
        <v>293737.49</v>
      </c>
      <c r="V48" s="27">
        <v>1326258.81</v>
      </c>
      <c r="W48" s="27">
        <v>0</v>
      </c>
      <c r="X48" s="28">
        <f>T48/L48*100</f>
        <v>10.734210404256588</v>
      </c>
      <c r="Y48" s="28">
        <f>U48/M48*100</f>
        <v>8.1598280460025556</v>
      </c>
      <c r="Z48" s="28">
        <f>V48/N48*100</f>
        <v>11.540613203853082</v>
      </c>
      <c r="AA48" s="28"/>
    </row>
    <row r="49" spans="1:27" s="7" customFormat="1" ht="93.75">
      <c r="A49" s="66" t="s">
        <v>103</v>
      </c>
      <c r="B49" s="64" t="s">
        <v>102</v>
      </c>
      <c r="C49" s="30" t="s">
        <v>19</v>
      </c>
      <c r="D49" s="27">
        <v>0</v>
      </c>
      <c r="E49" s="27">
        <v>100000</v>
      </c>
      <c r="F49" s="29">
        <v>155000</v>
      </c>
      <c r="G49" s="27">
        <v>55000</v>
      </c>
      <c r="H49" s="27">
        <v>40800</v>
      </c>
      <c r="I49" s="27">
        <v>100000</v>
      </c>
      <c r="J49" s="27">
        <v>0</v>
      </c>
      <c r="K49" s="27">
        <v>0</v>
      </c>
      <c r="L49" s="27">
        <f>SUM(M49:O49)</f>
        <v>488100</v>
      </c>
      <c r="M49" s="27">
        <v>488100</v>
      </c>
      <c r="N49" s="27">
        <v>0</v>
      </c>
      <c r="O49" s="27">
        <v>0</v>
      </c>
      <c r="P49" s="27">
        <f t="shared" si="38"/>
        <v>114000</v>
      </c>
      <c r="Q49" s="27">
        <v>114000</v>
      </c>
      <c r="R49" s="27">
        <v>0</v>
      </c>
      <c r="S49" s="27">
        <v>0</v>
      </c>
      <c r="T49" s="27">
        <f t="shared" ref="T49:T54" si="41">SUM(U49:W49)</f>
        <v>0</v>
      </c>
      <c r="U49" s="27">
        <v>0</v>
      </c>
      <c r="V49" s="27">
        <v>0</v>
      </c>
      <c r="W49" s="27">
        <v>0</v>
      </c>
      <c r="X49" s="28">
        <f>T49/L49*100</f>
        <v>0</v>
      </c>
      <c r="Y49" s="28">
        <f>U49/M49*100</f>
        <v>0</v>
      </c>
      <c r="Z49" s="28"/>
      <c r="AA49" s="28"/>
    </row>
    <row r="50" spans="1:27" s="7" customFormat="1" ht="75">
      <c r="A50" s="78" t="s">
        <v>106</v>
      </c>
      <c r="B50" s="77" t="s">
        <v>104</v>
      </c>
      <c r="C50" s="30" t="s">
        <v>19</v>
      </c>
      <c r="D50" s="27">
        <v>1478600</v>
      </c>
      <c r="E50" s="27">
        <v>785350</v>
      </c>
      <c r="F50" s="29">
        <v>3084400</v>
      </c>
      <c r="G50" s="27">
        <v>787450</v>
      </c>
      <c r="H50" s="27">
        <v>758700</v>
      </c>
      <c r="I50" s="27">
        <v>2283950</v>
      </c>
      <c r="J50" s="27">
        <v>0</v>
      </c>
      <c r="K50" s="27">
        <f>F50-I50</f>
        <v>800450</v>
      </c>
      <c r="L50" s="27">
        <f>SUM(M50:O50)</f>
        <v>3701700</v>
      </c>
      <c r="M50" s="27">
        <v>3701700</v>
      </c>
      <c r="N50" s="27">
        <v>0</v>
      </c>
      <c r="O50" s="27">
        <v>0</v>
      </c>
      <c r="P50" s="27">
        <f t="shared" si="38"/>
        <v>906700</v>
      </c>
      <c r="Q50" s="27">
        <v>906700</v>
      </c>
      <c r="R50" s="27">
        <v>0</v>
      </c>
      <c r="S50" s="27">
        <v>0</v>
      </c>
      <c r="T50" s="27">
        <f t="shared" si="41"/>
        <v>423690</v>
      </c>
      <c r="U50" s="27">
        <v>423690</v>
      </c>
      <c r="V50" s="27">
        <v>0</v>
      </c>
      <c r="W50" s="27">
        <v>0</v>
      </c>
      <c r="X50" s="28">
        <f>T50/L50*100</f>
        <v>11.445822189804684</v>
      </c>
      <c r="Y50" s="28">
        <f>U50/M50*100</f>
        <v>11.445822189804684</v>
      </c>
      <c r="Z50" s="28"/>
      <c r="AA50" s="28"/>
    </row>
    <row r="51" spans="1:27" s="7" customFormat="1" ht="56.25">
      <c r="A51" s="66" t="s">
        <v>107</v>
      </c>
      <c r="B51" s="64" t="s">
        <v>105</v>
      </c>
      <c r="C51" s="30" t="s">
        <v>19</v>
      </c>
      <c r="D51" s="27">
        <v>1851219</v>
      </c>
      <c r="E51" s="27">
        <v>669300</v>
      </c>
      <c r="F51" s="29">
        <v>3652416</v>
      </c>
      <c r="G51" s="27">
        <v>1065200</v>
      </c>
      <c r="H51" s="27">
        <v>830450</v>
      </c>
      <c r="I51" s="27">
        <v>2552339</v>
      </c>
      <c r="J51" s="27">
        <v>0</v>
      </c>
      <c r="K51" s="27">
        <v>0</v>
      </c>
      <c r="L51" s="27">
        <f>SUM(M51:O51)</f>
        <v>4413500</v>
      </c>
      <c r="M51" s="27">
        <v>4413500</v>
      </c>
      <c r="N51" s="27">
        <v>0</v>
      </c>
      <c r="O51" s="27">
        <v>0</v>
      </c>
      <c r="P51" s="27">
        <f t="shared" si="38"/>
        <v>1765900</v>
      </c>
      <c r="Q51" s="27">
        <v>1765900</v>
      </c>
      <c r="R51" s="27">
        <v>0</v>
      </c>
      <c r="S51" s="27">
        <v>0</v>
      </c>
      <c r="T51" s="27">
        <f t="shared" si="41"/>
        <v>654013.38</v>
      </c>
      <c r="U51" s="27">
        <v>654013.38</v>
      </c>
      <c r="V51" s="27">
        <v>0</v>
      </c>
      <c r="W51" s="27">
        <v>0</v>
      </c>
      <c r="X51" s="28">
        <f>T51/L51*100</f>
        <v>14.818474679959214</v>
      </c>
      <c r="Y51" s="28">
        <f>U51/M51*100</f>
        <v>14.818474679959214</v>
      </c>
      <c r="Z51" s="28"/>
      <c r="AA51" s="28"/>
    </row>
    <row r="52" spans="1:27" s="7" customFormat="1" ht="102.75" customHeight="1">
      <c r="A52" s="66" t="s">
        <v>109</v>
      </c>
      <c r="B52" s="64" t="s">
        <v>108</v>
      </c>
      <c r="C52" s="30" t="s">
        <v>19</v>
      </c>
      <c r="D52" s="27">
        <v>3304190</v>
      </c>
      <c r="E52" s="27">
        <v>2511000</v>
      </c>
      <c r="F52" s="29">
        <v>7669463</v>
      </c>
      <c r="G52" s="27">
        <v>1858600</v>
      </c>
      <c r="H52" s="27">
        <v>1928750</v>
      </c>
      <c r="I52" s="27">
        <v>5803680</v>
      </c>
      <c r="J52" s="27">
        <v>0</v>
      </c>
      <c r="K52" s="27">
        <v>0</v>
      </c>
      <c r="L52" s="27">
        <f>SUM(M52:O52)</f>
        <v>9576600</v>
      </c>
      <c r="M52" s="27">
        <v>9576600</v>
      </c>
      <c r="N52" s="27">
        <v>0</v>
      </c>
      <c r="O52" s="27">
        <v>0</v>
      </c>
      <c r="P52" s="27">
        <f>Q52+R52+S52</f>
        <v>3319170</v>
      </c>
      <c r="Q52" s="27">
        <v>3319170</v>
      </c>
      <c r="R52" s="27">
        <v>0</v>
      </c>
      <c r="S52" s="27">
        <v>0</v>
      </c>
      <c r="T52" s="27">
        <f t="shared" si="41"/>
        <v>694085.78</v>
      </c>
      <c r="U52" s="27">
        <v>694085.78</v>
      </c>
      <c r="V52" s="27">
        <v>0</v>
      </c>
      <c r="W52" s="27">
        <v>0</v>
      </c>
      <c r="X52" s="28">
        <f>T52/L52*100</f>
        <v>7.2477265417789187</v>
      </c>
      <c r="Y52" s="28">
        <f>U52/M52*100</f>
        <v>7.2477265417789187</v>
      </c>
      <c r="Z52" s="28"/>
      <c r="AA52" s="28"/>
    </row>
    <row r="53" spans="1:27" s="7" customFormat="1" ht="93.75">
      <c r="A53" s="66" t="s">
        <v>111</v>
      </c>
      <c r="B53" s="64" t="s">
        <v>110</v>
      </c>
      <c r="C53" s="30" t="s">
        <v>19</v>
      </c>
      <c r="D53" s="27">
        <v>0</v>
      </c>
      <c r="E53" s="27">
        <v>0</v>
      </c>
      <c r="F53" s="29">
        <v>38500</v>
      </c>
      <c r="G53" s="27">
        <v>38500</v>
      </c>
      <c r="H53" s="27">
        <v>0</v>
      </c>
      <c r="I53" s="27">
        <v>0</v>
      </c>
      <c r="J53" s="27">
        <v>0</v>
      </c>
      <c r="K53" s="27">
        <v>0</v>
      </c>
      <c r="L53" s="27">
        <f>SUM(M53:O53)</f>
        <v>0</v>
      </c>
      <c r="M53" s="27">
        <v>0</v>
      </c>
      <c r="N53" s="27">
        <v>0</v>
      </c>
      <c r="O53" s="27">
        <v>0</v>
      </c>
      <c r="P53" s="27">
        <f t="shared" si="38"/>
        <v>0</v>
      </c>
      <c r="Q53" s="27">
        <v>0</v>
      </c>
      <c r="R53" s="27">
        <v>0</v>
      </c>
      <c r="S53" s="27">
        <v>0</v>
      </c>
      <c r="T53" s="27">
        <f t="shared" si="41"/>
        <v>0</v>
      </c>
      <c r="U53" s="27">
        <v>0</v>
      </c>
      <c r="V53" s="27">
        <v>0</v>
      </c>
      <c r="W53" s="27">
        <v>0</v>
      </c>
      <c r="X53" s="28"/>
      <c r="Y53" s="28"/>
      <c r="Z53" s="28"/>
      <c r="AA53" s="28"/>
    </row>
    <row r="54" spans="1:27" s="7" customFormat="1" ht="56.25">
      <c r="A54" s="78" t="s">
        <v>113</v>
      </c>
      <c r="B54" s="77" t="s">
        <v>112</v>
      </c>
      <c r="C54" s="30" t="s">
        <v>19</v>
      </c>
      <c r="D54" s="27">
        <f>8000000+733604</f>
        <v>8733604</v>
      </c>
      <c r="E54" s="27">
        <v>7928000</v>
      </c>
      <c r="F54" s="29">
        <v>29039314</v>
      </c>
      <c r="G54" s="27">
        <v>6628000</v>
      </c>
      <c r="H54" s="27">
        <v>0</v>
      </c>
      <c r="I54" s="27">
        <v>16728000</v>
      </c>
      <c r="J54" s="27">
        <v>0</v>
      </c>
      <c r="K54" s="27">
        <v>0</v>
      </c>
      <c r="L54" s="27">
        <f>SUM(M54:O54)</f>
        <v>26867000</v>
      </c>
      <c r="M54" s="27">
        <v>26867000</v>
      </c>
      <c r="N54" s="27">
        <v>0</v>
      </c>
      <c r="O54" s="27">
        <v>0</v>
      </c>
      <c r="P54" s="27">
        <f t="shared" si="38"/>
        <v>5811640</v>
      </c>
      <c r="Q54" s="27">
        <v>5811640</v>
      </c>
      <c r="R54" s="27">
        <v>0</v>
      </c>
      <c r="S54" s="27">
        <v>0</v>
      </c>
      <c r="T54" s="27">
        <f t="shared" si="41"/>
        <v>0</v>
      </c>
      <c r="U54" s="27">
        <v>0</v>
      </c>
      <c r="V54" s="27">
        <v>0</v>
      </c>
      <c r="W54" s="27">
        <v>0</v>
      </c>
      <c r="X54" s="28">
        <f>T54/L54*100</f>
        <v>0</v>
      </c>
      <c r="Y54" s="28">
        <f>U54/M54*100</f>
        <v>0</v>
      </c>
      <c r="Z54" s="28"/>
      <c r="AA54" s="28"/>
    </row>
    <row r="55" spans="1:27" s="7" customFormat="1" ht="93.75" customHeight="1">
      <c r="A55" s="78" t="s">
        <v>115</v>
      </c>
      <c r="B55" s="77" t="s">
        <v>114</v>
      </c>
      <c r="C55" s="30" t="s">
        <v>4</v>
      </c>
      <c r="D55" s="27">
        <v>216000</v>
      </c>
      <c r="E55" s="27">
        <v>200000</v>
      </c>
      <c r="F55" s="29">
        <v>1309183</v>
      </c>
      <c r="G55" s="27">
        <v>200000</v>
      </c>
      <c r="H55" s="27">
        <v>200000</v>
      </c>
      <c r="I55" s="27">
        <v>0</v>
      </c>
      <c r="J55" s="27">
        <v>0</v>
      </c>
      <c r="K55" s="27">
        <v>416000</v>
      </c>
      <c r="L55" s="27">
        <f>SUM(M55:O55)</f>
        <v>8563600</v>
      </c>
      <c r="M55" s="27">
        <v>834000</v>
      </c>
      <c r="N55" s="27">
        <v>0</v>
      </c>
      <c r="O55" s="27">
        <v>7729600</v>
      </c>
      <c r="P55" s="27">
        <f t="shared" si="38"/>
        <v>1600000</v>
      </c>
      <c r="Q55" s="27">
        <v>100000</v>
      </c>
      <c r="R55" s="27">
        <v>0</v>
      </c>
      <c r="S55" s="27">
        <v>1500000</v>
      </c>
      <c r="T55" s="27">
        <f>SUM(U55:W55)</f>
        <v>0</v>
      </c>
      <c r="U55" s="27">
        <v>0</v>
      </c>
      <c r="V55" s="27">
        <v>0</v>
      </c>
      <c r="W55" s="27">
        <v>0</v>
      </c>
      <c r="X55" s="28">
        <f>T55/L55*100</f>
        <v>0</v>
      </c>
      <c r="Y55" s="28">
        <f>U55/M55*100</f>
        <v>0</v>
      </c>
      <c r="Z55" s="28"/>
      <c r="AA55" s="28">
        <f>W55/O55*100</f>
        <v>0</v>
      </c>
    </row>
    <row r="56" spans="1:27" s="7" customFormat="1" ht="93.75" customHeight="1">
      <c r="A56" s="66" t="s">
        <v>162</v>
      </c>
      <c r="B56" s="64" t="s">
        <v>164</v>
      </c>
      <c r="C56" s="30" t="s">
        <v>4</v>
      </c>
      <c r="D56" s="27"/>
      <c r="E56" s="27"/>
      <c r="F56" s="29"/>
      <c r="G56" s="27"/>
      <c r="H56" s="27"/>
      <c r="I56" s="27"/>
      <c r="J56" s="27"/>
      <c r="K56" s="27"/>
      <c r="L56" s="27">
        <f>SUM(M56:O56)</f>
        <v>65900</v>
      </c>
      <c r="M56" s="27">
        <v>65900</v>
      </c>
      <c r="N56" s="27">
        <v>0</v>
      </c>
      <c r="O56" s="27">
        <v>0</v>
      </c>
      <c r="P56" s="27">
        <f t="shared" si="38"/>
        <v>0</v>
      </c>
      <c r="Q56" s="27">
        <v>0</v>
      </c>
      <c r="R56" s="27">
        <v>0</v>
      </c>
      <c r="S56" s="27">
        <v>0</v>
      </c>
      <c r="T56" s="27">
        <f t="shared" ref="T56:T60" si="42">SUM(U56:W56)</f>
        <v>0</v>
      </c>
      <c r="U56" s="27">
        <v>0</v>
      </c>
      <c r="V56" s="27">
        <v>0</v>
      </c>
      <c r="W56" s="27">
        <v>0</v>
      </c>
      <c r="X56" s="28">
        <f>T56/L56*100</f>
        <v>0</v>
      </c>
      <c r="Y56" s="28">
        <f>U56/M56*100</f>
        <v>0</v>
      </c>
      <c r="Z56" s="28"/>
      <c r="AA56" s="28"/>
    </row>
    <row r="57" spans="1:27" s="7" customFormat="1">
      <c r="A57" s="84" t="s">
        <v>163</v>
      </c>
      <c r="B57" s="88" t="s">
        <v>165</v>
      </c>
      <c r="C57" s="30" t="s">
        <v>4</v>
      </c>
      <c r="D57" s="27"/>
      <c r="E57" s="27"/>
      <c r="F57" s="29"/>
      <c r="G57" s="27"/>
      <c r="H57" s="27"/>
      <c r="I57" s="27"/>
      <c r="J57" s="27"/>
      <c r="K57" s="27"/>
      <c r="L57" s="27">
        <f>SUM(M57:O57)</f>
        <v>5996697</v>
      </c>
      <c r="M57" s="27">
        <v>5996697</v>
      </c>
      <c r="N57" s="27">
        <v>0</v>
      </c>
      <c r="O57" s="27">
        <v>0</v>
      </c>
      <c r="P57" s="27">
        <f t="shared" si="38"/>
        <v>0</v>
      </c>
      <c r="Q57" s="27">
        <v>0</v>
      </c>
      <c r="R57" s="27">
        <v>0</v>
      </c>
      <c r="S57" s="27">
        <v>0</v>
      </c>
      <c r="T57" s="27">
        <f t="shared" si="42"/>
        <v>0</v>
      </c>
      <c r="U57" s="27">
        <v>0</v>
      </c>
      <c r="V57" s="27">
        <v>0</v>
      </c>
      <c r="W57" s="27">
        <v>0</v>
      </c>
      <c r="X57" s="28">
        <f>T57/L57*100</f>
        <v>0</v>
      </c>
      <c r="Y57" s="28">
        <f>U57/M57*100</f>
        <v>0</v>
      </c>
      <c r="Z57" s="28"/>
      <c r="AA57" s="28"/>
    </row>
    <row r="58" spans="1:27" s="7" customFormat="1">
      <c r="A58" s="91"/>
      <c r="B58" s="93"/>
      <c r="C58" s="30" t="s">
        <v>6</v>
      </c>
      <c r="D58" s="27"/>
      <c r="E58" s="27"/>
      <c r="F58" s="29"/>
      <c r="G58" s="27"/>
      <c r="H58" s="27"/>
      <c r="I58" s="27"/>
      <c r="J58" s="27"/>
      <c r="K58" s="27"/>
      <c r="L58" s="27">
        <f>SUM(M58:O58)</f>
        <v>1450671</v>
      </c>
      <c r="M58" s="27">
        <v>1450671</v>
      </c>
      <c r="N58" s="27">
        <v>0</v>
      </c>
      <c r="O58" s="27">
        <v>0</v>
      </c>
      <c r="P58" s="27">
        <f t="shared" si="38"/>
        <v>0</v>
      </c>
      <c r="Q58" s="27">
        <v>0</v>
      </c>
      <c r="R58" s="27">
        <v>0</v>
      </c>
      <c r="S58" s="27">
        <v>0</v>
      </c>
      <c r="T58" s="27">
        <f t="shared" si="42"/>
        <v>0</v>
      </c>
      <c r="U58" s="27">
        <v>0</v>
      </c>
      <c r="V58" s="27">
        <v>0</v>
      </c>
      <c r="W58" s="27">
        <v>0</v>
      </c>
      <c r="X58" s="28">
        <f>T58/L58*100</f>
        <v>0</v>
      </c>
      <c r="Y58" s="28">
        <f>U58/M58*100</f>
        <v>0</v>
      </c>
      <c r="Z58" s="28"/>
      <c r="AA58" s="28"/>
    </row>
    <row r="59" spans="1:27" s="7" customFormat="1">
      <c r="A59" s="91"/>
      <c r="B59" s="93"/>
      <c r="C59" s="30" t="s">
        <v>15</v>
      </c>
      <c r="D59" s="27"/>
      <c r="E59" s="27"/>
      <c r="F59" s="29"/>
      <c r="G59" s="27"/>
      <c r="H59" s="27"/>
      <c r="I59" s="27"/>
      <c r="J59" s="27"/>
      <c r="K59" s="27"/>
      <c r="L59" s="27">
        <f>SUM(M59:O59)</f>
        <v>20032</v>
      </c>
      <c r="M59" s="27">
        <v>20032</v>
      </c>
      <c r="N59" s="27">
        <v>0</v>
      </c>
      <c r="O59" s="27">
        <v>0</v>
      </c>
      <c r="P59" s="27">
        <f t="shared" si="38"/>
        <v>0</v>
      </c>
      <c r="Q59" s="27">
        <v>0</v>
      </c>
      <c r="R59" s="27">
        <v>0</v>
      </c>
      <c r="S59" s="27">
        <v>0</v>
      </c>
      <c r="T59" s="27">
        <f t="shared" si="42"/>
        <v>0</v>
      </c>
      <c r="U59" s="27">
        <v>0</v>
      </c>
      <c r="V59" s="27">
        <v>0</v>
      </c>
      <c r="W59" s="27">
        <v>0</v>
      </c>
      <c r="X59" s="28">
        <f>T59/L59*100</f>
        <v>0</v>
      </c>
      <c r="Y59" s="28">
        <f>U59/M59*100</f>
        <v>0</v>
      </c>
      <c r="Z59" s="28"/>
      <c r="AA59" s="28"/>
    </row>
    <row r="60" spans="1:27" s="7" customFormat="1">
      <c r="A60" s="92"/>
      <c r="B60" s="94"/>
      <c r="C60" s="30" t="s">
        <v>7</v>
      </c>
      <c r="D60" s="27"/>
      <c r="E60" s="27"/>
      <c r="F60" s="29"/>
      <c r="G60" s="27"/>
      <c r="H60" s="27"/>
      <c r="I60" s="27"/>
      <c r="J60" s="27"/>
      <c r="K60" s="27"/>
      <c r="L60" s="27">
        <f>SUM(M60:O60)</f>
        <v>96100</v>
      </c>
      <c r="M60" s="27">
        <v>96100</v>
      </c>
      <c r="N60" s="27">
        <v>0</v>
      </c>
      <c r="O60" s="27">
        <v>0</v>
      </c>
      <c r="P60" s="27">
        <f t="shared" si="38"/>
        <v>0</v>
      </c>
      <c r="Q60" s="27">
        <v>0</v>
      </c>
      <c r="R60" s="27">
        <v>0</v>
      </c>
      <c r="S60" s="27">
        <v>0</v>
      </c>
      <c r="T60" s="27">
        <f t="shared" si="42"/>
        <v>0</v>
      </c>
      <c r="U60" s="27">
        <v>0</v>
      </c>
      <c r="V60" s="27">
        <v>0</v>
      </c>
      <c r="W60" s="27">
        <v>0</v>
      </c>
      <c r="X60" s="28">
        <f>T60/L60*100</f>
        <v>0</v>
      </c>
      <c r="Y60" s="28">
        <f>U60/M60*100</f>
        <v>0</v>
      </c>
      <c r="Z60" s="28"/>
      <c r="AA60" s="28"/>
    </row>
    <row r="61" spans="1:27" s="8" customFormat="1" ht="37.5" hidden="1">
      <c r="A61" s="1" t="s">
        <v>117</v>
      </c>
      <c r="B61" s="62" t="s">
        <v>38</v>
      </c>
      <c r="C61" s="14"/>
      <c r="D61" s="26">
        <f>D62</f>
        <v>0</v>
      </c>
      <c r="E61" s="26">
        <f t="shared" ref="E61:V61" si="43">E62</f>
        <v>0</v>
      </c>
      <c r="F61" s="26">
        <f t="shared" si="43"/>
        <v>3921740</v>
      </c>
      <c r="G61" s="26">
        <f t="shared" si="43"/>
        <v>1196500</v>
      </c>
      <c r="H61" s="26">
        <f t="shared" si="43"/>
        <v>1256500</v>
      </c>
      <c r="I61" s="26">
        <f t="shared" si="43"/>
        <v>0</v>
      </c>
      <c r="J61" s="26">
        <f t="shared" si="43"/>
        <v>0</v>
      </c>
      <c r="K61" s="26">
        <f t="shared" si="43"/>
        <v>99000</v>
      </c>
      <c r="L61" s="26">
        <f>L62</f>
        <v>2330300</v>
      </c>
      <c r="M61" s="26">
        <f>M62</f>
        <v>0</v>
      </c>
      <c r="N61" s="26">
        <f>N62</f>
        <v>0</v>
      </c>
      <c r="O61" s="26">
        <f>O62</f>
        <v>2330300</v>
      </c>
      <c r="P61" s="26">
        <f t="shared" ref="P61:S61" si="44">P62</f>
        <v>0</v>
      </c>
      <c r="Q61" s="26">
        <f t="shared" si="44"/>
        <v>0</v>
      </c>
      <c r="R61" s="26">
        <f t="shared" si="44"/>
        <v>0</v>
      </c>
      <c r="S61" s="26">
        <f t="shared" si="44"/>
        <v>0</v>
      </c>
      <c r="T61" s="26">
        <f t="shared" si="43"/>
        <v>0</v>
      </c>
      <c r="U61" s="26">
        <f t="shared" si="43"/>
        <v>0</v>
      </c>
      <c r="V61" s="26">
        <f t="shared" si="43"/>
        <v>0</v>
      </c>
      <c r="W61" s="26">
        <f t="shared" ref="W61" si="45">W62</f>
        <v>0</v>
      </c>
      <c r="X61" s="2">
        <f>T61/L61*100</f>
        <v>0</v>
      </c>
      <c r="Y61" s="2"/>
      <c r="Z61" s="28"/>
      <c r="AA61" s="2">
        <f>W61/O61*100</f>
        <v>0</v>
      </c>
    </row>
    <row r="62" spans="1:27" s="7" customFormat="1" ht="56.25" hidden="1">
      <c r="A62" s="66" t="s">
        <v>120</v>
      </c>
      <c r="B62" s="64" t="s">
        <v>116</v>
      </c>
      <c r="C62" s="30" t="s">
        <v>19</v>
      </c>
      <c r="D62" s="27">
        <v>0</v>
      </c>
      <c r="E62" s="27">
        <v>0</v>
      </c>
      <c r="F62" s="29">
        <v>3921740</v>
      </c>
      <c r="G62" s="27">
        <v>1196500</v>
      </c>
      <c r="H62" s="27">
        <v>1256500</v>
      </c>
      <c r="I62" s="27">
        <v>0</v>
      </c>
      <c r="J62" s="27">
        <v>0</v>
      </c>
      <c r="K62" s="27">
        <v>99000</v>
      </c>
      <c r="L62" s="27">
        <f>M62+O62</f>
        <v>2330300</v>
      </c>
      <c r="M62" s="27">
        <v>0</v>
      </c>
      <c r="N62" s="27">
        <v>0</v>
      </c>
      <c r="O62" s="27">
        <v>2330300</v>
      </c>
      <c r="P62" s="27">
        <f t="shared" si="38"/>
        <v>0</v>
      </c>
      <c r="Q62" s="27">
        <v>0</v>
      </c>
      <c r="R62" s="27">
        <v>0</v>
      </c>
      <c r="S62" s="27">
        <v>0</v>
      </c>
      <c r="T62" s="27">
        <f>U62+W62</f>
        <v>0</v>
      </c>
      <c r="U62" s="27">
        <v>0</v>
      </c>
      <c r="V62" s="27">
        <v>0</v>
      </c>
      <c r="W62" s="27">
        <v>0</v>
      </c>
      <c r="X62" s="28">
        <f>T62/L62*100</f>
        <v>0</v>
      </c>
      <c r="Y62" s="28"/>
      <c r="Z62" s="28"/>
      <c r="AA62" s="28">
        <f>W62/O62*100</f>
        <v>0</v>
      </c>
    </row>
    <row r="63" spans="1:27" s="7" customFormat="1" ht="93.75" hidden="1">
      <c r="A63" s="1" t="s">
        <v>148</v>
      </c>
      <c r="B63" s="62" t="s">
        <v>118</v>
      </c>
      <c r="C63" s="14"/>
      <c r="D63" s="54">
        <f>SUM(D64:D65)</f>
        <v>8343200</v>
      </c>
      <c r="E63" s="54">
        <f t="shared" ref="E63:W63" si="46">SUM(E64:E65)</f>
        <v>9327750</v>
      </c>
      <c r="F63" s="54">
        <f t="shared" si="46"/>
        <v>26765650</v>
      </c>
      <c r="G63" s="54">
        <f t="shared" si="46"/>
        <v>9222250</v>
      </c>
      <c r="H63" s="54">
        <f t="shared" si="46"/>
        <v>8909750</v>
      </c>
      <c r="I63" s="54">
        <f t="shared" si="46"/>
        <v>0</v>
      </c>
      <c r="J63" s="54">
        <f t="shared" si="46"/>
        <v>0</v>
      </c>
      <c r="K63" s="54">
        <f t="shared" si="46"/>
        <v>17489550</v>
      </c>
      <c r="L63" s="54">
        <f>SUM(L64:L65)</f>
        <v>34138500</v>
      </c>
      <c r="M63" s="54">
        <f>SUM(M64:M65)</f>
        <v>0</v>
      </c>
      <c r="N63" s="54">
        <f>SUM(N64:N65)</f>
        <v>0</v>
      </c>
      <c r="O63" s="54">
        <f>SUM(O64:O65)</f>
        <v>34138500</v>
      </c>
      <c r="P63" s="54">
        <f t="shared" ref="P63:S63" si="47">SUM(P64:P65)</f>
        <v>6715612</v>
      </c>
      <c r="Q63" s="54">
        <f t="shared" si="47"/>
        <v>0</v>
      </c>
      <c r="R63" s="54">
        <f t="shared" si="47"/>
        <v>0</v>
      </c>
      <c r="S63" s="54">
        <f t="shared" si="47"/>
        <v>6715612</v>
      </c>
      <c r="T63" s="54">
        <f t="shared" si="46"/>
        <v>1373755</v>
      </c>
      <c r="U63" s="54">
        <f t="shared" si="46"/>
        <v>0</v>
      </c>
      <c r="V63" s="54">
        <f t="shared" si="46"/>
        <v>0</v>
      </c>
      <c r="W63" s="54">
        <f t="shared" si="46"/>
        <v>1373755</v>
      </c>
      <c r="X63" s="2">
        <f>T63/L63*100</f>
        <v>4.024063740351802</v>
      </c>
      <c r="Y63" s="2"/>
      <c r="Z63" s="2"/>
      <c r="AA63" s="2">
        <f>W63/O63*100</f>
        <v>4.024063740351802</v>
      </c>
    </row>
    <row r="64" spans="1:27" s="7" customFormat="1" hidden="1">
      <c r="A64" s="84" t="s">
        <v>149</v>
      </c>
      <c r="B64" s="88" t="s">
        <v>119</v>
      </c>
      <c r="C64" s="30" t="s">
        <v>19</v>
      </c>
      <c r="D64" s="55">
        <v>3236500</v>
      </c>
      <c r="E64" s="55">
        <v>3929800</v>
      </c>
      <c r="F64" s="29">
        <v>11087800</v>
      </c>
      <c r="G64" s="55">
        <v>3824300</v>
      </c>
      <c r="H64" s="55">
        <v>3876500</v>
      </c>
      <c r="I64" s="55">
        <v>0</v>
      </c>
      <c r="J64" s="55">
        <v>0</v>
      </c>
      <c r="K64" s="55">
        <v>7088200</v>
      </c>
      <c r="L64" s="27">
        <f>SUM(M64:O64)</f>
        <v>14084000</v>
      </c>
      <c r="M64" s="27">
        <v>0</v>
      </c>
      <c r="N64" s="27">
        <v>0</v>
      </c>
      <c r="O64" s="27">
        <v>14084000</v>
      </c>
      <c r="P64" s="27">
        <f t="shared" si="38"/>
        <v>2524382</v>
      </c>
      <c r="Q64" s="27">
        <v>0</v>
      </c>
      <c r="R64" s="27">
        <v>0</v>
      </c>
      <c r="S64" s="27">
        <v>2524382</v>
      </c>
      <c r="T64" s="27">
        <f>SUM(U64:W64)</f>
        <v>0</v>
      </c>
      <c r="U64" s="27">
        <v>0</v>
      </c>
      <c r="V64" s="27">
        <v>0</v>
      </c>
      <c r="W64" s="27">
        <v>0</v>
      </c>
      <c r="X64" s="28">
        <f>T64/L64*100</f>
        <v>0</v>
      </c>
      <c r="Y64" s="28"/>
      <c r="Z64" s="28"/>
      <c r="AA64" s="28">
        <f>W64/O64*100</f>
        <v>0</v>
      </c>
    </row>
    <row r="65" spans="1:27" s="7" customFormat="1" hidden="1">
      <c r="A65" s="110"/>
      <c r="B65" s="111"/>
      <c r="C65" s="30" t="s">
        <v>5</v>
      </c>
      <c r="D65" s="55">
        <v>5106700</v>
      </c>
      <c r="E65" s="55">
        <v>5397950</v>
      </c>
      <c r="F65" s="29">
        <v>15677850</v>
      </c>
      <c r="G65" s="55">
        <v>5397950</v>
      </c>
      <c r="H65" s="55">
        <v>5033250</v>
      </c>
      <c r="I65" s="55">
        <v>0</v>
      </c>
      <c r="J65" s="55">
        <v>0</v>
      </c>
      <c r="K65" s="55">
        <v>10401350</v>
      </c>
      <c r="L65" s="27">
        <f>SUM(M65:O65)</f>
        <v>20054500</v>
      </c>
      <c r="M65" s="27">
        <v>0</v>
      </c>
      <c r="N65" s="27">
        <v>0</v>
      </c>
      <c r="O65" s="27">
        <v>20054500</v>
      </c>
      <c r="P65" s="27">
        <f t="shared" si="38"/>
        <v>4191230</v>
      </c>
      <c r="Q65" s="27">
        <v>0</v>
      </c>
      <c r="R65" s="27">
        <v>0</v>
      </c>
      <c r="S65" s="27">
        <v>4191230</v>
      </c>
      <c r="T65" s="27">
        <f>SUM(U65:W65)</f>
        <v>1373755</v>
      </c>
      <c r="U65" s="27">
        <v>0</v>
      </c>
      <c r="V65" s="27">
        <v>0</v>
      </c>
      <c r="W65" s="27">
        <v>1373755</v>
      </c>
      <c r="X65" s="28">
        <f>T65/L65*100</f>
        <v>6.8501084544615924</v>
      </c>
      <c r="Y65" s="28"/>
      <c r="Z65" s="28"/>
      <c r="AA65" s="28">
        <f>W65/O65*100</f>
        <v>6.8501084544615924</v>
      </c>
    </row>
    <row r="66" spans="1:27">
      <c r="A66" s="1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7">
      <c r="A67" s="1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27">
      <c r="A68" s="1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27">
      <c r="A69" s="1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27">
      <c r="A70" s="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27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27">
      <c r="A72" s="1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27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27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27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27">
      <c r="A76" s="1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27">
      <c r="A77" s="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27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27">
      <c r="A79" s="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27">
      <c r="A80" s="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>
      <c r="A82" s="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>
      <c r="A83" s="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>
      <c r="A85" s="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>
      <c r="A86" s="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>
      <c r="A87" s="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>
      <c r="A88" s="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>
      <c r="A89" s="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>
      <c r="A90" s="1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>
      <c r="A91" s="1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>
      <c r="A92" s="1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>
      <c r="A94" s="1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>
      <c r="A95" s="1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1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>
      <c r="A97" s="1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>
      <c r="A99" s="1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>
      <c r="A100" s="1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>
      <c r="A102" s="1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>
      <c r="A103" s="1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>
      <c r="A104" s="1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>
      <c r="A105" s="1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>
      <c r="A106" s="1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>
      <c r="A107" s="1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>
      <c r="A108" s="1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>
      <c r="A109" s="1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>
      <c r="A110" s="1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>
      <c r="A111" s="1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>
      <c r="A112" s="1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>
      <c r="A113" s="1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>
      <c r="A114" s="1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>
      <c r="A115" s="1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>
      <c r="A116" s="1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>
      <c r="A117" s="1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>
      <c r="A118" s="1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>
      <c r="A119" s="1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>
      <c r="A120" s="1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>
      <c r="A121" s="1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>
      <c r="A122" s="1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>
      <c r="A123" s="1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>
      <c r="A124" s="1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>
      <c r="A125" s="1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>
      <c r="A126" s="1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>
      <c r="A127" s="1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>
      <c r="A128" s="1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>
      <c r="A129" s="1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>
      <c r="A130" s="1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>
      <c r="A131" s="1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>
      <c r="A132" s="1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>
      <c r="A133" s="1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>
      <c r="A134" s="1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>
      <c r="A135" s="1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>
      <c r="A136" s="1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>
      <c r="A137" s="1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>
      <c r="A138" s="1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>
      <c r="A139" s="1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>
      <c r="A140" s="1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>
      <c r="A141" s="1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>
      <c r="A142" s="1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>
      <c r="A143" s="1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>
      <c r="A144" s="1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>
      <c r="A145" s="1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>
      <c r="A146" s="1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>
      <c r="A147" s="1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>
      <c r="A148" s="1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>
      <c r="A149" s="1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>
      <c r="A150" s="1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>
      <c r="A151" s="1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>
      <c r="A152" s="10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>
      <c r="A153" s="10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>
      <c r="A154" s="10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>
      <c r="A155" s="10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>
      <c r="A156" s="10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>
      <c r="A157" s="10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>
      <c r="A158" s="10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>
      <c r="A159" s="10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>
      <c r="A160" s="10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>
      <c r="A161" s="10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>
      <c r="A162" s="10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>
      <c r="A163" s="10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>
      <c r="A164" s="10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>
      <c r="A165" s="10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>
      <c r="A166" s="10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>
      <c r="A167" s="1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>
      <c r="A168" s="10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>
      <c r="A169" s="10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>
      <c r="A170" s="10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>
      <c r="A171" s="10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>
      <c r="A172" s="10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>
      <c r="A173" s="10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>
      <c r="A174" s="10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>
      <c r="A175" s="10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>
      <c r="A176" s="10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>
      <c r="A177" s="10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>
      <c r="A178" s="10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>
      <c r="A179" s="10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>
      <c r="A180" s="10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>
      <c r="A181" s="10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>
      <c r="A182" s="10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>
      <c r="A183" s="10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>
      <c r="A184" s="10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>
      <c r="A185" s="10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>
      <c r="A186" s="10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>
      <c r="A187" s="10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>
      <c r="A188" s="1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>
      <c r="A189" s="10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>
      <c r="A190" s="1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>
      <c r="A191" s="10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>
      <c r="A192" s="1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>
      <c r="A193" s="10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>
      <c r="A194" s="1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>
      <c r="A195" s="10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>
      <c r="A196" s="1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>
      <c r="A197" s="10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>
      <c r="A198" s="10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>
      <c r="A199" s="10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>
      <c r="A200" s="10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>
      <c r="A201" s="10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</sheetData>
  <mergeCells count="28">
    <mergeCell ref="B64:B65"/>
    <mergeCell ref="B22:C22"/>
    <mergeCell ref="A26:A32"/>
    <mergeCell ref="B26:B32"/>
    <mergeCell ref="B34:C34"/>
    <mergeCell ref="B41:C41"/>
    <mergeCell ref="B38:C38"/>
    <mergeCell ref="A39:A40"/>
    <mergeCell ref="A18:A21"/>
    <mergeCell ref="B18:B21"/>
    <mergeCell ref="B17:C17"/>
    <mergeCell ref="A64:A65"/>
    <mergeCell ref="A1:AA1"/>
    <mergeCell ref="A2:A3"/>
    <mergeCell ref="C2:C3"/>
    <mergeCell ref="L2:O2"/>
    <mergeCell ref="T2:W2"/>
    <mergeCell ref="X2:AA2"/>
    <mergeCell ref="D2:D3"/>
    <mergeCell ref="E2:E3"/>
    <mergeCell ref="P2:S2"/>
    <mergeCell ref="A35:A37"/>
    <mergeCell ref="B35:B37"/>
    <mergeCell ref="A57:A60"/>
    <mergeCell ref="B57:B60"/>
    <mergeCell ref="B39:B40"/>
    <mergeCell ref="A14:A16"/>
    <mergeCell ref="B14:B16"/>
  </mergeCells>
  <pageMargins left="0.19685039370078741" right="0.19685039370078741" top="0.39370078740157483" bottom="0.19685039370078741" header="0.31496062992125984" footer="0.31496062992125984"/>
  <pageSetup paperSize="8" scale="59" fitToHeight="6" orientation="landscape" verticalDpi="4294967295" r:id="rId1"/>
  <headerFooter>
    <oddFooter>&amp;C&amp;P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114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32.25" customHeight="1">
      <c r="A2" s="116" t="s">
        <v>0</v>
      </c>
      <c r="B2" s="15" t="s">
        <v>1</v>
      </c>
      <c r="C2" s="117" t="s">
        <v>29</v>
      </c>
      <c r="D2" s="118" t="s">
        <v>76</v>
      </c>
      <c r="E2" s="118"/>
      <c r="F2" s="118"/>
      <c r="G2" s="119" t="s">
        <v>84</v>
      </c>
      <c r="H2" s="119"/>
      <c r="I2" s="119"/>
      <c r="J2" s="120" t="s">
        <v>82</v>
      </c>
      <c r="K2" s="121"/>
      <c r="L2" s="122"/>
      <c r="M2" s="123" t="s">
        <v>77</v>
      </c>
      <c r="N2" s="123" t="s">
        <v>78</v>
      </c>
    </row>
    <row r="3" spans="1:14" ht="25.5">
      <c r="A3" s="116"/>
      <c r="B3" s="16" t="s">
        <v>2</v>
      </c>
      <c r="C3" s="117"/>
      <c r="D3" s="17" t="s">
        <v>40</v>
      </c>
      <c r="E3" s="17" t="s">
        <v>41</v>
      </c>
      <c r="F3" s="17" t="s">
        <v>42</v>
      </c>
      <c r="G3" s="17" t="s">
        <v>40</v>
      </c>
      <c r="H3" s="17" t="s">
        <v>41</v>
      </c>
      <c r="I3" s="17" t="s">
        <v>42</v>
      </c>
      <c r="J3" s="17" t="s">
        <v>40</v>
      </c>
      <c r="K3" s="17" t="s">
        <v>41</v>
      </c>
      <c r="L3" s="17" t="s">
        <v>42</v>
      </c>
      <c r="M3" s="124"/>
      <c r="N3" s="124"/>
    </row>
    <row r="4" spans="1:14">
      <c r="A4" s="18" t="s">
        <v>8</v>
      </c>
      <c r="B4" s="19">
        <v>2</v>
      </c>
      <c r="C4" s="20">
        <v>3</v>
      </c>
      <c r="D4" s="20">
        <v>4</v>
      </c>
      <c r="E4" s="19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</row>
    <row r="5" spans="1:14" ht="70.5" customHeight="1">
      <c r="A5" s="21">
        <v>1</v>
      </c>
      <c r="B5" s="113" t="s">
        <v>80</v>
      </c>
      <c r="C5" s="113"/>
      <c r="D5" s="22">
        <f>SUM(D6:D7)</f>
        <v>9048313</v>
      </c>
      <c r="E5" s="22">
        <f>SUM(E6:E7)</f>
        <v>0</v>
      </c>
      <c r="F5" s="22">
        <f t="shared" ref="F5" si="0">SUM(F6:F7)</f>
        <v>9048313</v>
      </c>
      <c r="G5" s="22">
        <f>SUM(G6:G7)</f>
        <v>3127240</v>
      </c>
      <c r="H5" s="22">
        <f>SUM(H6:H7)</f>
        <v>0</v>
      </c>
      <c r="I5" s="22">
        <f>SUM(I6:I7)</f>
        <v>3127240</v>
      </c>
      <c r="J5" s="22">
        <f>G5/D5*100</f>
        <v>34.561580705707243</v>
      </c>
      <c r="K5" s="22">
        <v>0</v>
      </c>
      <c r="L5" s="22">
        <f>I5/F5*100</f>
        <v>34.561580705707243</v>
      </c>
      <c r="M5" s="31">
        <f>SUM(M6:M7)</f>
        <v>9048313</v>
      </c>
      <c r="N5" s="22">
        <f>M5/D5*100</f>
        <v>100</v>
      </c>
    </row>
    <row r="6" spans="1:14" ht="58.5" customHeight="1">
      <c r="A6" s="23" t="s">
        <v>9</v>
      </c>
      <c r="B6" s="24" t="s">
        <v>32</v>
      </c>
      <c r="C6" s="24" t="s">
        <v>83</v>
      </c>
      <c r="D6" s="24">
        <f t="shared" ref="D6:D7" si="1">E6+F6</f>
        <v>24540</v>
      </c>
      <c r="E6" s="24">
        <v>0</v>
      </c>
      <c r="F6" s="24">
        <v>24540</v>
      </c>
      <c r="G6" s="24">
        <f>H6+I6</f>
        <v>0</v>
      </c>
      <c r="H6" s="24">
        <v>0</v>
      </c>
      <c r="I6" s="24">
        <v>0</v>
      </c>
      <c r="J6" s="25">
        <f>G6/D6*100</f>
        <v>0</v>
      </c>
      <c r="K6" s="25">
        <v>0</v>
      </c>
      <c r="L6" s="25">
        <f>I6/F6*100</f>
        <v>0</v>
      </c>
      <c r="M6" s="32">
        <f>F6</f>
        <v>24540</v>
      </c>
      <c r="N6" s="25">
        <f>M6/D6*100</f>
        <v>100</v>
      </c>
    </row>
    <row r="7" spans="1:14" ht="34.5" customHeight="1">
      <c r="A7" s="23" t="s">
        <v>10</v>
      </c>
      <c r="B7" s="24" t="s">
        <v>81</v>
      </c>
      <c r="C7" s="24" t="s">
        <v>83</v>
      </c>
      <c r="D7" s="24">
        <f t="shared" si="1"/>
        <v>9023773</v>
      </c>
      <c r="E7" s="24">
        <v>0</v>
      </c>
      <c r="F7" s="24">
        <v>9023773</v>
      </c>
      <c r="G7" s="24">
        <f t="shared" ref="G7" si="2">H7+I7</f>
        <v>3127240</v>
      </c>
      <c r="H7" s="24">
        <v>0</v>
      </c>
      <c r="I7" s="24">
        <v>3127240</v>
      </c>
      <c r="J7" s="25">
        <f>G7/D7*100</f>
        <v>34.655570347348053</v>
      </c>
      <c r="K7" s="25">
        <v>0</v>
      </c>
      <c r="L7" s="25">
        <f>I7/F7*100</f>
        <v>34.655570347348053</v>
      </c>
      <c r="M7" s="32">
        <f>F7</f>
        <v>9023773</v>
      </c>
      <c r="N7" s="2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view="pageBreakPreview" zoomScale="79" zoomScaleSheetLayoutView="79" workbookViewId="0">
      <selection activeCell="R15" sqref="R15"/>
    </sheetView>
  </sheetViews>
  <sheetFormatPr defaultRowHeight="15"/>
  <cols>
    <col min="2" max="2" width="37.85546875" style="56" customWidth="1"/>
    <col min="4" max="4" width="10.5703125" customWidth="1"/>
    <col min="5" max="5" width="11.7109375" bestFit="1" customWidth="1"/>
    <col min="6" max="6" width="11.85546875" customWidth="1"/>
    <col min="7" max="7" width="11.5703125" customWidth="1"/>
    <col min="8" max="8" width="10.5703125" customWidth="1"/>
    <col min="9" max="9" width="11.28515625" customWidth="1"/>
    <col min="10" max="10" width="12.28515625" customWidth="1"/>
    <col min="12" max="12" width="9.85546875" bestFit="1" customWidth="1"/>
    <col min="13" max="13" width="16.5703125" bestFit="1" customWidth="1"/>
    <col min="14" max="14" width="12.42578125" customWidth="1"/>
    <col min="15" max="15" width="11.85546875" bestFit="1" customWidth="1"/>
    <col min="16" max="19" width="9.140625" style="56"/>
  </cols>
  <sheetData>
    <row r="1" spans="1:24">
      <c r="A1" s="116" t="s">
        <v>0</v>
      </c>
      <c r="B1" s="75" t="s">
        <v>1</v>
      </c>
      <c r="C1" s="117" t="s">
        <v>29</v>
      </c>
      <c r="D1" s="118" t="s">
        <v>137</v>
      </c>
      <c r="E1" s="118"/>
      <c r="F1" s="118"/>
      <c r="G1" s="118"/>
      <c r="H1" s="133" t="s">
        <v>147</v>
      </c>
      <c r="I1" s="134"/>
      <c r="J1" s="134"/>
      <c r="K1" s="135"/>
      <c r="L1" s="119" t="s">
        <v>146</v>
      </c>
      <c r="M1" s="119"/>
      <c r="N1" s="119"/>
      <c r="O1" s="119"/>
      <c r="P1" s="119" t="s">
        <v>138</v>
      </c>
      <c r="Q1" s="136"/>
      <c r="R1" s="136"/>
      <c r="S1" s="136"/>
      <c r="T1" s="127" t="s">
        <v>139</v>
      </c>
      <c r="U1" s="128"/>
      <c r="V1" s="128"/>
      <c r="W1" s="129"/>
    </row>
    <row r="2" spans="1:24" ht="38.25">
      <c r="A2" s="116"/>
      <c r="B2" s="75" t="s">
        <v>2</v>
      </c>
      <c r="C2" s="117"/>
      <c r="D2" s="36" t="s">
        <v>40</v>
      </c>
      <c r="E2" s="36" t="s">
        <v>41</v>
      </c>
      <c r="F2" s="36" t="s">
        <v>88</v>
      </c>
      <c r="G2" s="36" t="s">
        <v>42</v>
      </c>
      <c r="H2" s="36" t="s">
        <v>40</v>
      </c>
      <c r="I2" s="36" t="s">
        <v>41</v>
      </c>
      <c r="J2" s="36" t="s">
        <v>88</v>
      </c>
      <c r="K2" s="36" t="s">
        <v>42</v>
      </c>
      <c r="L2" s="36" t="s">
        <v>40</v>
      </c>
      <c r="M2" s="36" t="s">
        <v>41</v>
      </c>
      <c r="N2" s="36" t="s">
        <v>88</v>
      </c>
      <c r="O2" s="36" t="s">
        <v>42</v>
      </c>
      <c r="P2" s="76" t="s">
        <v>40</v>
      </c>
      <c r="Q2" s="33" t="s">
        <v>41</v>
      </c>
      <c r="R2" s="76" t="s">
        <v>88</v>
      </c>
      <c r="S2" s="76" t="s">
        <v>42</v>
      </c>
      <c r="T2" s="36" t="s">
        <v>40</v>
      </c>
      <c r="U2" s="33" t="s">
        <v>41</v>
      </c>
      <c r="V2" s="36" t="s">
        <v>88</v>
      </c>
      <c r="W2" s="36" t="s">
        <v>42</v>
      </c>
    </row>
    <row r="3" spans="1:24">
      <c r="A3" s="35" t="s">
        <v>8</v>
      </c>
      <c r="B3" s="74" t="s">
        <v>22</v>
      </c>
      <c r="C3" s="59" t="s">
        <v>44</v>
      </c>
      <c r="D3" s="59" t="s">
        <v>46</v>
      </c>
      <c r="E3" s="59" t="s">
        <v>27</v>
      </c>
      <c r="F3" s="59" t="s">
        <v>47</v>
      </c>
      <c r="G3" s="59" t="s">
        <v>75</v>
      </c>
      <c r="H3" s="59" t="s">
        <v>28</v>
      </c>
      <c r="I3" s="59" t="s">
        <v>49</v>
      </c>
      <c r="J3" s="59" t="s">
        <v>56</v>
      </c>
      <c r="K3" s="59" t="s">
        <v>58</v>
      </c>
      <c r="L3" s="59" t="s">
        <v>63</v>
      </c>
      <c r="M3" s="59" t="s">
        <v>65</v>
      </c>
      <c r="N3" s="59" t="s">
        <v>66</v>
      </c>
      <c r="O3" s="59" t="s">
        <v>74</v>
      </c>
      <c r="P3" s="74" t="s">
        <v>130</v>
      </c>
      <c r="Q3" s="74" t="s">
        <v>131</v>
      </c>
      <c r="R3" s="74" t="s">
        <v>132</v>
      </c>
      <c r="S3" s="74" t="s">
        <v>133</v>
      </c>
      <c r="T3" s="59" t="s">
        <v>134</v>
      </c>
      <c r="U3" s="59" t="s">
        <v>135</v>
      </c>
      <c r="V3" s="59" t="s">
        <v>136</v>
      </c>
      <c r="W3" s="59" t="s">
        <v>144</v>
      </c>
    </row>
    <row r="4" spans="1:24">
      <c r="A4" s="130" t="s">
        <v>43</v>
      </c>
      <c r="B4" s="130"/>
      <c r="C4" s="130"/>
      <c r="D4" s="37">
        <f>D8+D15</f>
        <v>136276.5</v>
      </c>
      <c r="E4" s="37">
        <f t="shared" ref="E4:O4" si="0">E8+E15</f>
        <v>122664.9</v>
      </c>
      <c r="F4" s="37">
        <f t="shared" si="0"/>
        <v>0</v>
      </c>
      <c r="G4" s="37">
        <f t="shared" si="0"/>
        <v>13611.6</v>
      </c>
      <c r="H4" s="37">
        <f t="shared" si="0"/>
        <v>41312.477930000001</v>
      </c>
      <c r="I4" s="37">
        <f t="shared" si="0"/>
        <v>41312.477930000001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  <c r="O4" s="37">
        <f t="shared" si="0"/>
        <v>0</v>
      </c>
      <c r="P4" s="37">
        <f t="shared" ref="P4:P19" si="1">L4/D4*100</f>
        <v>0</v>
      </c>
      <c r="Q4" s="37">
        <f>M4/E4*100</f>
        <v>0</v>
      </c>
      <c r="R4" s="37"/>
      <c r="S4" s="37">
        <f t="shared" ref="S4:S7" si="2">O4/G4*100</f>
        <v>0</v>
      </c>
      <c r="T4" s="38"/>
      <c r="U4" s="38"/>
      <c r="V4" s="38"/>
      <c r="W4" s="38"/>
    </row>
    <row r="5" spans="1:24" ht="38.25" hidden="1" customHeight="1">
      <c r="A5" s="39">
        <v>1</v>
      </c>
      <c r="B5" s="113" t="s">
        <v>14</v>
      </c>
      <c r="C5" s="113"/>
      <c r="D5" s="37">
        <f>E5+G5</f>
        <v>0</v>
      </c>
      <c r="E5" s="37">
        <f>E6+E7</f>
        <v>0</v>
      </c>
      <c r="F5" s="37">
        <f t="shared" ref="F5:G5" si="3">F6+F7</f>
        <v>0</v>
      </c>
      <c r="G5" s="37">
        <f t="shared" si="3"/>
        <v>0</v>
      </c>
      <c r="H5" s="37">
        <f>I5+K5</f>
        <v>0</v>
      </c>
      <c r="I5" s="37">
        <f>I6+I7</f>
        <v>0</v>
      </c>
      <c r="J5" s="37">
        <f t="shared" ref="J5:K5" si="4">J6+J7</f>
        <v>0</v>
      </c>
      <c r="K5" s="37">
        <f t="shared" si="4"/>
        <v>0</v>
      </c>
      <c r="L5" s="37">
        <f t="shared" ref="L5:L19" si="5">M5+N5+O5</f>
        <v>0</v>
      </c>
      <c r="M5" s="37">
        <f>M6+M7</f>
        <v>0</v>
      </c>
      <c r="N5" s="37">
        <f t="shared" ref="N5:O5" si="6">N6+N7</f>
        <v>0</v>
      </c>
      <c r="O5" s="37">
        <f t="shared" si="6"/>
        <v>0</v>
      </c>
      <c r="P5" s="37" t="e">
        <f t="shared" si="1"/>
        <v>#DIV/0!</v>
      </c>
      <c r="Q5" s="37" t="e">
        <f t="shared" ref="Q5:Q19" si="7">M5/E5*100</f>
        <v>#DIV/0!</v>
      </c>
      <c r="R5" s="37" t="e">
        <f t="shared" ref="R5:R14" si="8">N5/F5*100</f>
        <v>#DIV/0!</v>
      </c>
      <c r="S5" s="37" t="e">
        <f>O5/G5*100</f>
        <v>#DIV/0!</v>
      </c>
      <c r="T5" s="38"/>
      <c r="U5" s="38"/>
      <c r="V5" s="38"/>
      <c r="W5" s="38"/>
    </row>
    <row r="6" spans="1:24" ht="38.25" hidden="1">
      <c r="A6" s="40" t="s">
        <v>9</v>
      </c>
      <c r="B6" s="41" t="s">
        <v>140</v>
      </c>
      <c r="C6" s="15" t="s">
        <v>3</v>
      </c>
      <c r="D6" s="42">
        <f t="shared" ref="D6:D7" si="9">E6+G6</f>
        <v>0</v>
      </c>
      <c r="E6" s="42">
        <v>0</v>
      </c>
      <c r="F6" s="42">
        <v>0</v>
      </c>
      <c r="G6" s="42">
        <v>0</v>
      </c>
      <c r="H6" s="42">
        <f t="shared" ref="H6:H7" si="10">I6+K6</f>
        <v>0</v>
      </c>
      <c r="I6" s="42">
        <v>0</v>
      </c>
      <c r="J6" s="42">
        <v>0</v>
      </c>
      <c r="K6" s="42">
        <f>O6</f>
        <v>0</v>
      </c>
      <c r="L6" s="37">
        <f t="shared" si="5"/>
        <v>0</v>
      </c>
      <c r="M6" s="24">
        <v>0</v>
      </c>
      <c r="N6" s="24">
        <v>0</v>
      </c>
      <c r="O6" s="42">
        <v>0</v>
      </c>
      <c r="P6" s="37" t="e">
        <f t="shared" si="1"/>
        <v>#DIV/0!</v>
      </c>
      <c r="Q6" s="37" t="e">
        <f t="shared" si="7"/>
        <v>#DIV/0!</v>
      </c>
      <c r="R6" s="37" t="e">
        <f t="shared" si="8"/>
        <v>#DIV/0!</v>
      </c>
      <c r="S6" s="42" t="e">
        <f t="shared" si="2"/>
        <v>#DIV/0!</v>
      </c>
      <c r="T6" s="43"/>
      <c r="U6" s="43"/>
      <c r="V6" s="43"/>
      <c r="W6" s="43"/>
      <c r="X6" s="56"/>
    </row>
    <row r="7" spans="1:24" s="56" customFormat="1" ht="29.25" hidden="1" customHeight="1">
      <c r="A7" s="40" t="s">
        <v>10</v>
      </c>
      <c r="B7" s="41" t="s">
        <v>121</v>
      </c>
      <c r="C7" s="15" t="s">
        <v>3</v>
      </c>
      <c r="D7" s="42">
        <f t="shared" si="9"/>
        <v>0</v>
      </c>
      <c r="E7" s="42">
        <v>0</v>
      </c>
      <c r="F7" s="42">
        <v>0</v>
      </c>
      <c r="G7" s="42">
        <v>0</v>
      </c>
      <c r="H7" s="42">
        <f t="shared" si="10"/>
        <v>0</v>
      </c>
      <c r="I7" s="42">
        <v>0</v>
      </c>
      <c r="J7" s="42">
        <v>0</v>
      </c>
      <c r="K7" s="42">
        <f>O7</f>
        <v>0</v>
      </c>
      <c r="L7" s="37">
        <f t="shared" si="5"/>
        <v>0</v>
      </c>
      <c r="M7" s="42">
        <v>0</v>
      </c>
      <c r="N7" s="42">
        <v>0</v>
      </c>
      <c r="O7" s="42">
        <v>0</v>
      </c>
      <c r="P7" s="37" t="e">
        <f t="shared" si="1"/>
        <v>#DIV/0!</v>
      </c>
      <c r="Q7" s="37" t="e">
        <f t="shared" si="7"/>
        <v>#DIV/0!</v>
      </c>
      <c r="R7" s="37" t="e">
        <f t="shared" si="8"/>
        <v>#DIV/0!</v>
      </c>
      <c r="S7" s="42" t="e">
        <f t="shared" si="2"/>
        <v>#DIV/0!</v>
      </c>
      <c r="T7" s="43"/>
      <c r="U7" s="43"/>
      <c r="V7" s="43"/>
      <c r="W7" s="43"/>
    </row>
    <row r="8" spans="1:24" ht="29.25" customHeight="1">
      <c r="A8" s="39" t="s">
        <v>22</v>
      </c>
      <c r="B8" s="113" t="s">
        <v>145</v>
      </c>
      <c r="C8" s="113"/>
      <c r="D8" s="37">
        <f>E8+F8+G8</f>
        <v>90958.399999999994</v>
      </c>
      <c r="E8" s="37">
        <f>E9+E10</f>
        <v>86410.5</v>
      </c>
      <c r="F8" s="37">
        <f t="shared" ref="F8:G8" si="11">F9+F10</f>
        <v>0</v>
      </c>
      <c r="G8" s="37">
        <f t="shared" si="11"/>
        <v>4547.8999999999996</v>
      </c>
      <c r="H8" s="37">
        <f>I8+J8+K8</f>
        <v>0</v>
      </c>
      <c r="I8" s="37">
        <f>I9+I10</f>
        <v>0</v>
      </c>
      <c r="J8" s="37">
        <f t="shared" ref="J8" si="12">J9+J10</f>
        <v>0</v>
      </c>
      <c r="K8" s="37">
        <f t="shared" ref="K8:K16" si="13">O8</f>
        <v>0</v>
      </c>
      <c r="L8" s="37">
        <f t="shared" si="5"/>
        <v>0</v>
      </c>
      <c r="M8" s="37">
        <f>M9+M10</f>
        <v>0</v>
      </c>
      <c r="N8" s="37">
        <f t="shared" ref="N8:O8" si="14">N9+N10</f>
        <v>0</v>
      </c>
      <c r="O8" s="37">
        <f t="shared" si="14"/>
        <v>0</v>
      </c>
      <c r="P8" s="37">
        <f t="shared" si="1"/>
        <v>0</v>
      </c>
      <c r="Q8" s="37">
        <f t="shared" si="7"/>
        <v>0</v>
      </c>
      <c r="R8" s="37"/>
      <c r="S8" s="43">
        <f t="shared" ref="S8:S10" si="15">O8/G8%</f>
        <v>0</v>
      </c>
      <c r="T8" s="43"/>
      <c r="U8" s="43"/>
      <c r="V8" s="43"/>
      <c r="W8" s="43"/>
      <c r="X8" s="56"/>
    </row>
    <row r="9" spans="1:24" s="56" customFormat="1" ht="43.5" customHeight="1">
      <c r="A9" s="40" t="s">
        <v>11</v>
      </c>
      <c r="B9" s="82" t="s">
        <v>153</v>
      </c>
      <c r="C9" s="44" t="s">
        <v>3</v>
      </c>
      <c r="D9" s="44">
        <f t="shared" ref="D9:D10" si="16">E9+G9</f>
        <v>36021.9</v>
      </c>
      <c r="E9" s="44">
        <v>34220.800000000003</v>
      </c>
      <c r="F9" s="44">
        <v>0</v>
      </c>
      <c r="G9" s="44">
        <v>1801.1</v>
      </c>
      <c r="H9" s="44">
        <f t="shared" ref="H9:H10" si="17">I9+K9</f>
        <v>0</v>
      </c>
      <c r="I9" s="44">
        <v>0</v>
      </c>
      <c r="J9" s="44">
        <v>0</v>
      </c>
      <c r="K9" s="42">
        <v>0</v>
      </c>
      <c r="L9" s="37">
        <f t="shared" si="5"/>
        <v>0</v>
      </c>
      <c r="M9" s="44">
        <v>0</v>
      </c>
      <c r="N9" s="44">
        <v>0</v>
      </c>
      <c r="O9" s="44">
        <v>0</v>
      </c>
      <c r="P9" s="42">
        <f t="shared" si="1"/>
        <v>0</v>
      </c>
      <c r="Q9" s="42">
        <f t="shared" si="7"/>
        <v>0</v>
      </c>
      <c r="R9" s="42"/>
      <c r="S9" s="44"/>
      <c r="T9" s="43"/>
      <c r="U9" s="43"/>
      <c r="V9" s="43"/>
      <c r="W9" s="43"/>
    </row>
    <row r="10" spans="1:24" s="56" customFormat="1" ht="38.25">
      <c r="A10" s="40" t="s">
        <v>12</v>
      </c>
      <c r="B10" s="82" t="s">
        <v>154</v>
      </c>
      <c r="C10" s="44" t="s">
        <v>3</v>
      </c>
      <c r="D10" s="44">
        <f t="shared" si="16"/>
        <v>54936.5</v>
      </c>
      <c r="E10" s="42">
        <v>52189.7</v>
      </c>
      <c r="F10" s="42">
        <v>0</v>
      </c>
      <c r="G10" s="42">
        <v>2746.8</v>
      </c>
      <c r="H10" s="44">
        <f t="shared" si="17"/>
        <v>0</v>
      </c>
      <c r="I10" s="44">
        <v>0</v>
      </c>
      <c r="J10" s="44">
        <v>0</v>
      </c>
      <c r="K10" s="42">
        <v>0</v>
      </c>
      <c r="L10" s="37">
        <f t="shared" si="5"/>
        <v>0</v>
      </c>
      <c r="M10" s="44">
        <v>0</v>
      </c>
      <c r="N10" s="42">
        <v>0</v>
      </c>
      <c r="O10" s="44">
        <v>0</v>
      </c>
      <c r="P10" s="42">
        <f t="shared" si="1"/>
        <v>0</v>
      </c>
      <c r="Q10" s="42">
        <f t="shared" si="7"/>
        <v>0</v>
      </c>
      <c r="R10" s="42"/>
      <c r="S10" s="44">
        <f t="shared" si="15"/>
        <v>0</v>
      </c>
      <c r="T10" s="43"/>
      <c r="U10" s="43"/>
      <c r="V10" s="43"/>
      <c r="W10" s="43"/>
    </row>
    <row r="11" spans="1:24" ht="21.75" hidden="1" customHeight="1">
      <c r="A11" s="39" t="s">
        <v>44</v>
      </c>
      <c r="B11" s="131" t="s">
        <v>16</v>
      </c>
      <c r="C11" s="132"/>
      <c r="D11" s="37">
        <f>E11+F11+G11</f>
        <v>1598.951</v>
      </c>
      <c r="E11" s="37">
        <f>E12</f>
        <v>1598.951</v>
      </c>
      <c r="F11" s="37">
        <f t="shared" ref="F11:G11" si="18">F12</f>
        <v>0</v>
      </c>
      <c r="G11" s="37">
        <f t="shared" si="18"/>
        <v>0</v>
      </c>
      <c r="H11" s="57">
        <f>I11+J11+K11</f>
        <v>0</v>
      </c>
      <c r="I11" s="57">
        <f>I12</f>
        <v>0</v>
      </c>
      <c r="J11" s="57">
        <f t="shared" ref="J11" si="19">J12</f>
        <v>0</v>
      </c>
      <c r="K11" s="42">
        <f t="shared" si="13"/>
        <v>0</v>
      </c>
      <c r="L11" s="37">
        <f t="shared" si="5"/>
        <v>0</v>
      </c>
      <c r="M11" s="37">
        <f>M12</f>
        <v>0</v>
      </c>
      <c r="N11" s="37">
        <f t="shared" ref="N11:O11" si="20">N12</f>
        <v>0</v>
      </c>
      <c r="O11" s="37">
        <f t="shared" si="20"/>
        <v>0</v>
      </c>
      <c r="P11" s="37">
        <f t="shared" si="1"/>
        <v>0</v>
      </c>
      <c r="Q11" s="37">
        <f t="shared" si="7"/>
        <v>0</v>
      </c>
      <c r="R11" s="37" t="e">
        <f t="shared" si="8"/>
        <v>#DIV/0!</v>
      </c>
      <c r="S11" s="43"/>
      <c r="T11" s="43"/>
      <c r="U11" s="43"/>
      <c r="V11" s="43"/>
      <c r="W11" s="43"/>
      <c r="X11" s="56"/>
    </row>
    <row r="12" spans="1:24" ht="38.25" hidden="1">
      <c r="A12" s="40" t="s">
        <v>141</v>
      </c>
      <c r="B12" s="41" t="s">
        <v>142</v>
      </c>
      <c r="C12" s="42"/>
      <c r="D12" s="42">
        <f t="shared" ref="D12" si="21">E12+G12</f>
        <v>1598.951</v>
      </c>
      <c r="E12" s="45">
        <v>1598.951</v>
      </c>
      <c r="F12" s="45">
        <v>0</v>
      </c>
      <c r="G12" s="46">
        <v>0</v>
      </c>
      <c r="H12" s="58">
        <f t="shared" ref="H12" si="22">I12+K12</f>
        <v>0</v>
      </c>
      <c r="I12" s="58">
        <v>0</v>
      </c>
      <c r="J12" s="58">
        <v>0</v>
      </c>
      <c r="K12" s="42">
        <f t="shared" si="13"/>
        <v>0</v>
      </c>
      <c r="L12" s="37">
        <f t="shared" si="5"/>
        <v>0</v>
      </c>
      <c r="M12" s="45">
        <v>0</v>
      </c>
      <c r="N12" s="45">
        <v>0</v>
      </c>
      <c r="O12" s="45">
        <v>0</v>
      </c>
      <c r="P12" s="37">
        <f t="shared" si="1"/>
        <v>0</v>
      </c>
      <c r="Q12" s="37">
        <f t="shared" si="7"/>
        <v>0</v>
      </c>
      <c r="R12" s="37" t="e">
        <f t="shared" si="8"/>
        <v>#DIV/0!</v>
      </c>
      <c r="S12" s="42"/>
      <c r="T12" s="43"/>
      <c r="U12" s="43"/>
      <c r="V12" s="43"/>
      <c r="W12" s="43"/>
      <c r="X12" s="56"/>
    </row>
    <row r="13" spans="1:24" ht="36" hidden="1" customHeight="1">
      <c r="A13" s="39" t="s">
        <v>44</v>
      </c>
      <c r="B13" s="113" t="s">
        <v>17</v>
      </c>
      <c r="C13" s="113"/>
      <c r="D13" s="37">
        <f>E13+F13+G13</f>
        <v>49374.697</v>
      </c>
      <c r="E13" s="37">
        <f>E14</f>
        <v>46793.4</v>
      </c>
      <c r="F13" s="37">
        <f>F14</f>
        <v>0</v>
      </c>
      <c r="G13" s="37">
        <f>G14</f>
        <v>2581.297</v>
      </c>
      <c r="H13" s="37">
        <f>I13+J13+K13</f>
        <v>44268.401660000003</v>
      </c>
      <c r="I13" s="37">
        <f>I14</f>
        <v>44268.401660000003</v>
      </c>
      <c r="J13" s="37">
        <f t="shared" ref="J13" si="23">J14</f>
        <v>0</v>
      </c>
      <c r="K13" s="42">
        <f t="shared" si="13"/>
        <v>0</v>
      </c>
      <c r="L13" s="37">
        <f t="shared" si="5"/>
        <v>0</v>
      </c>
      <c r="M13" s="37">
        <f>M14</f>
        <v>0</v>
      </c>
      <c r="N13" s="37">
        <f t="shared" ref="N13:O13" si="24">N14</f>
        <v>0</v>
      </c>
      <c r="O13" s="37">
        <f t="shared" si="24"/>
        <v>0</v>
      </c>
      <c r="P13" s="37">
        <f t="shared" si="1"/>
        <v>0</v>
      </c>
      <c r="Q13" s="37">
        <f t="shared" si="7"/>
        <v>0</v>
      </c>
      <c r="R13" s="37" t="e">
        <f t="shared" si="8"/>
        <v>#DIV/0!</v>
      </c>
      <c r="S13" s="43">
        <f>O13/G13%</f>
        <v>0</v>
      </c>
      <c r="T13" s="43">
        <f t="shared" ref="T13:T14" si="25">L13/H13*100</f>
        <v>0</v>
      </c>
      <c r="U13" s="43"/>
      <c r="V13" s="43"/>
      <c r="W13" s="43" t="e">
        <f t="shared" ref="W13:W14" si="26">O13/K13*100</f>
        <v>#DIV/0!</v>
      </c>
      <c r="X13" s="56"/>
    </row>
    <row r="14" spans="1:24" s="56" customFormat="1" ht="29.25" hidden="1" customHeight="1">
      <c r="A14" s="40" t="s">
        <v>45</v>
      </c>
      <c r="B14" s="47" t="s">
        <v>23</v>
      </c>
      <c r="C14" s="15" t="s">
        <v>3</v>
      </c>
      <c r="D14" s="42">
        <f t="shared" ref="D14" si="27">E14+G14</f>
        <v>49374.697</v>
      </c>
      <c r="E14" s="45">
        <v>46793.4</v>
      </c>
      <c r="F14" s="45">
        <v>0</v>
      </c>
      <c r="G14" s="45">
        <v>2581.297</v>
      </c>
      <c r="H14" s="42">
        <f>I14+K14</f>
        <v>44268.401660000003</v>
      </c>
      <c r="I14" s="42">
        <v>44268.401660000003</v>
      </c>
      <c r="J14" s="42">
        <v>0</v>
      </c>
      <c r="K14" s="42">
        <f t="shared" si="13"/>
        <v>0</v>
      </c>
      <c r="L14" s="37">
        <f t="shared" si="5"/>
        <v>0</v>
      </c>
      <c r="M14" s="42">
        <v>0</v>
      </c>
      <c r="N14" s="42">
        <v>0</v>
      </c>
      <c r="O14" s="42">
        <v>0</v>
      </c>
      <c r="P14" s="37">
        <f t="shared" si="1"/>
        <v>0</v>
      </c>
      <c r="Q14" s="37">
        <f t="shared" si="7"/>
        <v>0</v>
      </c>
      <c r="R14" s="37" t="e">
        <f t="shared" si="8"/>
        <v>#DIV/0!</v>
      </c>
      <c r="S14" s="42">
        <f>O14/G14*100</f>
        <v>0</v>
      </c>
      <c r="T14" s="44">
        <f t="shared" si="25"/>
        <v>0</v>
      </c>
      <c r="U14" s="44"/>
      <c r="V14" s="44"/>
      <c r="W14" s="44" t="e">
        <f t="shared" si="26"/>
        <v>#DIV/0!</v>
      </c>
    </row>
    <row r="15" spans="1:24" ht="45.75" customHeight="1">
      <c r="A15" s="39" t="s">
        <v>28</v>
      </c>
      <c r="B15" s="113" t="s">
        <v>18</v>
      </c>
      <c r="C15" s="113"/>
      <c r="D15" s="43">
        <f>D16+D17+D18+D19</f>
        <v>45318.100000000006</v>
      </c>
      <c r="E15" s="43">
        <f t="shared" ref="E15:O15" si="28">E16+E17+E18+E19</f>
        <v>36254.400000000001</v>
      </c>
      <c r="F15" s="43">
        <f t="shared" si="28"/>
        <v>0</v>
      </c>
      <c r="G15" s="43">
        <f t="shared" si="28"/>
        <v>9063.7000000000007</v>
      </c>
      <c r="H15" s="43">
        <f t="shared" si="28"/>
        <v>41312.477930000001</v>
      </c>
      <c r="I15" s="43">
        <f t="shared" si="28"/>
        <v>41312.477930000001</v>
      </c>
      <c r="J15" s="43">
        <f t="shared" si="28"/>
        <v>0</v>
      </c>
      <c r="K15" s="43">
        <f t="shared" si="28"/>
        <v>0</v>
      </c>
      <c r="L15" s="43">
        <f t="shared" si="28"/>
        <v>0</v>
      </c>
      <c r="M15" s="43">
        <f t="shared" si="28"/>
        <v>0</v>
      </c>
      <c r="N15" s="43">
        <f t="shared" si="28"/>
        <v>0</v>
      </c>
      <c r="O15" s="43">
        <f t="shared" si="28"/>
        <v>0</v>
      </c>
      <c r="P15" s="37">
        <f t="shared" si="1"/>
        <v>0</v>
      </c>
      <c r="Q15" s="37">
        <f t="shared" si="7"/>
        <v>0</v>
      </c>
      <c r="R15" s="37"/>
      <c r="S15" s="43">
        <f>O15/G15%</f>
        <v>0</v>
      </c>
      <c r="T15" s="43"/>
      <c r="U15" s="43"/>
      <c r="V15" s="43"/>
      <c r="W15" s="43"/>
      <c r="X15" s="56"/>
    </row>
    <row r="16" spans="1:24" s="56" customFormat="1" ht="66" customHeight="1">
      <c r="A16" s="125" t="s">
        <v>31</v>
      </c>
      <c r="B16" s="82" t="s">
        <v>143</v>
      </c>
      <c r="C16" s="60" t="s">
        <v>3</v>
      </c>
      <c r="D16" s="42">
        <f t="shared" ref="D16:D19" si="29">E16+G16</f>
        <v>4649.8</v>
      </c>
      <c r="E16" s="45">
        <v>3719.8</v>
      </c>
      <c r="F16" s="45">
        <v>0</v>
      </c>
      <c r="G16" s="45">
        <v>930</v>
      </c>
      <c r="H16" s="42">
        <f t="shared" ref="H16:H19" si="30">I16+K16</f>
        <v>41312.477930000001</v>
      </c>
      <c r="I16" s="42">
        <v>41312.477930000001</v>
      </c>
      <c r="J16" s="42">
        <v>0</v>
      </c>
      <c r="K16" s="42">
        <f t="shared" si="13"/>
        <v>0</v>
      </c>
      <c r="L16" s="37">
        <f t="shared" si="5"/>
        <v>0</v>
      </c>
      <c r="M16" s="42">
        <v>0</v>
      </c>
      <c r="N16" s="42">
        <v>0</v>
      </c>
      <c r="O16" s="42">
        <v>0</v>
      </c>
      <c r="P16" s="42">
        <f t="shared" si="1"/>
        <v>0</v>
      </c>
      <c r="Q16" s="42">
        <f t="shared" si="7"/>
        <v>0</v>
      </c>
      <c r="R16" s="42"/>
      <c r="S16" s="42">
        <f t="shared" ref="S16" si="31">O16/G16*100</f>
        <v>0</v>
      </c>
      <c r="T16" s="43"/>
      <c r="U16" s="43"/>
      <c r="V16" s="43"/>
      <c r="W16" s="43"/>
    </row>
    <row r="17" spans="1:23" ht="24.75" customHeight="1">
      <c r="A17" s="126"/>
      <c r="B17" s="82" t="s">
        <v>155</v>
      </c>
      <c r="C17" s="63" t="s">
        <v>3</v>
      </c>
      <c r="D17" s="42">
        <f t="shared" si="29"/>
        <v>12403.900000000001</v>
      </c>
      <c r="E17" s="45">
        <v>9923.1</v>
      </c>
      <c r="F17" s="80">
        <v>0</v>
      </c>
      <c r="G17" s="45">
        <v>2480.8000000000002</v>
      </c>
      <c r="H17" s="42">
        <f t="shared" si="30"/>
        <v>0</v>
      </c>
      <c r="I17" s="42">
        <v>0</v>
      </c>
      <c r="J17" s="42">
        <v>0</v>
      </c>
      <c r="K17" s="42">
        <v>0</v>
      </c>
      <c r="L17" s="37">
        <f t="shared" si="5"/>
        <v>0</v>
      </c>
      <c r="M17" s="42">
        <v>0</v>
      </c>
      <c r="N17" s="42">
        <v>0</v>
      </c>
      <c r="O17" s="42">
        <v>0</v>
      </c>
      <c r="P17" s="42">
        <f t="shared" si="1"/>
        <v>0</v>
      </c>
      <c r="Q17" s="42">
        <f t="shared" si="7"/>
        <v>0</v>
      </c>
      <c r="R17" s="42"/>
      <c r="S17" s="81"/>
      <c r="T17" s="79"/>
      <c r="U17" s="79"/>
      <c r="V17" s="79"/>
      <c r="W17" s="79"/>
    </row>
    <row r="18" spans="1:23" ht="63.75">
      <c r="A18" s="126"/>
      <c r="B18" s="82" t="s">
        <v>156</v>
      </c>
      <c r="C18" s="63" t="s">
        <v>3</v>
      </c>
      <c r="D18" s="42">
        <f t="shared" si="29"/>
        <v>6075.1</v>
      </c>
      <c r="E18" s="45">
        <v>4860.1000000000004</v>
      </c>
      <c r="F18" s="45">
        <v>0</v>
      </c>
      <c r="G18" s="45">
        <v>1215</v>
      </c>
      <c r="H18" s="42">
        <f t="shared" si="30"/>
        <v>0</v>
      </c>
      <c r="I18" s="42">
        <v>0</v>
      </c>
      <c r="J18" s="42">
        <v>0</v>
      </c>
      <c r="K18" s="42">
        <v>0</v>
      </c>
      <c r="L18" s="37">
        <f t="shared" si="5"/>
        <v>0</v>
      </c>
      <c r="M18" s="42">
        <v>0</v>
      </c>
      <c r="N18" s="42">
        <v>0</v>
      </c>
      <c r="O18" s="42">
        <v>0</v>
      </c>
      <c r="P18" s="42">
        <f t="shared" si="1"/>
        <v>0</v>
      </c>
      <c r="Q18" s="42">
        <f t="shared" si="7"/>
        <v>0</v>
      </c>
      <c r="R18" s="42"/>
      <c r="S18" s="81"/>
      <c r="T18" s="79"/>
      <c r="U18" s="79"/>
      <c r="V18" s="79"/>
      <c r="W18" s="79"/>
    </row>
    <row r="19" spans="1:23" ht="25.5">
      <c r="A19" s="85"/>
      <c r="B19" s="82" t="s">
        <v>157</v>
      </c>
      <c r="C19" s="63" t="s">
        <v>3</v>
      </c>
      <c r="D19" s="42">
        <f t="shared" si="29"/>
        <v>22189.300000000003</v>
      </c>
      <c r="E19" s="45">
        <v>17751.400000000001</v>
      </c>
      <c r="F19" s="45">
        <v>0</v>
      </c>
      <c r="G19" s="45">
        <v>4437.8999999999996</v>
      </c>
      <c r="H19" s="42">
        <f t="shared" si="30"/>
        <v>0</v>
      </c>
      <c r="I19" s="42">
        <v>0</v>
      </c>
      <c r="J19" s="42">
        <v>0</v>
      </c>
      <c r="K19" s="42">
        <v>0</v>
      </c>
      <c r="L19" s="37">
        <f t="shared" si="5"/>
        <v>0</v>
      </c>
      <c r="M19" s="42">
        <v>0</v>
      </c>
      <c r="N19" s="42">
        <v>0</v>
      </c>
      <c r="O19" s="42">
        <v>0</v>
      </c>
      <c r="P19" s="42">
        <f t="shared" si="1"/>
        <v>0</v>
      </c>
      <c r="Q19" s="42">
        <f t="shared" si="7"/>
        <v>0</v>
      </c>
      <c r="R19" s="42"/>
      <c r="S19" s="81"/>
      <c r="T19" s="79"/>
      <c r="U19" s="79"/>
      <c r="V19" s="79"/>
      <c r="W19" s="79"/>
    </row>
  </sheetData>
  <mergeCells count="14">
    <mergeCell ref="A16:A19"/>
    <mergeCell ref="B15:C15"/>
    <mergeCell ref="T1:W1"/>
    <mergeCell ref="A4:C4"/>
    <mergeCell ref="B5:C5"/>
    <mergeCell ref="B8:C8"/>
    <mergeCell ref="B11:C11"/>
    <mergeCell ref="B13:C13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муниципальные</vt:lpstr>
      <vt:lpstr>ведомственная</vt:lpstr>
      <vt:lpstr>АИП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2017-02-07T05:49:45Z</cp:lastPrinted>
  <dcterms:created xsi:type="dcterms:W3CDTF">2012-05-22T08:33:39Z</dcterms:created>
  <dcterms:modified xsi:type="dcterms:W3CDTF">2017-02-14T03:39:48Z</dcterms:modified>
</cp:coreProperties>
</file>