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45" windowWidth="15480" windowHeight="5040" tabRatio="762" activeTab="0"/>
  </bookViews>
  <sheets>
    <sheet name="на 01.11.2016" sheetId="1" r:id="rId1"/>
  </sheets>
  <definedNames>
    <definedName name="_xlnm.Print_Area" localSheetId="0">'на 01.11.2016'!$A$1:$P$90</definedName>
  </definedNames>
  <calcPr fullCalcOnLoad="1"/>
</workbook>
</file>

<file path=xl/sharedStrings.xml><?xml version="1.0" encoding="utf-8"?>
<sst xmlns="http://schemas.openxmlformats.org/spreadsheetml/2006/main" count="232" uniqueCount="165">
  <si>
    <t>№ п/п</t>
  </si>
  <si>
    <t>Наименование программы</t>
  </si>
  <si>
    <t>ДГС</t>
  </si>
  <si>
    <t>ДОиМП</t>
  </si>
  <si>
    <t>1</t>
  </si>
  <si>
    <t>1.1</t>
  </si>
  <si>
    <t>2.1</t>
  </si>
  <si>
    <t>5.1</t>
  </si>
  <si>
    <t>5.2</t>
  </si>
  <si>
    <t>Всего</t>
  </si>
  <si>
    <t>окружной бюджет</t>
  </si>
  <si>
    <t>местный бюджет</t>
  </si>
  <si>
    <t>4.1</t>
  </si>
  <si>
    <t>внебюджетные источники</t>
  </si>
  <si>
    <t>КЦСР</t>
  </si>
  <si>
    <t>% исполнения</t>
  </si>
  <si>
    <t>Департамент образования и молодежной политики администрации города Нефтеюганска</t>
  </si>
  <si>
    <t>Развитие образования и молодёжной политики в городе Нефтеюганске на 2014-2020 годы.</t>
  </si>
  <si>
    <t>Развитие материально-технической базы образовательных организаций (показатель № 10)</t>
  </si>
  <si>
    <t>Развитие системы оценки качества образования  и информационной прозрачности системы образования (показатель № 11)</t>
  </si>
  <si>
    <t>1.2.</t>
  </si>
  <si>
    <t>Организация летнего отдыха и оздоровления (показатели №№ 12,13)</t>
  </si>
  <si>
    <t>3.1.</t>
  </si>
  <si>
    <t>Обеспечение развития молодежной политики (показатели №№ 14,15,16,17,18,19)</t>
  </si>
  <si>
    <t>Обеспечение функций управления и контроля (надзора) в сфере образования и молодёжной политики (показатель № 20)</t>
  </si>
  <si>
    <t>Основные мероприятия муниципальной программы (связь мероприятий с показателями муниципальной программы)</t>
  </si>
  <si>
    <t>Ответственный исполнитель /соисполнитель</t>
  </si>
  <si>
    <t>Итого по п.1.1, п.1.2.</t>
  </si>
  <si>
    <t>Итого по п.5.1, п.5.2.</t>
  </si>
  <si>
    <t>ВСЕГО</t>
  </si>
  <si>
    <t>ПЛАН на 2016 год (рублей)</t>
  </si>
  <si>
    <t>0240185060.</t>
  </si>
  <si>
    <t>Расходы на обеспечение деятельности (оказание услуг) муниципальных учреждений</t>
  </si>
  <si>
    <t>Иные межбюджетные трансферты в рамках наказов избирателей депутатам Думы ХМАО-Югры за счет средств автономного округа</t>
  </si>
  <si>
    <t>Реализация мероприятий</t>
  </si>
  <si>
    <t xml:space="preserve"> к плану 2016 года</t>
  </si>
  <si>
    <t>0210199990.</t>
  </si>
  <si>
    <t>Осуществление переданного полномочия на информационное обеспечение общеобразовательных организаций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</si>
  <si>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</si>
  <si>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</si>
  <si>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</si>
  <si>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Осуществление переданного полномочия на социальную поддержку отдельным категориям обучающихся 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</si>
  <si>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</si>
  <si>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Осуществление переданного полномочия на реализацию основных общеобразовательных программ.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</si>
  <si>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</si>
  <si>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</si>
  <si>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Реализация мероприятий.</t>
  </si>
  <si>
    <t>Расходы на обеспечение деятельности (оказание услуг) муниципальных учреждений.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</si>
  <si>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</si>
  <si>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</si>
  <si>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Реализация мероприятий на развитие общественной инфраструктуры и реализация приоритетных направлений.</t>
  </si>
  <si>
    <t>Иные межбюджетные трансферты на организацию и проведение единого государственного экзамена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</si>
  <si>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</si>
  <si>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</si>
  <si>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</si>
  <si>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ДГС, ДОиМП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</si>
  <si>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</si>
  <si>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</si>
  <si>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</si>
  <si>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</si>
  <si>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</si>
  <si>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</si>
  <si>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</si>
  <si>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</si>
  <si>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 xml:space="preserve">Расходы на обеспечение функций органов местного самоуправления </t>
  </si>
  <si>
    <t>0210182440.</t>
  </si>
  <si>
    <t>02101S2440.</t>
  </si>
  <si>
    <t>0210184010.</t>
  </si>
  <si>
    <t>0210184020.</t>
  </si>
  <si>
    <t>0210182460.</t>
  </si>
  <si>
    <t>0210184040.</t>
  </si>
  <si>
    <t>0210184050.</t>
  </si>
  <si>
    <t>0210185060.</t>
  </si>
  <si>
    <t>0210185160.</t>
  </si>
  <si>
    <t>0210184030.</t>
  </si>
  <si>
    <t>0220199990.</t>
  </si>
  <si>
    <t>0220185020.</t>
  </si>
  <si>
    <t>0230120010.</t>
  </si>
  <si>
    <t>0230182050.</t>
  </si>
  <si>
    <t>02301S2050.</t>
  </si>
  <si>
    <t>0230184080.</t>
  </si>
  <si>
    <t>0240100590.</t>
  </si>
  <si>
    <t>0240199990.</t>
  </si>
  <si>
    <t>0240120610.</t>
  </si>
  <si>
    <t>0240185160.</t>
  </si>
  <si>
    <t>0250102040.</t>
  </si>
  <si>
    <t>0250100590.</t>
  </si>
  <si>
    <t>0210100590, 0000000001</t>
  </si>
  <si>
    <t>5.2.1</t>
  </si>
  <si>
    <t>5.1.1</t>
  </si>
  <si>
    <t>4.1.5</t>
  </si>
  <si>
    <t>4.1.4</t>
  </si>
  <si>
    <t>4.1.3</t>
  </si>
  <si>
    <t>4.1.2</t>
  </si>
  <si>
    <t>4.1.1</t>
  </si>
  <si>
    <t>3.1.4</t>
  </si>
  <si>
    <t>3.1.3</t>
  </si>
  <si>
    <t>3.1.2</t>
  </si>
  <si>
    <t>3.1.1</t>
  </si>
  <si>
    <t>2.1.2</t>
  </si>
  <si>
    <t>2.1.1</t>
  </si>
  <si>
    <t>1.2.2</t>
  </si>
  <si>
    <t>1.2.1</t>
  </si>
  <si>
    <t>1.1.14</t>
  </si>
  <si>
    <t>1.1.13</t>
  </si>
  <si>
    <t>1.1.12</t>
  </si>
  <si>
    <t>1.1.11</t>
  </si>
  <si>
    <t>1.1.10</t>
  </si>
  <si>
    <t>1.1.9</t>
  </si>
  <si>
    <t>1.1.8</t>
  </si>
  <si>
    <t>1.1.7</t>
  </si>
  <si>
    <t>1.1.6</t>
  </si>
  <si>
    <t>1.1.5</t>
  </si>
  <si>
    <t>1.1.4</t>
  </si>
  <si>
    <t>1.1.3</t>
  </si>
  <si>
    <t>1.1.2</t>
  </si>
  <si>
    <t>1.1.1</t>
  </si>
  <si>
    <t>0210182470.</t>
  </si>
  <si>
    <t xml:space="preserve">Развитие системы дошкольного, общего и дополнительного образования (показатели № 1, 1.1, 2, 2.1, 3, 4, 5, 6, 7, 8, 9, 21, 22, 23)
</t>
  </si>
  <si>
    <t>1.1.15</t>
  </si>
  <si>
    <t>2.1.3</t>
  </si>
  <si>
    <t>1.2.3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</si>
  <si>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</si>
  <si>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1.2.4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</si>
  <si>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</si>
  <si>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</si>
  <si>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</si>
  <si>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</si>
  <si>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</si>
  <si>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</si>
  <si>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ДЖКХ</t>
  </si>
  <si>
    <t>ДГС, ДОиМП, ДЖКХ</t>
  </si>
  <si>
    <t>0220185220</t>
  </si>
  <si>
    <t>0210185110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</si>
  <si>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</si>
  <si>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4.1.6.</t>
  </si>
  <si>
    <t>Иные межбюджетные трансферты на организацию деятельности молодёжных отрядов за счет средств бюджета автономного округа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</si>
  <si>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</si>
  <si>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</si>
  <si>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</si>
  <si>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</si>
  <si>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</si>
  <si>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</si>
  <si>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</si>
  <si>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</si>
  <si>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</si>
  <si>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</si>
  <si>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</si>
  <si>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>Капитальный ремонт здания МБОУ "Школа развития № 24"</t>
  </si>
  <si>
    <t>02102S2430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</si>
  <si>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</si>
  <si>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</si>
  <si>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</si>
  <si>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0240185210.</t>
  </si>
  <si>
    <t>Иные межбюджетные трансферты на развитие кадетских классов с казачьим компонентом на базе муниципальных образовательных организаций в ХМАО-Югре за счет средств автономного округа</t>
  </si>
  <si>
    <t>Текущий ремонт МБОУ СОШ №1</t>
  </si>
  <si>
    <t>Текущий ремонт МБОУ СОШ №2 им.А.И.Исаевой</t>
  </si>
  <si>
    <t>Текущий ремонт МБОУ СОШ №5</t>
  </si>
  <si>
    <t>Приобретение и монтаж ограждений по адресу: г.Нефтеюганск, 11мкр., здание №109 (МБДОУ Детский сад № 2 "Гусельки")</t>
  </si>
  <si>
    <t xml:space="preserve">Приобретение МАФ по адресу:13 микрорайон, здание № 24 </t>
  </si>
  <si>
    <r>
      <t xml:space="preserve">Отчёт об исполнении комплексного плана (сетевого графика) на 2016 год по реализации муниципальной программы города Нефтеюганска «Развитие образования и молодёжной политики в городе Нефтеюганске на 2014-2020 годы» </t>
    </r>
    <r>
      <rPr>
        <i/>
        <sz val="18"/>
        <color indexed="56"/>
        <rFont val="Times New Roman"/>
        <family val="1"/>
      </rPr>
      <t>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</t>
    </r>
  </si>
  <si>
    <t>Кассовый расход на 01.11.2016 (рублей)</t>
  </si>
  <si>
    <t>Исполняющий обязанности директора Департамента</t>
  </si>
  <si>
    <t>Н.Ю. Мичурина</t>
  </si>
  <si>
    <t>Исполнитель: А.Ю.Труханова 23-82-24, Т.Н.Купченкова, тел.23-44-36.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</si>
</sst>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?"/>
    <numFmt numFmtId="168" formatCode="#,##0.0000"/>
    <numFmt numFmtId="169" formatCode="_-* #,##0.0_р_._-;\-* #,##0.0_р_._-;_-* &quot;-&quot;??_р_._-;_-@_-"/>
    <numFmt numFmtId="170" formatCode="_-* #,##0.0_р_._-;\-* #,##0.0_р_._-;_-* &quot;-&quot;?_р_._-;_-@_-"/>
    <numFmt numFmtId="171" formatCode="_-* #,##0_р_._-;\-* #,##0_р_._-;_-* &quot;-&quot;??_р_._-;_-@_-"/>
  </numFmts>
  <fonts count="5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i/>
      <sz val="18"/>
      <color indexed="56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9"/>
      <color indexed="56"/>
      <name val="Times New Roman"/>
      <family val="1"/>
    </font>
    <font>
      <sz val="13"/>
      <color indexed="56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Times New Roman"/>
      <family val="1"/>
    </font>
    <font>
      <b/>
      <sz val="16.5"/>
      <color indexed="56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rgb="FF002060"/>
      <name val="Times New Roman"/>
      <family val="1"/>
    </font>
    <font>
      <sz val="14"/>
      <color rgb="FF002060"/>
      <name val="Times New Roman"/>
      <family val="1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9"/>
      <color theme="3"/>
      <name val="Times New Roman"/>
      <family val="1"/>
    </font>
    <font>
      <sz val="13"/>
      <color theme="3"/>
      <name val="Times New Roman"/>
      <family val="1"/>
    </font>
    <font>
      <sz val="11"/>
      <color theme="3"/>
      <name val="Times New Roman"/>
      <family val="1"/>
    </font>
    <font>
      <sz val="18"/>
      <color rgb="FF002060"/>
      <name val="Times New Roman"/>
      <family val="1"/>
    </font>
    <font>
      <b/>
      <sz val="16.5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5" fillId="32" borderId="0" xfId="52" applyFont="1" applyFill="1" applyBorder="1">
      <alignment/>
      <protection/>
    </xf>
    <xf numFmtId="49" fontId="45" fillId="32" borderId="10" xfId="52" applyNumberFormat="1" applyFont="1" applyFill="1" applyBorder="1" applyAlignment="1">
      <alignment horizontal="center" vertical="center"/>
      <protection/>
    </xf>
    <xf numFmtId="4" fontId="45" fillId="32" borderId="10" xfId="52" applyNumberFormat="1" applyFont="1" applyFill="1" applyBorder="1" applyAlignment="1">
      <alignment horizontal="center" vertical="center" wrapText="1"/>
      <protection/>
    </xf>
    <xf numFmtId="3" fontId="45" fillId="32" borderId="10" xfId="52" applyNumberFormat="1" applyFont="1" applyFill="1" applyBorder="1" applyAlignment="1">
      <alignment horizontal="center" vertical="center"/>
      <protection/>
    </xf>
    <xf numFmtId="0" fontId="45" fillId="32" borderId="11" xfId="52" applyFont="1" applyFill="1" applyBorder="1" applyAlignment="1">
      <alignment vertical="center" wrapText="1"/>
      <protection/>
    </xf>
    <xf numFmtId="0" fontId="45" fillId="32" borderId="10" xfId="52" applyFont="1" applyFill="1" applyBorder="1" applyAlignment="1">
      <alignment horizontal="center" vertical="center" wrapText="1"/>
      <protection/>
    </xf>
    <xf numFmtId="4" fontId="45" fillId="32" borderId="10" xfId="52" applyNumberFormat="1" applyFont="1" applyFill="1" applyBorder="1" applyAlignment="1">
      <alignment horizontal="center" vertical="center"/>
      <protection/>
    </xf>
    <xf numFmtId="0" fontId="46" fillId="32" borderId="0" xfId="52" applyFont="1" applyFill="1" applyBorder="1">
      <alignment/>
      <protection/>
    </xf>
    <xf numFmtId="2" fontId="45" fillId="32" borderId="11" xfId="52" applyNumberFormat="1" applyFont="1" applyFill="1" applyBorder="1" applyAlignment="1">
      <alignment vertical="center" wrapText="1"/>
      <protection/>
    </xf>
    <xf numFmtId="2" fontId="45" fillId="32" borderId="10" xfId="52" applyNumberFormat="1" applyFont="1" applyFill="1" applyBorder="1" applyAlignment="1">
      <alignment horizontal="center" vertical="center" wrapText="1"/>
      <protection/>
    </xf>
    <xf numFmtId="2" fontId="45" fillId="32" borderId="12" xfId="52" applyNumberFormat="1" applyFont="1" applyFill="1" applyBorder="1" applyAlignment="1">
      <alignment horizontal="center" vertical="center" wrapText="1"/>
      <protection/>
    </xf>
    <xf numFmtId="0" fontId="45" fillId="32" borderId="11" xfId="52" applyFont="1" applyFill="1" applyBorder="1" applyAlignment="1">
      <alignment vertical="top" wrapText="1"/>
      <protection/>
    </xf>
    <xf numFmtId="0" fontId="46" fillId="32" borderId="0" xfId="52" applyFont="1" applyFill="1" applyAlignment="1">
      <alignment/>
      <protection/>
    </xf>
    <xf numFmtId="0" fontId="46" fillId="32" borderId="0" xfId="52" applyFont="1" applyFill="1">
      <alignment/>
      <protection/>
    </xf>
    <xf numFmtId="1" fontId="46" fillId="32" borderId="10" xfId="52" applyNumberFormat="1" applyFont="1" applyFill="1" applyBorder="1" applyAlignment="1">
      <alignment horizontal="center" vertical="center"/>
      <protection/>
    </xf>
    <xf numFmtId="1" fontId="46" fillId="32" borderId="10" xfId="52" applyNumberFormat="1" applyFont="1" applyFill="1" applyBorder="1" applyAlignment="1">
      <alignment horizontal="center" vertical="center" wrapText="1"/>
      <protection/>
    </xf>
    <xf numFmtId="1" fontId="45" fillId="32" borderId="10" xfId="52" applyNumberFormat="1" applyFont="1" applyFill="1" applyBorder="1" applyAlignment="1">
      <alignment horizontal="center" vertical="center" wrapText="1"/>
      <protection/>
    </xf>
    <xf numFmtId="0" fontId="45" fillId="32" borderId="10" xfId="52" applyFont="1" applyFill="1" applyBorder="1" applyAlignment="1">
      <alignment horizontal="left" vertical="center" wrapText="1"/>
      <protection/>
    </xf>
    <xf numFmtId="0" fontId="45" fillId="32" borderId="10" xfId="52" applyFont="1" applyFill="1" applyBorder="1" applyAlignment="1">
      <alignment horizontal="center" vertical="center"/>
      <protection/>
    </xf>
    <xf numFmtId="0" fontId="46" fillId="32" borderId="10" xfId="52" applyFont="1" applyFill="1" applyBorder="1" applyAlignment="1">
      <alignment horizontal="center" vertical="center"/>
      <protection/>
    </xf>
    <xf numFmtId="2" fontId="46" fillId="32" borderId="13" xfId="52" applyNumberFormat="1" applyFont="1" applyFill="1" applyBorder="1" applyAlignment="1">
      <alignment horizontal="center" vertical="center" wrapText="1"/>
      <protection/>
    </xf>
    <xf numFmtId="164" fontId="46" fillId="32" borderId="10" xfId="52" applyNumberFormat="1" applyFont="1" applyFill="1" applyBorder="1" applyAlignment="1">
      <alignment horizontal="center" vertical="center" wrapText="1"/>
      <protection/>
    </xf>
    <xf numFmtId="49" fontId="47" fillId="32" borderId="0" xfId="52" applyNumberFormat="1" applyFont="1" applyFill="1" applyAlignment="1">
      <alignment horizontal="center" vertical="center"/>
      <protection/>
    </xf>
    <xf numFmtId="0" fontId="47" fillId="32" borderId="0" xfId="52" applyFont="1" applyFill="1">
      <alignment/>
      <protection/>
    </xf>
    <xf numFmtId="0" fontId="48" fillId="32" borderId="0" xfId="52" applyFont="1" applyFill="1" applyAlignment="1">
      <alignment horizontal="center"/>
      <protection/>
    </xf>
    <xf numFmtId="2" fontId="47" fillId="32" borderId="0" xfId="52" applyNumberFormat="1" applyFont="1" applyFill="1">
      <alignment/>
      <protection/>
    </xf>
    <xf numFmtId="164" fontId="47" fillId="32" borderId="0" xfId="52" applyNumberFormat="1" applyFont="1" applyFill="1">
      <alignment/>
      <protection/>
    </xf>
    <xf numFmtId="0" fontId="47" fillId="32" borderId="10" xfId="52" applyFont="1" applyFill="1" applyBorder="1" applyAlignment="1">
      <alignment horizontal="center" vertical="center"/>
      <protection/>
    </xf>
    <xf numFmtId="0" fontId="47" fillId="32" borderId="0" xfId="52" applyFont="1" applyFill="1" applyBorder="1">
      <alignment/>
      <protection/>
    </xf>
    <xf numFmtId="0" fontId="48" fillId="32" borderId="0" xfId="52" applyFont="1" applyFill="1" applyBorder="1">
      <alignment/>
      <protection/>
    </xf>
    <xf numFmtId="49" fontId="47" fillId="32" borderId="10" xfId="52" applyNumberFormat="1" applyFont="1" applyFill="1" applyBorder="1" applyAlignment="1">
      <alignment horizontal="center" vertical="center"/>
      <protection/>
    </xf>
    <xf numFmtId="0" fontId="47" fillId="32" borderId="10" xfId="52" applyFont="1" applyFill="1" applyBorder="1" applyAlignment="1">
      <alignment horizontal="left" vertical="center" wrapText="1"/>
      <protection/>
    </xf>
    <xf numFmtId="0" fontId="47" fillId="32" borderId="10" xfId="52" applyFont="1" applyFill="1" applyBorder="1" applyAlignment="1">
      <alignment horizontal="center" vertical="center" wrapText="1"/>
      <protection/>
    </xf>
    <xf numFmtId="4" fontId="47" fillId="32" borderId="10" xfId="52" applyNumberFormat="1" applyFont="1" applyFill="1" applyBorder="1" applyAlignment="1">
      <alignment horizontal="center" vertical="center"/>
      <protection/>
    </xf>
    <xf numFmtId="49" fontId="47" fillId="32" borderId="10" xfId="52" applyNumberFormat="1" applyFont="1" applyFill="1" applyBorder="1" applyAlignment="1">
      <alignment horizontal="center" vertical="center" wrapText="1"/>
      <protection/>
    </xf>
    <xf numFmtId="0" fontId="47" fillId="32" borderId="10" xfId="0" applyFont="1" applyFill="1" applyBorder="1" applyAlignment="1">
      <alignment vertical="center" wrapText="1"/>
    </xf>
    <xf numFmtId="49" fontId="48" fillId="32" borderId="0" xfId="52" applyNumberFormat="1" applyFont="1" applyFill="1" applyBorder="1" applyAlignment="1">
      <alignment horizontal="center" vertical="center"/>
      <protection/>
    </xf>
    <xf numFmtId="0" fontId="48" fillId="32" borderId="0" xfId="52" applyFont="1" applyFill="1" applyBorder="1" applyAlignment="1">
      <alignment horizontal="left" vertical="center" wrapText="1"/>
      <protection/>
    </xf>
    <xf numFmtId="0" fontId="48" fillId="32" borderId="0" xfId="52" applyFont="1" applyFill="1" applyBorder="1" applyAlignment="1">
      <alignment horizontal="center" vertical="center"/>
      <protection/>
    </xf>
    <xf numFmtId="4" fontId="48" fillId="32" borderId="0" xfId="52" applyNumberFormat="1" applyFont="1" applyFill="1" applyBorder="1" applyAlignment="1">
      <alignment horizontal="center" vertical="center"/>
      <protection/>
    </xf>
    <xf numFmtId="3" fontId="48" fillId="32" borderId="0" xfId="52" applyNumberFormat="1" applyFont="1" applyFill="1" applyBorder="1" applyAlignment="1">
      <alignment horizontal="center" vertical="center"/>
      <protection/>
    </xf>
    <xf numFmtId="49" fontId="47" fillId="32" borderId="0" xfId="52" applyNumberFormat="1" applyFont="1" applyFill="1" applyBorder="1" applyAlignment="1">
      <alignment horizontal="center" vertical="center"/>
      <protection/>
    </xf>
    <xf numFmtId="0" fontId="49" fillId="32" borderId="0" xfId="52" applyFont="1" applyFill="1" applyBorder="1" applyAlignment="1">
      <alignment/>
      <protection/>
    </xf>
    <xf numFmtId="0" fontId="49" fillId="32" borderId="0" xfId="52" applyFont="1" applyFill="1" applyBorder="1">
      <alignment/>
      <protection/>
    </xf>
    <xf numFmtId="0" fontId="49" fillId="32" borderId="0" xfId="52" applyFont="1" applyFill="1">
      <alignment/>
      <protection/>
    </xf>
    <xf numFmtId="0" fontId="48" fillId="32" borderId="0" xfId="52" applyFont="1" applyFill="1" applyBorder="1" applyAlignment="1">
      <alignment horizontal="center"/>
      <protection/>
    </xf>
    <xf numFmtId="4" fontId="47" fillId="32" borderId="0" xfId="52" applyNumberFormat="1" applyFont="1" applyFill="1" applyBorder="1">
      <alignment/>
      <protection/>
    </xf>
    <xf numFmtId="4" fontId="47" fillId="32" borderId="0" xfId="52" applyNumberFormat="1" applyFont="1" applyFill="1">
      <alignment/>
      <protection/>
    </xf>
    <xf numFmtId="0" fontId="45" fillId="32" borderId="0" xfId="52" applyFont="1" applyFill="1">
      <alignment/>
      <protection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wrapText="1"/>
    </xf>
    <xf numFmtId="0" fontId="4" fillId="32" borderId="14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" fontId="4" fillId="32" borderId="0" xfId="0" applyNumberFormat="1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0" fontId="4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4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left" vertical="center"/>
    </xf>
    <xf numFmtId="3" fontId="46" fillId="32" borderId="10" xfId="52" applyNumberFormat="1" applyFont="1" applyFill="1" applyBorder="1" applyAlignment="1">
      <alignment horizontal="center" vertical="center"/>
      <protection/>
    </xf>
    <xf numFmtId="0" fontId="47" fillId="32" borderId="10" xfId="52" applyFont="1" applyFill="1" applyBorder="1" applyAlignment="1">
      <alignment vertical="center" wrapText="1"/>
      <protection/>
    </xf>
    <xf numFmtId="0" fontId="47" fillId="32" borderId="10" xfId="52" applyFont="1" applyFill="1" applyBorder="1" applyAlignment="1">
      <alignment horizontal="left" vertical="top" wrapText="1"/>
      <protection/>
    </xf>
    <xf numFmtId="0" fontId="47" fillId="32" borderId="10" xfId="0" applyFont="1" applyFill="1" applyBorder="1" applyAlignment="1">
      <alignment horizontal="left" vertical="center" wrapText="1"/>
    </xf>
    <xf numFmtId="49" fontId="47" fillId="32" borderId="12" xfId="52" applyNumberFormat="1" applyFont="1" applyFill="1" applyBorder="1" applyAlignment="1">
      <alignment horizontal="center" vertical="center"/>
      <protection/>
    </xf>
    <xf numFmtId="0" fontId="50" fillId="32" borderId="0" xfId="52" applyFont="1" applyFill="1" applyBorder="1">
      <alignment/>
      <protection/>
    </xf>
    <xf numFmtId="0" fontId="50" fillId="32" borderId="0" xfId="52" applyFont="1" applyFill="1">
      <alignment/>
      <protection/>
    </xf>
    <xf numFmtId="2" fontId="47" fillId="32" borderId="10" xfId="52" applyNumberFormat="1" applyFont="1" applyFill="1" applyBorder="1" applyAlignment="1">
      <alignment horizontal="left" vertical="center" wrapText="1"/>
      <protection/>
    </xf>
    <xf numFmtId="4" fontId="51" fillId="32" borderId="0" xfId="52" applyNumberFormat="1" applyFont="1" applyFill="1">
      <alignment/>
      <protection/>
    </xf>
    <xf numFmtId="0" fontId="45" fillId="32" borderId="12" xfId="52" applyFont="1" applyFill="1" applyBorder="1" applyAlignment="1">
      <alignment horizontal="center" vertical="center" wrapText="1"/>
      <protection/>
    </xf>
    <xf numFmtId="4" fontId="49" fillId="32" borderId="0" xfId="52" applyNumberFormat="1" applyFont="1" applyFill="1" applyBorder="1" applyAlignment="1">
      <alignment horizontal="center"/>
      <protection/>
    </xf>
    <xf numFmtId="0" fontId="49" fillId="32" borderId="0" xfId="52" applyFont="1" applyFill="1" applyBorder="1" applyAlignment="1">
      <alignment horizontal="center"/>
      <protection/>
    </xf>
    <xf numFmtId="49" fontId="46" fillId="32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32" borderId="13" xfId="52" applyFont="1" applyFill="1" applyBorder="1" applyAlignment="1">
      <alignment horizontal="center" vertical="center" wrapText="1"/>
      <protection/>
    </xf>
    <xf numFmtId="0" fontId="50" fillId="32" borderId="12" xfId="52" applyFont="1" applyFill="1" applyBorder="1" applyAlignment="1">
      <alignment horizontal="left" vertical="center" wrapText="1"/>
      <protection/>
    </xf>
    <xf numFmtId="0" fontId="50" fillId="32" borderId="10" xfId="52" applyFont="1" applyFill="1" applyBorder="1" applyAlignment="1">
      <alignment horizontal="center" vertical="center" wrapText="1"/>
      <protection/>
    </xf>
    <xf numFmtId="4" fontId="50" fillId="32" borderId="10" xfId="52" applyNumberFormat="1" applyFont="1" applyFill="1" applyBorder="1" applyAlignment="1">
      <alignment horizontal="center" vertical="center"/>
      <protection/>
    </xf>
    <xf numFmtId="4" fontId="50" fillId="32" borderId="10" xfId="52" applyNumberFormat="1" applyFont="1" applyFill="1" applyBorder="1" applyAlignment="1">
      <alignment horizontal="center" vertical="center" wrapText="1"/>
      <protection/>
    </xf>
    <xf numFmtId="0" fontId="47" fillId="32" borderId="12" xfId="52" applyFont="1" applyFill="1" applyBorder="1" applyAlignment="1">
      <alignment horizontal="left" vertical="center" wrapText="1"/>
      <protection/>
    </xf>
    <xf numFmtId="4" fontId="47" fillId="32" borderId="10" xfId="52" applyNumberFormat="1" applyFont="1" applyFill="1" applyBorder="1" applyAlignment="1">
      <alignment horizontal="center" vertical="center" wrapText="1"/>
      <protection/>
    </xf>
    <xf numFmtId="3" fontId="47" fillId="32" borderId="10" xfId="52" applyNumberFormat="1" applyFont="1" applyFill="1" applyBorder="1" applyAlignment="1">
      <alignment horizontal="center" vertical="center"/>
      <protection/>
    </xf>
    <xf numFmtId="0" fontId="47" fillId="32" borderId="10" xfId="52" applyFont="1" applyFill="1" applyBorder="1">
      <alignment/>
      <protection/>
    </xf>
    <xf numFmtId="49" fontId="50" fillId="32" borderId="15" xfId="0" applyNumberFormat="1" applyFont="1" applyFill="1" applyBorder="1" applyAlignment="1">
      <alignment horizontal="left" vertical="center" wrapText="1"/>
    </xf>
    <xf numFmtId="0" fontId="47" fillId="32" borderId="16" xfId="52" applyFont="1" applyFill="1" applyBorder="1" applyAlignment="1">
      <alignment vertical="center"/>
      <protection/>
    </xf>
    <xf numFmtId="0" fontId="50" fillId="32" borderId="15" xfId="52" applyFont="1" applyFill="1" applyBorder="1" applyAlignment="1">
      <alignment horizontal="center" vertical="center"/>
      <protection/>
    </xf>
    <xf numFmtId="4" fontId="50" fillId="32" borderId="15" xfId="52" applyNumberFormat="1" applyFont="1" applyFill="1" applyBorder="1" applyAlignment="1">
      <alignment horizontal="center" vertical="center"/>
      <protection/>
    </xf>
    <xf numFmtId="3" fontId="46" fillId="32" borderId="15" xfId="52" applyNumberFormat="1" applyFont="1" applyFill="1" applyBorder="1" applyAlignment="1">
      <alignment horizontal="center" vertical="center"/>
      <protection/>
    </xf>
    <xf numFmtId="49" fontId="50" fillId="32" borderId="10" xfId="0" applyNumberFormat="1" applyFont="1" applyFill="1" applyBorder="1" applyAlignment="1">
      <alignment horizontal="left" vertical="center" wrapText="1"/>
    </xf>
    <xf numFmtId="49" fontId="50" fillId="32" borderId="10" xfId="0" applyNumberFormat="1" applyFont="1" applyFill="1" applyBorder="1" applyAlignment="1">
      <alignment horizontal="left" vertical="top" wrapText="1"/>
    </xf>
    <xf numFmtId="4" fontId="46" fillId="32" borderId="10" xfId="52" applyNumberFormat="1" applyFont="1" applyFill="1" applyBorder="1" applyAlignment="1">
      <alignment horizontal="center" vertical="center"/>
      <protection/>
    </xf>
    <xf numFmtId="0" fontId="47" fillId="32" borderId="15" xfId="52" applyFont="1" applyFill="1" applyBorder="1" applyAlignment="1">
      <alignment vertical="center"/>
      <protection/>
    </xf>
    <xf numFmtId="0" fontId="47" fillId="32" borderId="15" xfId="52" applyFont="1" applyFill="1" applyBorder="1" applyAlignment="1">
      <alignment horizontal="center" vertical="center"/>
      <protection/>
    </xf>
    <xf numFmtId="49" fontId="47" fillId="32" borderId="15" xfId="52" applyNumberFormat="1" applyFont="1" applyFill="1" applyBorder="1" applyAlignment="1">
      <alignment horizontal="center" vertical="center"/>
      <protection/>
    </xf>
    <xf numFmtId="0" fontId="47" fillId="32" borderId="15" xfId="52" applyFont="1" applyFill="1" applyBorder="1" applyAlignment="1">
      <alignment horizontal="center" vertical="center"/>
      <protection/>
    </xf>
    <xf numFmtId="49" fontId="47" fillId="32" borderId="15" xfId="52" applyNumberFormat="1" applyFont="1" applyFill="1" applyBorder="1" applyAlignment="1">
      <alignment horizontal="center" vertical="center"/>
      <protection/>
    </xf>
    <xf numFmtId="2" fontId="47" fillId="32" borderId="10" xfId="52" applyNumberFormat="1" applyFont="1" applyFill="1" applyBorder="1" applyAlignment="1">
      <alignment horizontal="center" vertical="center"/>
      <protection/>
    </xf>
    <xf numFmtId="49" fontId="47" fillId="32" borderId="10" xfId="0" applyNumberFormat="1" applyFont="1" applyFill="1" applyBorder="1" applyAlignment="1">
      <alignment horizontal="left" vertical="top" wrapText="1"/>
    </xf>
    <xf numFmtId="0" fontId="47" fillId="32" borderId="17" xfId="52" applyFont="1" applyFill="1" applyBorder="1" applyAlignment="1">
      <alignment horizontal="center" vertical="center"/>
      <protection/>
    </xf>
    <xf numFmtId="4" fontId="47" fillId="32" borderId="10" xfId="0" applyNumberFormat="1" applyFont="1" applyFill="1" applyBorder="1" applyAlignment="1">
      <alignment horizontal="center" vertical="center" wrapText="1"/>
    </xf>
    <xf numFmtId="49" fontId="48" fillId="32" borderId="15" xfId="52" applyNumberFormat="1" applyFont="1" applyFill="1" applyBorder="1" applyAlignment="1">
      <alignment horizontal="center" vertical="center"/>
      <protection/>
    </xf>
    <xf numFmtId="0" fontId="48" fillId="32" borderId="11" xfId="52" applyFont="1" applyFill="1" applyBorder="1" applyAlignment="1">
      <alignment horizontal="left" vertical="center" wrapText="1"/>
      <protection/>
    </xf>
    <xf numFmtId="0" fontId="48" fillId="32" borderId="10" xfId="52" applyFont="1" applyFill="1" applyBorder="1" applyAlignment="1">
      <alignment horizontal="center" vertical="center"/>
      <protection/>
    </xf>
    <xf numFmtId="0" fontId="48" fillId="32" borderId="17" xfId="52" applyFont="1" applyFill="1" applyBorder="1" applyAlignment="1">
      <alignment horizontal="center" vertical="center"/>
      <protection/>
    </xf>
    <xf numFmtId="4" fontId="48" fillId="32" borderId="10" xfId="52" applyNumberFormat="1" applyFont="1" applyFill="1" applyBorder="1" applyAlignment="1">
      <alignment horizontal="center" vertical="center"/>
      <protection/>
    </xf>
    <xf numFmtId="0" fontId="48" fillId="32" borderId="0" xfId="52" applyFont="1" applyFill="1">
      <alignment/>
      <protection/>
    </xf>
    <xf numFmtId="0" fontId="47" fillId="32" borderId="10" xfId="52" applyFont="1" applyFill="1" applyBorder="1" applyAlignment="1">
      <alignment vertical="top" wrapText="1"/>
      <protection/>
    </xf>
    <xf numFmtId="0" fontId="47" fillId="32" borderId="10" xfId="52" applyFont="1" applyFill="1" applyBorder="1" applyAlignment="1">
      <alignment wrapText="1"/>
      <protection/>
    </xf>
    <xf numFmtId="0" fontId="47" fillId="32" borderId="11" xfId="52" applyFont="1" applyFill="1" applyBorder="1" applyAlignment="1">
      <alignment horizontal="left" vertical="center" wrapText="1"/>
      <protection/>
    </xf>
    <xf numFmtId="0" fontId="47" fillId="32" borderId="12" xfId="52" applyFont="1" applyFill="1" applyBorder="1" applyAlignment="1">
      <alignment horizontal="center" vertical="center"/>
      <protection/>
    </xf>
    <xf numFmtId="3" fontId="48" fillId="32" borderId="10" xfId="52" applyNumberFormat="1" applyFont="1" applyFill="1" applyBorder="1" applyAlignment="1">
      <alignment horizontal="center" vertical="center"/>
      <protection/>
    </xf>
    <xf numFmtId="0" fontId="4" fillId="32" borderId="0" xfId="0" applyFont="1" applyFill="1" applyAlignment="1">
      <alignment horizontal="left" wrapText="1"/>
    </xf>
    <xf numFmtId="0" fontId="50" fillId="32" borderId="10" xfId="52" applyFont="1" applyFill="1" applyBorder="1" applyAlignment="1">
      <alignment horizontal="center" vertical="center"/>
      <protection/>
    </xf>
    <xf numFmtId="4" fontId="49" fillId="32" borderId="0" xfId="52" applyNumberFormat="1" applyFont="1" applyFill="1" applyBorder="1" applyAlignment="1">
      <alignment horizontal="center"/>
      <protection/>
    </xf>
    <xf numFmtId="49" fontId="50" fillId="32" borderId="16" xfId="52" applyNumberFormat="1" applyFont="1" applyFill="1" applyBorder="1" applyAlignment="1">
      <alignment horizontal="center" vertical="center" wrapText="1"/>
      <protection/>
    </xf>
    <xf numFmtId="49" fontId="50" fillId="32" borderId="15" xfId="52" applyNumberFormat="1" applyFont="1" applyFill="1" applyBorder="1" applyAlignment="1">
      <alignment horizontal="center" vertical="center" wrapText="1"/>
      <protection/>
    </xf>
    <xf numFmtId="0" fontId="47" fillId="32" borderId="13" xfId="52" applyFont="1" applyFill="1" applyBorder="1" applyAlignment="1">
      <alignment horizontal="center" vertical="center"/>
      <protection/>
    </xf>
    <xf numFmtId="0" fontId="47" fillId="32" borderId="16" xfId="52" applyFont="1" applyFill="1" applyBorder="1" applyAlignment="1">
      <alignment horizontal="center" vertical="center"/>
      <protection/>
    </xf>
    <xf numFmtId="0" fontId="47" fillId="32" borderId="15" xfId="52" applyFont="1" applyFill="1" applyBorder="1" applyAlignment="1">
      <alignment horizontal="center" vertical="center"/>
      <protection/>
    </xf>
    <xf numFmtId="49" fontId="47" fillId="32" borderId="13" xfId="52" applyNumberFormat="1" applyFont="1" applyFill="1" applyBorder="1" applyAlignment="1">
      <alignment horizontal="center" vertical="center"/>
      <protection/>
    </xf>
    <xf numFmtId="49" fontId="47" fillId="32" borderId="16" xfId="52" applyNumberFormat="1" applyFont="1" applyFill="1" applyBorder="1" applyAlignment="1">
      <alignment horizontal="center" vertical="center"/>
      <protection/>
    </xf>
    <xf numFmtId="49" fontId="47" fillId="32" borderId="15" xfId="52" applyNumberFormat="1" applyFont="1" applyFill="1" applyBorder="1" applyAlignment="1">
      <alignment horizontal="center" vertical="center"/>
      <protection/>
    </xf>
    <xf numFmtId="0" fontId="52" fillId="32" borderId="14" xfId="52" applyNumberFormat="1" applyFont="1" applyFill="1" applyBorder="1" applyAlignment="1">
      <alignment horizontal="center" vertical="center" wrapText="1"/>
      <protection/>
    </xf>
    <xf numFmtId="49" fontId="46" fillId="32" borderId="10" xfId="52" applyNumberFormat="1" applyFont="1" applyFill="1" applyBorder="1" applyAlignment="1" applyProtection="1">
      <alignment horizontal="center" vertical="center" wrapText="1"/>
      <protection locked="0"/>
    </xf>
    <xf numFmtId="49" fontId="46" fillId="32" borderId="13" xfId="52" applyNumberFormat="1" applyFont="1" applyFill="1" applyBorder="1" applyAlignment="1" applyProtection="1">
      <alignment horizontal="center" vertical="center" wrapText="1"/>
      <protection locked="0"/>
    </xf>
    <xf numFmtId="0" fontId="46" fillId="32" borderId="10" xfId="52" applyFont="1" applyFill="1" applyBorder="1" applyAlignment="1">
      <alignment horizontal="center" vertical="center" wrapText="1"/>
      <protection/>
    </xf>
    <xf numFmtId="0" fontId="46" fillId="32" borderId="13" xfId="52" applyFont="1" applyFill="1" applyBorder="1" applyAlignment="1">
      <alignment horizontal="center" vertical="center" wrapText="1"/>
      <protection/>
    </xf>
    <xf numFmtId="0" fontId="45" fillId="32" borderId="13" xfId="52" applyFont="1" applyFill="1" applyBorder="1" applyAlignment="1">
      <alignment horizontal="center" vertical="center" wrapText="1"/>
      <protection/>
    </xf>
    <xf numFmtId="0" fontId="45" fillId="32" borderId="15" xfId="52" applyFont="1" applyFill="1" applyBorder="1" applyAlignment="1">
      <alignment horizontal="center" vertical="center" wrapText="1"/>
      <protection/>
    </xf>
    <xf numFmtId="2" fontId="46" fillId="32" borderId="11" xfId="52" applyNumberFormat="1" applyFont="1" applyFill="1" applyBorder="1" applyAlignment="1">
      <alignment horizontal="center" vertical="center" wrapText="1"/>
      <protection/>
    </xf>
    <xf numFmtId="2" fontId="46" fillId="32" borderId="18" xfId="52" applyNumberFormat="1" applyFont="1" applyFill="1" applyBorder="1" applyAlignment="1">
      <alignment horizontal="center" vertical="center" wrapText="1"/>
      <protection/>
    </xf>
    <xf numFmtId="2" fontId="46" fillId="32" borderId="12" xfId="52" applyNumberFormat="1" applyFont="1" applyFill="1" applyBorder="1" applyAlignment="1">
      <alignment horizontal="center" vertical="center" wrapText="1"/>
      <protection/>
    </xf>
    <xf numFmtId="2" fontId="46" fillId="32" borderId="10" xfId="52" applyNumberFormat="1" applyFont="1" applyFill="1" applyBorder="1" applyAlignment="1">
      <alignment horizontal="center" vertical="center" wrapText="1"/>
      <protection/>
    </xf>
    <xf numFmtId="0" fontId="53" fillId="32" borderId="11" xfId="52" applyFont="1" applyFill="1" applyBorder="1" applyAlignment="1">
      <alignment horizontal="center" vertical="center"/>
      <protection/>
    </xf>
    <xf numFmtId="0" fontId="53" fillId="32" borderId="18" xfId="52" applyFont="1" applyFill="1" applyBorder="1" applyAlignment="1">
      <alignment horizontal="center" vertical="center"/>
      <protection/>
    </xf>
    <xf numFmtId="0" fontId="45" fillId="32" borderId="11" xfId="52" applyFont="1" applyFill="1" applyBorder="1" applyAlignment="1">
      <alignment horizontal="center" vertical="center" wrapText="1"/>
      <protection/>
    </xf>
    <xf numFmtId="0" fontId="45" fillId="32" borderId="18" xfId="52" applyFont="1" applyFill="1" applyBorder="1" applyAlignment="1">
      <alignment horizontal="center" vertical="center" wrapText="1"/>
      <protection/>
    </xf>
    <xf numFmtId="0" fontId="45" fillId="32" borderId="12" xfId="52" applyFont="1" applyFill="1" applyBorder="1" applyAlignment="1">
      <alignment horizontal="center" vertical="center" wrapText="1"/>
      <protection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N110"/>
  <sheetViews>
    <sheetView tabSelected="1" view="pageBreakPreview" zoomScale="50" zoomScaleNormal="55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B94" sqref="B94"/>
    </sheetView>
  </sheetViews>
  <sheetFormatPr defaultColWidth="9.140625" defaultRowHeight="15"/>
  <cols>
    <col min="1" max="1" width="8.421875" style="23" customWidth="1"/>
    <col min="2" max="2" width="84.140625" style="24" customWidth="1"/>
    <col min="3" max="3" width="19.421875" style="24" customWidth="1"/>
    <col min="4" max="4" width="17.8515625" style="25" hidden="1" customWidth="1"/>
    <col min="5" max="5" width="21.28125" style="24" customWidth="1"/>
    <col min="6" max="6" width="21.00390625" style="24" customWidth="1"/>
    <col min="7" max="7" width="19.28125" style="24" customWidth="1"/>
    <col min="8" max="8" width="20.28125" style="24" customWidth="1"/>
    <col min="9" max="9" width="24.00390625" style="26" customWidth="1"/>
    <col min="10" max="10" width="25.421875" style="26" customWidth="1"/>
    <col min="11" max="11" width="19.421875" style="26" customWidth="1"/>
    <col min="12" max="12" width="18.8515625" style="26" customWidth="1"/>
    <col min="13" max="13" width="14.57421875" style="27" customWidth="1"/>
    <col min="14" max="14" width="13.57421875" style="27" customWidth="1"/>
    <col min="15" max="15" width="19.421875" style="27" customWidth="1"/>
    <col min="16" max="16" width="11.28125" style="27" customWidth="1"/>
    <col min="17" max="16384" width="9.140625" style="24" customWidth="1"/>
  </cols>
  <sheetData>
    <row r="1" ht="8.25" customHeight="1"/>
    <row r="2" spans="1:248" s="14" customFormat="1" ht="78.75" customHeight="1">
      <c r="A2" s="128" t="s">
        <v>160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248" s="14" customFormat="1" ht="21.75" customHeight="1">
      <c r="A3" s="129" t="s">
        <v>0</v>
      </c>
      <c r="B3" s="20" t="s">
        <v>1</v>
      </c>
      <c r="C3" s="131" t="s">
        <v>26</v>
      </c>
      <c r="D3" s="133" t="s">
        <v>14</v>
      </c>
      <c r="E3" s="135" t="s">
        <v>30</v>
      </c>
      <c r="F3" s="136"/>
      <c r="G3" s="136"/>
      <c r="H3" s="137"/>
      <c r="I3" s="138" t="s">
        <v>161</v>
      </c>
      <c r="J3" s="138"/>
      <c r="K3" s="138"/>
      <c r="L3" s="138"/>
      <c r="M3" s="138" t="s">
        <v>15</v>
      </c>
      <c r="N3" s="138"/>
      <c r="O3" s="138"/>
      <c r="P3" s="13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s="14" customFormat="1" ht="57" customHeight="1">
      <c r="A4" s="130"/>
      <c r="B4" s="80" t="s">
        <v>25</v>
      </c>
      <c r="C4" s="132"/>
      <c r="D4" s="134"/>
      <c r="E4" s="21" t="s">
        <v>9</v>
      </c>
      <c r="F4" s="21" t="s">
        <v>10</v>
      </c>
      <c r="G4" s="21" t="s">
        <v>13</v>
      </c>
      <c r="H4" s="21" t="s">
        <v>11</v>
      </c>
      <c r="I4" s="21" t="s">
        <v>9</v>
      </c>
      <c r="J4" s="21" t="s">
        <v>10</v>
      </c>
      <c r="K4" s="21" t="s">
        <v>13</v>
      </c>
      <c r="L4" s="21" t="s">
        <v>11</v>
      </c>
      <c r="M4" s="22" t="s">
        <v>35</v>
      </c>
      <c r="N4" s="21" t="s">
        <v>10</v>
      </c>
      <c r="O4" s="21" t="s">
        <v>13</v>
      </c>
      <c r="P4" s="21" t="s">
        <v>11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s="14" customFormat="1" ht="18.75">
      <c r="A5" s="79" t="s">
        <v>4</v>
      </c>
      <c r="B5" s="15">
        <v>2</v>
      </c>
      <c r="C5" s="16">
        <v>3</v>
      </c>
      <c r="D5" s="17"/>
      <c r="E5" s="16">
        <v>4</v>
      </c>
      <c r="F5" s="16">
        <v>5</v>
      </c>
      <c r="G5" s="16">
        <v>6</v>
      </c>
      <c r="H5" s="15">
        <v>7</v>
      </c>
      <c r="I5" s="16">
        <v>8</v>
      </c>
      <c r="J5" s="15">
        <v>9</v>
      </c>
      <c r="K5" s="15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s="14" customFormat="1" ht="24" customHeight="1">
      <c r="A6" s="139" t="s">
        <v>16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14" customFormat="1" ht="37.5" customHeight="1">
      <c r="A7" s="2"/>
      <c r="B7" s="141" t="s">
        <v>17</v>
      </c>
      <c r="C7" s="142"/>
      <c r="D7" s="143"/>
      <c r="E7" s="3">
        <f aca="true" t="shared" si="0" ref="E7:L7">E8+E24+E62+E66+E71+E78+E80</f>
        <v>3449082673.26</v>
      </c>
      <c r="F7" s="3">
        <f t="shared" si="0"/>
        <v>2528505015</v>
      </c>
      <c r="G7" s="3">
        <f t="shared" si="0"/>
        <v>203724765.26</v>
      </c>
      <c r="H7" s="3">
        <f t="shared" si="0"/>
        <v>716852893</v>
      </c>
      <c r="I7" s="3">
        <f t="shared" si="0"/>
        <v>2490116575.2099996</v>
      </c>
      <c r="J7" s="3">
        <f t="shared" si="0"/>
        <v>1833399799.31</v>
      </c>
      <c r="K7" s="3">
        <f t="shared" si="0"/>
        <v>142665272.84</v>
      </c>
      <c r="L7" s="3">
        <f t="shared" si="0"/>
        <v>514051503.05999994</v>
      </c>
      <c r="M7" s="4">
        <f aca="true" t="shared" si="1" ref="M7:P8">I7/E7*100</f>
        <v>72.19648848997852</v>
      </c>
      <c r="N7" s="4">
        <f t="shared" si="1"/>
        <v>72.50924116952957</v>
      </c>
      <c r="O7" s="4">
        <f t="shared" si="1"/>
        <v>70.02843893717392</v>
      </c>
      <c r="P7" s="4">
        <f t="shared" si="1"/>
        <v>71.70948294687288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14" customFormat="1" ht="38.25" customHeight="1">
      <c r="A8" s="2" t="s">
        <v>5</v>
      </c>
      <c r="B8" s="12" t="s">
        <v>118</v>
      </c>
      <c r="C8" s="6" t="s">
        <v>3</v>
      </c>
      <c r="D8" s="76"/>
      <c r="E8" s="7">
        <f aca="true" t="shared" si="2" ref="E8:L8">E9+E10+E11+E12+E13+E14+E15+E17+E18+E19+E20+E21+E22+E16+E23</f>
        <v>3195236811.26</v>
      </c>
      <c r="F8" s="7">
        <f t="shared" si="2"/>
        <v>2475987320</v>
      </c>
      <c r="G8" s="7">
        <f t="shared" si="2"/>
        <v>203724765.26</v>
      </c>
      <c r="H8" s="7">
        <f t="shared" si="2"/>
        <v>515524726</v>
      </c>
      <c r="I8" s="7">
        <f t="shared" si="2"/>
        <v>2318619792.5499997</v>
      </c>
      <c r="J8" s="7">
        <f t="shared" si="2"/>
        <v>1794063653.3500001</v>
      </c>
      <c r="K8" s="7">
        <f t="shared" si="2"/>
        <v>142665272.84</v>
      </c>
      <c r="L8" s="7">
        <f t="shared" si="2"/>
        <v>381890866.35999995</v>
      </c>
      <c r="M8" s="4">
        <f t="shared" si="1"/>
        <v>72.56488108734833</v>
      </c>
      <c r="N8" s="4">
        <f t="shared" si="1"/>
        <v>72.458515391347</v>
      </c>
      <c r="O8" s="4">
        <f t="shared" si="1"/>
        <v>70.02843893717392</v>
      </c>
      <c r="P8" s="4">
        <f t="shared" si="1"/>
        <v>74.07808919721921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ht="37.5" hidden="1">
      <c r="A9" s="31" t="s">
        <v>116</v>
      </c>
      <c r="B9" s="32" t="s">
        <v>47</v>
      </c>
      <c r="C9" s="28" t="s">
        <v>3</v>
      </c>
      <c r="D9" s="33" t="s">
        <v>87</v>
      </c>
      <c r="E9" s="34">
        <f aca="true" t="shared" si="3" ref="E9:E22">F9+G9+H9</f>
        <v>714787596.26</v>
      </c>
      <c r="F9" s="34">
        <v>0</v>
      </c>
      <c r="G9" s="34">
        <v>203724765.26</v>
      </c>
      <c r="H9" s="34">
        <v>511062831</v>
      </c>
      <c r="I9" s="34">
        <f>J9+L9+K9</f>
        <v>521959939.36</v>
      </c>
      <c r="J9" s="34">
        <v>0</v>
      </c>
      <c r="K9" s="34">
        <v>142665272.84</v>
      </c>
      <c r="L9" s="34">
        <v>379294666.52</v>
      </c>
      <c r="M9" s="67">
        <f aca="true" t="shared" si="4" ref="M9:M49">I9/E9*100</f>
        <v>73.02308295374225</v>
      </c>
      <c r="N9" s="67">
        <v>0</v>
      </c>
      <c r="O9" s="67">
        <f>K9/G9*100</f>
        <v>70.02843893717392</v>
      </c>
      <c r="P9" s="67">
        <f>L9/H9*100</f>
        <v>74.21683666132238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</row>
    <row r="10" spans="1:248" ht="18.75" hidden="1">
      <c r="A10" s="31" t="s">
        <v>115</v>
      </c>
      <c r="B10" s="68" t="s">
        <v>46</v>
      </c>
      <c r="C10" s="28" t="s">
        <v>3</v>
      </c>
      <c r="D10" s="28" t="s">
        <v>36</v>
      </c>
      <c r="E10" s="34">
        <f t="shared" si="3"/>
        <v>3804900</v>
      </c>
      <c r="F10" s="34">
        <v>0</v>
      </c>
      <c r="G10" s="34"/>
      <c r="H10" s="34">
        <v>3804900</v>
      </c>
      <c r="I10" s="34">
        <f aca="true" t="shared" si="5" ref="I10:I21">J10+L10</f>
        <v>2050981.39</v>
      </c>
      <c r="J10" s="34">
        <v>0</v>
      </c>
      <c r="K10" s="34">
        <v>0</v>
      </c>
      <c r="L10" s="34">
        <v>2050981.39</v>
      </c>
      <c r="M10" s="67">
        <f t="shared" si="4"/>
        <v>53.9036870877027</v>
      </c>
      <c r="N10" s="67">
        <v>0</v>
      </c>
      <c r="O10" s="67">
        <v>0</v>
      </c>
      <c r="P10" s="67">
        <f>L10/H10*100</f>
        <v>53.9036870877027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</row>
    <row r="11" spans="1:248" ht="129" customHeight="1" hidden="1">
      <c r="A11" s="31" t="s">
        <v>114</v>
      </c>
      <c r="B11" s="68" t="s">
        <v>45</v>
      </c>
      <c r="C11" s="28" t="s">
        <v>3</v>
      </c>
      <c r="D11" s="28" t="s">
        <v>65</v>
      </c>
      <c r="E11" s="34">
        <f t="shared" si="3"/>
        <v>12483400</v>
      </c>
      <c r="F11" s="34">
        <v>12483400</v>
      </c>
      <c r="G11" s="34">
        <v>0</v>
      </c>
      <c r="H11" s="34">
        <v>0</v>
      </c>
      <c r="I11" s="34">
        <f t="shared" si="5"/>
        <v>10326465</v>
      </c>
      <c r="J11" s="34">
        <v>10326465</v>
      </c>
      <c r="K11" s="34">
        <v>0</v>
      </c>
      <c r="L11" s="34">
        <v>0</v>
      </c>
      <c r="M11" s="67">
        <f t="shared" si="4"/>
        <v>82.7215742506048</v>
      </c>
      <c r="N11" s="67">
        <f>J11/F11*100</f>
        <v>82.7215742506048</v>
      </c>
      <c r="O11" s="67">
        <v>0</v>
      </c>
      <c r="P11" s="67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</row>
    <row r="12" spans="1:248" ht="120" customHeight="1" hidden="1">
      <c r="A12" s="31" t="s">
        <v>113</v>
      </c>
      <c r="B12" s="32" t="s">
        <v>44</v>
      </c>
      <c r="C12" s="28" t="s">
        <v>3</v>
      </c>
      <c r="D12" s="28" t="s">
        <v>66</v>
      </c>
      <c r="E12" s="34">
        <f t="shared" si="3"/>
        <v>656995</v>
      </c>
      <c r="F12" s="34">
        <v>0</v>
      </c>
      <c r="G12" s="34">
        <v>0</v>
      </c>
      <c r="H12" s="34">
        <v>656995</v>
      </c>
      <c r="I12" s="34">
        <f t="shared" si="5"/>
        <v>545218.45</v>
      </c>
      <c r="J12" s="34">
        <v>0</v>
      </c>
      <c r="K12" s="34">
        <v>0</v>
      </c>
      <c r="L12" s="34">
        <v>545218.45</v>
      </c>
      <c r="M12" s="67">
        <f t="shared" si="4"/>
        <v>82.98669700682653</v>
      </c>
      <c r="N12" s="67">
        <v>0</v>
      </c>
      <c r="O12" s="67">
        <v>0</v>
      </c>
      <c r="P12" s="67">
        <f>L12/H12*100</f>
        <v>82.98669700682653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</row>
    <row r="13" spans="1:248" ht="37.5" hidden="1">
      <c r="A13" s="31" t="s">
        <v>112</v>
      </c>
      <c r="B13" s="32" t="s">
        <v>43</v>
      </c>
      <c r="C13" s="28" t="s">
        <v>3</v>
      </c>
      <c r="D13" s="28" t="s">
        <v>67</v>
      </c>
      <c r="E13" s="34">
        <f t="shared" si="3"/>
        <v>1479870800</v>
      </c>
      <c r="F13" s="34">
        <v>1479870800</v>
      </c>
      <c r="G13" s="34">
        <v>0</v>
      </c>
      <c r="H13" s="34">
        <v>0</v>
      </c>
      <c r="I13" s="34">
        <f t="shared" si="5"/>
        <v>1080836433.17</v>
      </c>
      <c r="J13" s="34">
        <v>1080836433.17</v>
      </c>
      <c r="K13" s="34">
        <v>0</v>
      </c>
      <c r="L13" s="34">
        <v>0</v>
      </c>
      <c r="M13" s="67">
        <f t="shared" si="4"/>
        <v>73.03586456128468</v>
      </c>
      <c r="N13" s="67">
        <f aca="true" t="shared" si="6" ref="N13:N29">J13/F13*100</f>
        <v>73.03586456128468</v>
      </c>
      <c r="O13" s="67">
        <v>0</v>
      </c>
      <c r="P13" s="67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</row>
    <row r="14" spans="1:248" ht="56.25" hidden="1">
      <c r="A14" s="31" t="s">
        <v>111</v>
      </c>
      <c r="B14" s="32" t="s">
        <v>42</v>
      </c>
      <c r="C14" s="28" t="s">
        <v>3</v>
      </c>
      <c r="D14" s="28" t="s">
        <v>68</v>
      </c>
      <c r="E14" s="34">
        <f t="shared" si="3"/>
        <v>748372700</v>
      </c>
      <c r="F14" s="34">
        <v>748372700</v>
      </c>
      <c r="G14" s="34">
        <v>0</v>
      </c>
      <c r="H14" s="34">
        <v>0</v>
      </c>
      <c r="I14" s="34">
        <f t="shared" si="5"/>
        <v>553060054.36</v>
      </c>
      <c r="J14" s="34">
        <v>553060054.36</v>
      </c>
      <c r="K14" s="34">
        <v>0</v>
      </c>
      <c r="L14" s="34">
        <v>0</v>
      </c>
      <c r="M14" s="67">
        <f t="shared" si="4"/>
        <v>73.90168753617014</v>
      </c>
      <c r="N14" s="67">
        <f t="shared" si="6"/>
        <v>73.90168753617014</v>
      </c>
      <c r="O14" s="67">
        <v>0</v>
      </c>
      <c r="P14" s="67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</row>
    <row r="15" spans="1:248" ht="115.5" customHeight="1" hidden="1">
      <c r="A15" s="31" t="s">
        <v>110</v>
      </c>
      <c r="B15" s="32" t="s">
        <v>41</v>
      </c>
      <c r="C15" s="28" t="s">
        <v>3</v>
      </c>
      <c r="D15" s="28" t="s">
        <v>74</v>
      </c>
      <c r="E15" s="34">
        <f t="shared" si="3"/>
        <v>72672600</v>
      </c>
      <c r="F15" s="34">
        <v>72672600</v>
      </c>
      <c r="G15" s="34">
        <v>0</v>
      </c>
      <c r="H15" s="34">
        <v>0</v>
      </c>
      <c r="I15" s="34">
        <f t="shared" si="5"/>
        <v>41894525.6</v>
      </c>
      <c r="J15" s="34">
        <v>41894525.6</v>
      </c>
      <c r="K15" s="34">
        <v>0</v>
      </c>
      <c r="L15" s="34">
        <v>0</v>
      </c>
      <c r="M15" s="67">
        <f t="shared" si="4"/>
        <v>57.64830981690486</v>
      </c>
      <c r="N15" s="67">
        <f t="shared" si="6"/>
        <v>57.64830981690486</v>
      </c>
      <c r="O15" s="67">
        <v>0</v>
      </c>
      <c r="P15" s="67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</row>
    <row r="16" spans="1:248" ht="56.25" customHeight="1" hidden="1">
      <c r="A16" s="31" t="s">
        <v>109</v>
      </c>
      <c r="B16" s="69" t="s">
        <v>40</v>
      </c>
      <c r="C16" s="28" t="s">
        <v>3</v>
      </c>
      <c r="D16" s="28" t="s">
        <v>69</v>
      </c>
      <c r="E16" s="34">
        <f t="shared" si="3"/>
        <v>71723800</v>
      </c>
      <c r="F16" s="34">
        <v>71723800</v>
      </c>
      <c r="G16" s="34">
        <v>0</v>
      </c>
      <c r="H16" s="34">
        <v>0</v>
      </c>
      <c r="I16" s="34">
        <f t="shared" si="5"/>
        <v>45278216.2</v>
      </c>
      <c r="J16" s="34">
        <v>45278216.2</v>
      </c>
      <c r="K16" s="34">
        <v>0</v>
      </c>
      <c r="L16" s="34">
        <v>0</v>
      </c>
      <c r="M16" s="67">
        <f t="shared" si="4"/>
        <v>63.128579634654045</v>
      </c>
      <c r="N16" s="67">
        <f t="shared" si="6"/>
        <v>63.128579634654045</v>
      </c>
      <c r="O16" s="67">
        <v>0</v>
      </c>
      <c r="P16" s="67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</row>
    <row r="17" spans="1:248" ht="77.25" customHeight="1" hidden="1">
      <c r="A17" s="31" t="s">
        <v>108</v>
      </c>
      <c r="B17" s="32" t="s">
        <v>39</v>
      </c>
      <c r="C17" s="28" t="s">
        <v>3</v>
      </c>
      <c r="D17" s="28" t="s">
        <v>69</v>
      </c>
      <c r="E17" s="34">
        <f t="shared" si="3"/>
        <v>823700</v>
      </c>
      <c r="F17" s="34">
        <v>823700</v>
      </c>
      <c r="G17" s="34">
        <v>0</v>
      </c>
      <c r="H17" s="34">
        <v>0</v>
      </c>
      <c r="I17" s="34">
        <f t="shared" si="5"/>
        <v>445980.1</v>
      </c>
      <c r="J17" s="34">
        <v>445980.1</v>
      </c>
      <c r="K17" s="34">
        <v>0</v>
      </c>
      <c r="L17" s="34">
        <v>0</v>
      </c>
      <c r="M17" s="67">
        <f t="shared" si="4"/>
        <v>54.14351098700983</v>
      </c>
      <c r="N17" s="67">
        <f t="shared" si="6"/>
        <v>54.14351098700983</v>
      </c>
      <c r="O17" s="67">
        <v>0</v>
      </c>
      <c r="P17" s="67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</row>
    <row r="18" spans="1:248" ht="96.75" customHeight="1" hidden="1">
      <c r="A18" s="31" t="s">
        <v>107</v>
      </c>
      <c r="B18" s="32" t="s">
        <v>38</v>
      </c>
      <c r="C18" s="28" t="s">
        <v>3</v>
      </c>
      <c r="D18" s="28" t="s">
        <v>117</v>
      </c>
      <c r="E18" s="34">
        <f t="shared" si="3"/>
        <v>6840000</v>
      </c>
      <c r="F18" s="34">
        <v>6840000</v>
      </c>
      <c r="G18" s="34">
        <v>0</v>
      </c>
      <c r="H18" s="34">
        <v>0</v>
      </c>
      <c r="I18" s="34">
        <f t="shared" si="5"/>
        <v>5100000</v>
      </c>
      <c r="J18" s="34">
        <v>5100000</v>
      </c>
      <c r="K18" s="34">
        <v>0</v>
      </c>
      <c r="L18" s="34">
        <v>0</v>
      </c>
      <c r="M18" s="67">
        <f t="shared" si="4"/>
        <v>74.56140350877193</v>
      </c>
      <c r="N18" s="67">
        <f t="shared" si="6"/>
        <v>74.56140350877193</v>
      </c>
      <c r="O18" s="67">
        <v>0</v>
      </c>
      <c r="P18" s="67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</row>
    <row r="19" spans="1:248" ht="37.5" hidden="1">
      <c r="A19" s="31" t="s">
        <v>106</v>
      </c>
      <c r="B19" s="32" t="s">
        <v>37</v>
      </c>
      <c r="C19" s="28" t="s">
        <v>3</v>
      </c>
      <c r="D19" s="28" t="s">
        <v>70</v>
      </c>
      <c r="E19" s="34">
        <f t="shared" si="3"/>
        <v>3382500</v>
      </c>
      <c r="F19" s="34">
        <v>3382500</v>
      </c>
      <c r="G19" s="34">
        <v>0</v>
      </c>
      <c r="H19" s="34">
        <v>0</v>
      </c>
      <c r="I19" s="34">
        <f t="shared" si="5"/>
        <v>2555506.5</v>
      </c>
      <c r="J19" s="34">
        <v>2555506.5</v>
      </c>
      <c r="K19" s="34">
        <v>0</v>
      </c>
      <c r="L19" s="34">
        <v>0</v>
      </c>
      <c r="M19" s="67">
        <f t="shared" si="4"/>
        <v>75.55082039911308</v>
      </c>
      <c r="N19" s="67">
        <f t="shared" si="6"/>
        <v>75.55082039911308</v>
      </c>
      <c r="O19" s="67">
        <v>0</v>
      </c>
      <c r="P19" s="67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</row>
    <row r="20" spans="1:248" ht="75" hidden="1">
      <c r="A20" s="31" t="s">
        <v>105</v>
      </c>
      <c r="B20" s="32" t="s">
        <v>48</v>
      </c>
      <c r="C20" s="28" t="s">
        <v>3</v>
      </c>
      <c r="D20" s="28" t="s">
        <v>71</v>
      </c>
      <c r="E20" s="34">
        <f t="shared" si="3"/>
        <v>72032000</v>
      </c>
      <c r="F20" s="34">
        <v>72032000</v>
      </c>
      <c r="G20" s="34">
        <v>0</v>
      </c>
      <c r="H20" s="34">
        <v>0</v>
      </c>
      <c r="I20" s="34">
        <f t="shared" si="5"/>
        <v>48043412.44</v>
      </c>
      <c r="J20" s="34">
        <v>48043412.44</v>
      </c>
      <c r="K20" s="34">
        <v>0</v>
      </c>
      <c r="L20" s="34">
        <v>0</v>
      </c>
      <c r="M20" s="67">
        <f t="shared" si="4"/>
        <v>66.69731846956908</v>
      </c>
      <c r="N20" s="67">
        <f t="shared" si="6"/>
        <v>66.69731846956908</v>
      </c>
      <c r="O20" s="67">
        <v>0</v>
      </c>
      <c r="P20" s="67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</row>
    <row r="21" spans="1:248" ht="37.5" hidden="1">
      <c r="A21" s="31" t="s">
        <v>104</v>
      </c>
      <c r="B21" s="32" t="s">
        <v>49</v>
      </c>
      <c r="C21" s="28" t="s">
        <v>3</v>
      </c>
      <c r="D21" s="28" t="s">
        <v>72</v>
      </c>
      <c r="E21" s="102">
        <f t="shared" si="3"/>
        <v>218070</v>
      </c>
      <c r="F21" s="102">
        <v>218070</v>
      </c>
      <c r="G21" s="102">
        <v>0</v>
      </c>
      <c r="H21" s="102">
        <v>0</v>
      </c>
      <c r="I21" s="102">
        <f t="shared" si="5"/>
        <v>72690</v>
      </c>
      <c r="J21" s="102">
        <v>72690</v>
      </c>
      <c r="K21" s="34">
        <v>0</v>
      </c>
      <c r="L21" s="34">
        <v>0</v>
      </c>
      <c r="M21" s="67">
        <f t="shared" si="4"/>
        <v>33.33333333333333</v>
      </c>
      <c r="N21" s="67">
        <f t="shared" si="6"/>
        <v>33.33333333333333</v>
      </c>
      <c r="O21" s="67">
        <v>0</v>
      </c>
      <c r="P21" s="67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</row>
    <row r="22" spans="1:248" ht="35.25" customHeight="1" hidden="1">
      <c r="A22" s="31" t="s">
        <v>103</v>
      </c>
      <c r="B22" s="32" t="s">
        <v>33</v>
      </c>
      <c r="C22" s="28" t="s">
        <v>3</v>
      </c>
      <c r="D22" s="28" t="s">
        <v>73</v>
      </c>
      <c r="E22" s="34">
        <f t="shared" si="3"/>
        <v>5667750</v>
      </c>
      <c r="F22" s="34">
        <v>5667750</v>
      </c>
      <c r="G22" s="34">
        <v>0</v>
      </c>
      <c r="H22" s="34">
        <v>0</v>
      </c>
      <c r="I22" s="34">
        <f>J22+L22</f>
        <v>4922704</v>
      </c>
      <c r="J22" s="34">
        <v>4922704</v>
      </c>
      <c r="K22" s="34">
        <v>0</v>
      </c>
      <c r="L22" s="34">
        <v>0</v>
      </c>
      <c r="M22" s="67">
        <f t="shared" si="4"/>
        <v>86.85464249481717</v>
      </c>
      <c r="N22" s="67">
        <f t="shared" si="6"/>
        <v>86.85464249481717</v>
      </c>
      <c r="O22" s="67">
        <v>0</v>
      </c>
      <c r="P22" s="67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</row>
    <row r="23" spans="1:248" ht="59.25" customHeight="1" hidden="1">
      <c r="A23" s="35" t="s">
        <v>119</v>
      </c>
      <c r="B23" s="70" t="s">
        <v>154</v>
      </c>
      <c r="C23" s="28" t="s">
        <v>3</v>
      </c>
      <c r="D23" s="71" t="s">
        <v>133</v>
      </c>
      <c r="E23" s="34">
        <f>F23+G23+H23</f>
        <v>1900000</v>
      </c>
      <c r="F23" s="34">
        <v>1900000</v>
      </c>
      <c r="G23" s="34">
        <v>0</v>
      </c>
      <c r="H23" s="34">
        <v>0</v>
      </c>
      <c r="I23" s="34">
        <f>J23+L23</f>
        <v>1527665.98</v>
      </c>
      <c r="J23" s="34">
        <v>1527665.98</v>
      </c>
      <c r="K23" s="34">
        <v>0</v>
      </c>
      <c r="L23" s="34">
        <v>0</v>
      </c>
      <c r="M23" s="67">
        <f t="shared" si="4"/>
        <v>80.40347263157895</v>
      </c>
      <c r="N23" s="67">
        <f t="shared" si="6"/>
        <v>80.40347263157895</v>
      </c>
      <c r="O23" s="67">
        <v>0</v>
      </c>
      <c r="P23" s="67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</row>
    <row r="24" spans="1:248" s="14" customFormat="1" ht="38.25" customHeight="1">
      <c r="A24" s="2" t="s">
        <v>20</v>
      </c>
      <c r="B24" s="5" t="s">
        <v>18</v>
      </c>
      <c r="C24" s="6" t="s">
        <v>131</v>
      </c>
      <c r="D24" s="76"/>
      <c r="E24" s="7">
        <f aca="true" t="shared" si="7" ref="E24:L24">E25+E33+E41+E50+E51+E52</f>
        <v>60915379</v>
      </c>
      <c r="F24" s="7">
        <f t="shared" si="7"/>
        <v>19288400</v>
      </c>
      <c r="G24" s="7">
        <f t="shared" si="7"/>
        <v>0</v>
      </c>
      <c r="H24" s="7">
        <f t="shared" si="7"/>
        <v>41626979</v>
      </c>
      <c r="I24" s="7">
        <f t="shared" si="7"/>
        <v>10628007.790000001</v>
      </c>
      <c r="J24" s="7">
        <f t="shared" si="7"/>
        <v>9260655.030000001</v>
      </c>
      <c r="K24" s="7">
        <f t="shared" si="7"/>
        <v>0</v>
      </c>
      <c r="L24" s="7">
        <f t="shared" si="7"/>
        <v>1367352.76</v>
      </c>
      <c r="M24" s="4">
        <f t="shared" si="4"/>
        <v>17.447166814803865</v>
      </c>
      <c r="N24" s="4">
        <f t="shared" si="6"/>
        <v>48.011525217229014</v>
      </c>
      <c r="O24" s="4">
        <v>0</v>
      </c>
      <c r="P24" s="4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57" customHeight="1" hidden="1">
      <c r="A25" s="31" t="s">
        <v>102</v>
      </c>
      <c r="B25" s="32" t="s">
        <v>134</v>
      </c>
      <c r="C25" s="28" t="s">
        <v>55</v>
      </c>
      <c r="D25" s="33"/>
      <c r="E25" s="34">
        <f>E26+E27+E28+E29+E30+E31+E32</f>
        <v>19288400</v>
      </c>
      <c r="F25" s="34">
        <f aca="true" t="shared" si="8" ref="F25:L25">F26+F27+F28+F29+F30+F31+F32</f>
        <v>19288400</v>
      </c>
      <c r="G25" s="34">
        <f t="shared" si="8"/>
        <v>0</v>
      </c>
      <c r="H25" s="34">
        <f t="shared" si="8"/>
        <v>0</v>
      </c>
      <c r="I25" s="34">
        <f t="shared" si="8"/>
        <v>9260655.030000001</v>
      </c>
      <c r="J25" s="34">
        <f t="shared" si="8"/>
        <v>9260655.030000001</v>
      </c>
      <c r="K25" s="34">
        <f t="shared" si="8"/>
        <v>0</v>
      </c>
      <c r="L25" s="34">
        <f t="shared" si="8"/>
        <v>0</v>
      </c>
      <c r="M25" s="67">
        <f t="shared" si="4"/>
        <v>48.011525217229014</v>
      </c>
      <c r="N25" s="67">
        <f t="shared" si="6"/>
        <v>48.011525217229014</v>
      </c>
      <c r="O25" s="67">
        <v>0</v>
      </c>
      <c r="P25" s="67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</row>
    <row r="26" spans="1:248" s="73" customFormat="1" ht="21" customHeight="1" hidden="1">
      <c r="A26" s="125"/>
      <c r="B26" s="81" t="s">
        <v>52</v>
      </c>
      <c r="C26" s="118" t="s">
        <v>2</v>
      </c>
      <c r="D26" s="82">
        <v>210282430</v>
      </c>
      <c r="E26" s="83">
        <f aca="true" t="shared" si="9" ref="E26:E32">F26+G26+H26</f>
        <v>11979000</v>
      </c>
      <c r="F26" s="83">
        <v>11979000</v>
      </c>
      <c r="G26" s="83">
        <v>0</v>
      </c>
      <c r="H26" s="83">
        <v>0</v>
      </c>
      <c r="I26" s="83">
        <f>J26+K26+L26</f>
        <v>5740570.44</v>
      </c>
      <c r="J26" s="83">
        <v>5740570.44</v>
      </c>
      <c r="K26" s="84">
        <v>0</v>
      </c>
      <c r="L26" s="83">
        <v>0</v>
      </c>
      <c r="M26" s="67">
        <f t="shared" si="4"/>
        <v>47.92195041322314</v>
      </c>
      <c r="N26" s="67">
        <f t="shared" si="6"/>
        <v>47.92195041322314</v>
      </c>
      <c r="O26" s="67">
        <v>0</v>
      </c>
      <c r="P26" s="67">
        <v>0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</row>
    <row r="27" spans="1:248" s="73" customFormat="1" ht="21" customHeight="1" hidden="1">
      <c r="A27" s="126"/>
      <c r="B27" s="81" t="s">
        <v>53</v>
      </c>
      <c r="C27" s="118"/>
      <c r="D27" s="82">
        <v>210282430</v>
      </c>
      <c r="E27" s="83">
        <f t="shared" si="9"/>
        <v>533569</v>
      </c>
      <c r="F27" s="83">
        <v>533569</v>
      </c>
      <c r="G27" s="83">
        <v>0</v>
      </c>
      <c r="H27" s="83">
        <v>0</v>
      </c>
      <c r="I27" s="83">
        <f aca="true" t="shared" si="10" ref="I27:I48">J27+K27+L27</f>
        <v>533568.95</v>
      </c>
      <c r="J27" s="83">
        <v>533568.95</v>
      </c>
      <c r="K27" s="84">
        <v>0</v>
      </c>
      <c r="L27" s="83">
        <v>0</v>
      </c>
      <c r="M27" s="67">
        <f t="shared" si="4"/>
        <v>99.99999062914074</v>
      </c>
      <c r="N27" s="67">
        <f t="shared" si="6"/>
        <v>99.99999062914074</v>
      </c>
      <c r="O27" s="67">
        <v>0</v>
      </c>
      <c r="P27" s="67">
        <v>0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</row>
    <row r="28" spans="1:248" s="73" customFormat="1" ht="21" customHeight="1" hidden="1">
      <c r="A28" s="126"/>
      <c r="B28" s="81" t="s">
        <v>54</v>
      </c>
      <c r="C28" s="118"/>
      <c r="D28" s="82">
        <v>210282430</v>
      </c>
      <c r="E28" s="83">
        <f t="shared" si="9"/>
        <v>453931</v>
      </c>
      <c r="F28" s="83">
        <v>453931</v>
      </c>
      <c r="G28" s="83">
        <v>0</v>
      </c>
      <c r="H28" s="83">
        <v>0</v>
      </c>
      <c r="I28" s="83">
        <f t="shared" si="10"/>
        <v>453930.4</v>
      </c>
      <c r="J28" s="83">
        <v>453930.4</v>
      </c>
      <c r="K28" s="84">
        <v>0</v>
      </c>
      <c r="L28" s="83">
        <v>0</v>
      </c>
      <c r="M28" s="67">
        <f t="shared" si="4"/>
        <v>99.99986782132086</v>
      </c>
      <c r="N28" s="67">
        <f t="shared" si="6"/>
        <v>99.99986782132086</v>
      </c>
      <c r="O28" s="67">
        <v>0</v>
      </c>
      <c r="P28" s="67">
        <v>0</v>
      </c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</row>
    <row r="29" spans="1:248" ht="21" customHeight="1" hidden="1">
      <c r="A29" s="126"/>
      <c r="B29" s="85" t="s">
        <v>148</v>
      </c>
      <c r="C29" s="122" t="s">
        <v>3</v>
      </c>
      <c r="D29" s="33">
        <v>210282430</v>
      </c>
      <c r="E29" s="34">
        <f t="shared" si="9"/>
        <v>990000</v>
      </c>
      <c r="F29" s="34">
        <v>990000</v>
      </c>
      <c r="G29" s="34">
        <v>0</v>
      </c>
      <c r="H29" s="34">
        <v>0</v>
      </c>
      <c r="I29" s="83">
        <f t="shared" si="10"/>
        <v>990000</v>
      </c>
      <c r="J29" s="86">
        <v>990000</v>
      </c>
      <c r="K29" s="86">
        <v>0</v>
      </c>
      <c r="L29" s="34">
        <v>0</v>
      </c>
      <c r="M29" s="87">
        <f t="shared" si="4"/>
        <v>100</v>
      </c>
      <c r="N29" s="87">
        <f t="shared" si="6"/>
        <v>100</v>
      </c>
      <c r="O29" s="87">
        <v>0</v>
      </c>
      <c r="P29" s="87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</row>
    <row r="30" spans="1:248" ht="19.5" customHeight="1" hidden="1">
      <c r="A30" s="126"/>
      <c r="B30" s="88" t="s">
        <v>155</v>
      </c>
      <c r="C30" s="123"/>
      <c r="D30" s="33" t="s">
        <v>149</v>
      </c>
      <c r="E30" s="34">
        <f t="shared" si="9"/>
        <v>4370800</v>
      </c>
      <c r="F30" s="34">
        <f>2541575+188185+396000+1245040</f>
        <v>4370800</v>
      </c>
      <c r="G30" s="34">
        <v>0</v>
      </c>
      <c r="H30" s="34">
        <v>0</v>
      </c>
      <c r="I30" s="83">
        <f t="shared" si="10"/>
        <v>1146609.24</v>
      </c>
      <c r="J30" s="86">
        <v>1146609.24</v>
      </c>
      <c r="K30" s="86">
        <v>0</v>
      </c>
      <c r="L30" s="86">
        <v>0</v>
      </c>
      <c r="M30" s="87">
        <f t="shared" si="4"/>
        <v>26.233395259449072</v>
      </c>
      <c r="N30" s="87">
        <v>0</v>
      </c>
      <c r="O30" s="87">
        <v>0</v>
      </c>
      <c r="P30" s="67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</row>
    <row r="31" spans="1:248" ht="19.5" customHeight="1" hidden="1">
      <c r="A31" s="126"/>
      <c r="B31" s="88" t="s">
        <v>156</v>
      </c>
      <c r="C31" s="123"/>
      <c r="D31" s="33" t="s">
        <v>149</v>
      </c>
      <c r="E31" s="34">
        <f t="shared" si="9"/>
        <v>395976</v>
      </c>
      <c r="F31" s="34">
        <f>395976</f>
        <v>395976</v>
      </c>
      <c r="G31" s="34">
        <v>0</v>
      </c>
      <c r="H31" s="34">
        <v>0</v>
      </c>
      <c r="I31" s="83">
        <f t="shared" si="10"/>
        <v>395976</v>
      </c>
      <c r="J31" s="86">
        <v>395976</v>
      </c>
      <c r="K31" s="86">
        <v>0</v>
      </c>
      <c r="L31" s="86">
        <v>0</v>
      </c>
      <c r="M31" s="87">
        <f t="shared" si="4"/>
        <v>100</v>
      </c>
      <c r="N31" s="87">
        <v>0</v>
      </c>
      <c r="O31" s="87">
        <v>0</v>
      </c>
      <c r="P31" s="67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</row>
    <row r="32" spans="1:248" ht="19.5" customHeight="1" hidden="1">
      <c r="A32" s="127"/>
      <c r="B32" s="88" t="s">
        <v>157</v>
      </c>
      <c r="C32" s="124"/>
      <c r="D32" s="33" t="s">
        <v>149</v>
      </c>
      <c r="E32" s="34">
        <f t="shared" si="9"/>
        <v>565124</v>
      </c>
      <c r="F32" s="34">
        <v>565124</v>
      </c>
      <c r="G32" s="34">
        <v>0</v>
      </c>
      <c r="H32" s="34">
        <v>0</v>
      </c>
      <c r="I32" s="83">
        <f t="shared" si="10"/>
        <v>0</v>
      </c>
      <c r="J32" s="86">
        <v>0</v>
      </c>
      <c r="K32" s="86">
        <v>0</v>
      </c>
      <c r="L32" s="86">
        <v>0</v>
      </c>
      <c r="M32" s="87">
        <f t="shared" si="4"/>
        <v>0</v>
      </c>
      <c r="N32" s="87">
        <v>0</v>
      </c>
      <c r="O32" s="87">
        <v>0</v>
      </c>
      <c r="P32" s="67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</row>
    <row r="33" spans="1:248" ht="35.25" customHeight="1" hidden="1">
      <c r="A33" s="99" t="s">
        <v>101</v>
      </c>
      <c r="B33" s="32" t="s">
        <v>50</v>
      </c>
      <c r="C33" s="28" t="s">
        <v>55</v>
      </c>
      <c r="D33" s="98"/>
      <c r="E33" s="34">
        <f>E34+E35+E36+E37+E38+E39+E40</f>
        <v>194800</v>
      </c>
      <c r="F33" s="34">
        <f aca="true" t="shared" si="11" ref="F33:K33">F34+F35+F36+F37+F38+F39+F40</f>
        <v>0</v>
      </c>
      <c r="G33" s="34">
        <f t="shared" si="11"/>
        <v>0</v>
      </c>
      <c r="H33" s="34">
        <f t="shared" si="11"/>
        <v>194800</v>
      </c>
      <c r="I33" s="83">
        <f t="shared" si="10"/>
        <v>90321.12</v>
      </c>
      <c r="J33" s="34">
        <f t="shared" si="11"/>
        <v>0</v>
      </c>
      <c r="K33" s="34">
        <f t="shared" si="11"/>
        <v>0</v>
      </c>
      <c r="L33" s="34">
        <f>L34+L35+L36+L37+L38+L39+L40</f>
        <v>90321.12</v>
      </c>
      <c r="M33" s="67">
        <f t="shared" si="4"/>
        <v>46.36607802874743</v>
      </c>
      <c r="N33" s="67">
        <v>0</v>
      </c>
      <c r="O33" s="67">
        <v>0</v>
      </c>
      <c r="P33" s="67">
        <f aca="true" t="shared" si="12" ref="P33:P49">L33/H33*100</f>
        <v>46.36607802874743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</row>
    <row r="34" spans="1:248" s="73" customFormat="1" ht="21" customHeight="1" hidden="1">
      <c r="A34" s="125"/>
      <c r="B34" s="81" t="s">
        <v>52</v>
      </c>
      <c r="C34" s="118" t="s">
        <v>2</v>
      </c>
      <c r="D34" s="82" t="s">
        <v>149</v>
      </c>
      <c r="E34" s="83">
        <f aca="true" t="shared" si="13" ref="E34:E51">F34+G34+H34</f>
        <v>121000</v>
      </c>
      <c r="F34" s="83">
        <v>0</v>
      </c>
      <c r="G34" s="83">
        <v>0</v>
      </c>
      <c r="H34" s="83">
        <v>121000</v>
      </c>
      <c r="I34" s="83">
        <f t="shared" si="10"/>
        <v>57985.56</v>
      </c>
      <c r="J34" s="83">
        <v>0</v>
      </c>
      <c r="K34" s="84">
        <v>0</v>
      </c>
      <c r="L34" s="84">
        <v>57985.56</v>
      </c>
      <c r="M34" s="67">
        <f t="shared" si="4"/>
        <v>47.92195041322314</v>
      </c>
      <c r="N34" s="67">
        <v>0</v>
      </c>
      <c r="O34" s="67">
        <v>0</v>
      </c>
      <c r="P34" s="67">
        <f t="shared" si="12"/>
        <v>47.92195041322314</v>
      </c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</row>
    <row r="35" spans="1:248" s="73" customFormat="1" ht="21" customHeight="1" hidden="1">
      <c r="A35" s="126"/>
      <c r="B35" s="81" t="s">
        <v>53</v>
      </c>
      <c r="C35" s="118"/>
      <c r="D35" s="82" t="s">
        <v>149</v>
      </c>
      <c r="E35" s="83">
        <f t="shared" si="13"/>
        <v>5397</v>
      </c>
      <c r="F35" s="83">
        <v>0</v>
      </c>
      <c r="G35" s="83">
        <v>0</v>
      </c>
      <c r="H35" s="83">
        <v>5397</v>
      </c>
      <c r="I35" s="83">
        <f t="shared" si="10"/>
        <v>5397</v>
      </c>
      <c r="J35" s="83">
        <v>0</v>
      </c>
      <c r="K35" s="84">
        <v>0</v>
      </c>
      <c r="L35" s="84">
        <v>5397</v>
      </c>
      <c r="M35" s="67">
        <f t="shared" si="4"/>
        <v>100</v>
      </c>
      <c r="N35" s="67">
        <v>0</v>
      </c>
      <c r="O35" s="67">
        <v>0</v>
      </c>
      <c r="P35" s="67">
        <f t="shared" si="12"/>
        <v>100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</row>
    <row r="36" spans="1:248" s="73" customFormat="1" ht="19.5" customHeight="1" hidden="1">
      <c r="A36" s="126"/>
      <c r="B36" s="81" t="s">
        <v>54</v>
      </c>
      <c r="C36" s="118"/>
      <c r="D36" s="82" t="s">
        <v>149</v>
      </c>
      <c r="E36" s="83">
        <f t="shared" si="13"/>
        <v>4595</v>
      </c>
      <c r="F36" s="83">
        <v>0</v>
      </c>
      <c r="G36" s="83">
        <v>0</v>
      </c>
      <c r="H36" s="83">
        <v>4595</v>
      </c>
      <c r="I36" s="83">
        <f t="shared" si="10"/>
        <v>4595</v>
      </c>
      <c r="J36" s="83">
        <v>0</v>
      </c>
      <c r="K36" s="84">
        <v>0</v>
      </c>
      <c r="L36" s="84">
        <v>4595</v>
      </c>
      <c r="M36" s="67">
        <f t="shared" si="4"/>
        <v>100</v>
      </c>
      <c r="N36" s="67">
        <v>0</v>
      </c>
      <c r="O36" s="67">
        <v>0</v>
      </c>
      <c r="P36" s="67">
        <f t="shared" si="12"/>
        <v>100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</row>
    <row r="37" spans="1:248" s="73" customFormat="1" ht="19.5" customHeight="1" hidden="1">
      <c r="A37" s="126"/>
      <c r="B37" s="32" t="s">
        <v>148</v>
      </c>
      <c r="C37" s="122" t="s">
        <v>3</v>
      </c>
      <c r="D37" s="82"/>
      <c r="E37" s="34">
        <f>F37+G37+H37</f>
        <v>10000</v>
      </c>
      <c r="F37" s="34">
        <v>0</v>
      </c>
      <c r="G37" s="34">
        <v>0</v>
      </c>
      <c r="H37" s="34">
        <v>10000</v>
      </c>
      <c r="I37" s="83">
        <f t="shared" si="10"/>
        <v>10000</v>
      </c>
      <c r="J37" s="86">
        <v>0</v>
      </c>
      <c r="K37" s="86">
        <v>0</v>
      </c>
      <c r="L37" s="86">
        <v>10000</v>
      </c>
      <c r="M37" s="87">
        <f t="shared" si="4"/>
        <v>100</v>
      </c>
      <c r="N37" s="87">
        <v>0</v>
      </c>
      <c r="O37" s="87">
        <v>0</v>
      </c>
      <c r="P37" s="87">
        <f t="shared" si="12"/>
        <v>100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</row>
    <row r="38" spans="1:248" ht="19.5" customHeight="1" hidden="1">
      <c r="A38" s="126"/>
      <c r="B38" s="88" t="s">
        <v>155</v>
      </c>
      <c r="C38" s="123"/>
      <c r="D38" s="33" t="s">
        <v>149</v>
      </c>
      <c r="E38" s="34">
        <f>F38+G38+H38</f>
        <v>44100</v>
      </c>
      <c r="F38" s="34">
        <v>0</v>
      </c>
      <c r="G38" s="34">
        <v>0</v>
      </c>
      <c r="H38" s="34">
        <f>25672+1852+4000+12576</f>
        <v>44100</v>
      </c>
      <c r="I38" s="83">
        <f t="shared" si="10"/>
        <v>8343.56</v>
      </c>
      <c r="J38" s="86">
        <v>0</v>
      </c>
      <c r="K38" s="86">
        <v>0</v>
      </c>
      <c r="L38" s="86">
        <v>8343.56</v>
      </c>
      <c r="M38" s="87">
        <f t="shared" si="4"/>
        <v>18.919637188208615</v>
      </c>
      <c r="N38" s="87">
        <v>0</v>
      </c>
      <c r="O38" s="87">
        <v>0</v>
      </c>
      <c r="P38" s="87">
        <f t="shared" si="12"/>
        <v>18.919637188208615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</row>
    <row r="39" spans="1:248" ht="19.5" customHeight="1" hidden="1">
      <c r="A39" s="126"/>
      <c r="B39" s="88" t="s">
        <v>156</v>
      </c>
      <c r="C39" s="123"/>
      <c r="D39" s="33" t="s">
        <v>149</v>
      </c>
      <c r="E39" s="34">
        <f>F39+G39+H39</f>
        <v>4000</v>
      </c>
      <c r="F39" s="34">
        <v>0</v>
      </c>
      <c r="G39" s="34">
        <v>0</v>
      </c>
      <c r="H39" s="34">
        <v>4000</v>
      </c>
      <c r="I39" s="83">
        <f t="shared" si="10"/>
        <v>4000</v>
      </c>
      <c r="J39" s="86">
        <v>0</v>
      </c>
      <c r="K39" s="86">
        <v>0</v>
      </c>
      <c r="L39" s="86">
        <v>4000</v>
      </c>
      <c r="M39" s="87">
        <f t="shared" si="4"/>
        <v>100</v>
      </c>
      <c r="N39" s="87">
        <v>0</v>
      </c>
      <c r="O39" s="87">
        <v>0</v>
      </c>
      <c r="P39" s="87">
        <f t="shared" si="12"/>
        <v>100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</row>
    <row r="40" spans="1:248" ht="18" customHeight="1" hidden="1">
      <c r="A40" s="127"/>
      <c r="B40" s="88" t="s">
        <v>157</v>
      </c>
      <c r="C40" s="124"/>
      <c r="D40" s="33" t="s">
        <v>149</v>
      </c>
      <c r="E40" s="34">
        <f>F40+G40+H40</f>
        <v>5708</v>
      </c>
      <c r="F40" s="34">
        <v>0</v>
      </c>
      <c r="G40" s="34">
        <v>0</v>
      </c>
      <c r="H40" s="34">
        <v>5708</v>
      </c>
      <c r="I40" s="83">
        <f t="shared" si="10"/>
        <v>0</v>
      </c>
      <c r="J40" s="86">
        <v>0</v>
      </c>
      <c r="K40" s="86">
        <v>0</v>
      </c>
      <c r="L40" s="86">
        <v>0</v>
      </c>
      <c r="M40" s="87">
        <f t="shared" si="4"/>
        <v>0</v>
      </c>
      <c r="N40" s="87">
        <v>0</v>
      </c>
      <c r="O40" s="87">
        <v>0</v>
      </c>
      <c r="P40" s="87">
        <f t="shared" si="12"/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</row>
    <row r="41" spans="1:248" ht="56.25" hidden="1">
      <c r="A41" s="35" t="s">
        <v>121</v>
      </c>
      <c r="B41" s="36" t="s">
        <v>122</v>
      </c>
      <c r="C41" s="28" t="s">
        <v>2</v>
      </c>
      <c r="D41" s="28"/>
      <c r="E41" s="34">
        <f>E42+E43+E44+E45+E46+E47+E48+E49</f>
        <v>9685179</v>
      </c>
      <c r="F41" s="34">
        <f aca="true" t="shared" si="14" ref="F41:L41">F42+F43+F44+F45+F46+F47+F48+F49</f>
        <v>0</v>
      </c>
      <c r="G41" s="34">
        <f t="shared" si="14"/>
        <v>0</v>
      </c>
      <c r="H41" s="34">
        <f t="shared" si="14"/>
        <v>9685179</v>
      </c>
      <c r="I41" s="34">
        <f t="shared" si="14"/>
        <v>190206.64</v>
      </c>
      <c r="J41" s="34">
        <f t="shared" si="14"/>
        <v>0</v>
      </c>
      <c r="K41" s="34">
        <f t="shared" si="14"/>
        <v>0</v>
      </c>
      <c r="L41" s="34">
        <f t="shared" si="14"/>
        <v>190206.64</v>
      </c>
      <c r="M41" s="87">
        <f t="shared" si="4"/>
        <v>1.9638939042840615</v>
      </c>
      <c r="N41" s="67">
        <v>0</v>
      </c>
      <c r="O41" s="67">
        <v>0</v>
      </c>
      <c r="P41" s="67">
        <f t="shared" si="12"/>
        <v>1.9638939042840615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</row>
    <row r="42" spans="1:248" s="73" customFormat="1" ht="18.75" hidden="1">
      <c r="A42" s="120"/>
      <c r="B42" s="89" t="s">
        <v>137</v>
      </c>
      <c r="C42" s="90"/>
      <c r="D42" s="91"/>
      <c r="E42" s="92">
        <f>F42+G42+H42</f>
        <v>1594247</v>
      </c>
      <c r="F42" s="92">
        <v>0</v>
      </c>
      <c r="G42" s="92">
        <v>0</v>
      </c>
      <c r="H42" s="92">
        <v>1594247</v>
      </c>
      <c r="I42" s="83">
        <f>J42+K42+L42</f>
        <v>0</v>
      </c>
      <c r="J42" s="92">
        <v>0</v>
      </c>
      <c r="K42" s="92">
        <v>0</v>
      </c>
      <c r="L42" s="92">
        <v>0</v>
      </c>
      <c r="M42" s="93">
        <f t="shared" si="4"/>
        <v>0</v>
      </c>
      <c r="N42" s="93">
        <v>0</v>
      </c>
      <c r="O42" s="93">
        <v>0</v>
      </c>
      <c r="P42" s="93">
        <f t="shared" si="12"/>
        <v>0</v>
      </c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</row>
    <row r="43" spans="1:248" s="73" customFormat="1" ht="19.5" customHeight="1" hidden="1">
      <c r="A43" s="120"/>
      <c r="B43" s="94" t="s">
        <v>138</v>
      </c>
      <c r="C43" s="90"/>
      <c r="D43" s="91"/>
      <c r="E43" s="83">
        <f t="shared" si="13"/>
        <v>137741</v>
      </c>
      <c r="F43" s="83">
        <v>0</v>
      </c>
      <c r="G43" s="83">
        <v>0</v>
      </c>
      <c r="H43" s="83">
        <v>137741</v>
      </c>
      <c r="I43" s="83">
        <f t="shared" si="10"/>
        <v>137740.22</v>
      </c>
      <c r="J43" s="83">
        <v>0</v>
      </c>
      <c r="K43" s="83">
        <v>0</v>
      </c>
      <c r="L43" s="83">
        <v>137740.22</v>
      </c>
      <c r="M43" s="67">
        <f t="shared" si="4"/>
        <v>99.99943371980746</v>
      </c>
      <c r="N43" s="67">
        <v>0</v>
      </c>
      <c r="O43" s="67">
        <v>0</v>
      </c>
      <c r="P43" s="67">
        <f t="shared" si="12"/>
        <v>99.99943371980746</v>
      </c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</row>
    <row r="44" spans="1:248" s="73" customFormat="1" ht="30.75" customHeight="1" hidden="1">
      <c r="A44" s="120"/>
      <c r="B44" s="94" t="s">
        <v>139</v>
      </c>
      <c r="C44" s="90"/>
      <c r="D44" s="91"/>
      <c r="E44" s="83">
        <f t="shared" si="13"/>
        <v>1062600</v>
      </c>
      <c r="F44" s="83">
        <v>0</v>
      </c>
      <c r="G44" s="83">
        <v>0</v>
      </c>
      <c r="H44" s="83">
        <v>1062600</v>
      </c>
      <c r="I44" s="83">
        <f t="shared" si="10"/>
        <v>0</v>
      </c>
      <c r="J44" s="83">
        <v>0</v>
      </c>
      <c r="K44" s="83">
        <v>0</v>
      </c>
      <c r="L44" s="83">
        <v>0</v>
      </c>
      <c r="M44" s="67">
        <f t="shared" si="4"/>
        <v>0</v>
      </c>
      <c r="N44" s="67">
        <v>0</v>
      </c>
      <c r="O44" s="67">
        <v>0</v>
      </c>
      <c r="P44" s="67">
        <f t="shared" si="12"/>
        <v>0</v>
      </c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</row>
    <row r="45" spans="1:248" s="73" customFormat="1" ht="34.5" customHeight="1" hidden="1">
      <c r="A45" s="120"/>
      <c r="B45" s="95" t="s">
        <v>140</v>
      </c>
      <c r="C45" s="90"/>
      <c r="D45" s="91"/>
      <c r="E45" s="83">
        <f t="shared" si="13"/>
        <v>2000000</v>
      </c>
      <c r="F45" s="83">
        <v>0</v>
      </c>
      <c r="G45" s="83">
        <v>0</v>
      </c>
      <c r="H45" s="83">
        <v>2000000</v>
      </c>
      <c r="I45" s="83">
        <f t="shared" si="10"/>
        <v>0</v>
      </c>
      <c r="J45" s="83">
        <v>0</v>
      </c>
      <c r="K45" s="83">
        <v>0</v>
      </c>
      <c r="L45" s="83">
        <v>0</v>
      </c>
      <c r="M45" s="67">
        <f t="shared" si="4"/>
        <v>0</v>
      </c>
      <c r="N45" s="67">
        <v>0</v>
      </c>
      <c r="O45" s="67">
        <v>0</v>
      </c>
      <c r="P45" s="67">
        <f t="shared" si="12"/>
        <v>0</v>
      </c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</row>
    <row r="46" spans="1:248" s="73" customFormat="1" ht="49.5" hidden="1">
      <c r="A46" s="120"/>
      <c r="B46" s="94" t="s">
        <v>141</v>
      </c>
      <c r="C46" s="90"/>
      <c r="D46" s="91"/>
      <c r="E46" s="83">
        <f t="shared" si="13"/>
        <v>1535000</v>
      </c>
      <c r="F46" s="83">
        <v>0</v>
      </c>
      <c r="G46" s="83">
        <v>0</v>
      </c>
      <c r="H46" s="83">
        <v>1535000</v>
      </c>
      <c r="I46" s="83">
        <f t="shared" si="10"/>
        <v>0</v>
      </c>
      <c r="J46" s="83">
        <v>0</v>
      </c>
      <c r="K46" s="83">
        <v>0</v>
      </c>
      <c r="L46" s="83">
        <v>0</v>
      </c>
      <c r="M46" s="67">
        <f t="shared" si="4"/>
        <v>0</v>
      </c>
      <c r="N46" s="67">
        <v>0</v>
      </c>
      <c r="O46" s="67">
        <v>0</v>
      </c>
      <c r="P46" s="67">
        <f t="shared" si="12"/>
        <v>0</v>
      </c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</row>
    <row r="47" spans="1:248" s="73" customFormat="1" ht="18.75" hidden="1">
      <c r="A47" s="120"/>
      <c r="B47" s="94" t="s">
        <v>150</v>
      </c>
      <c r="C47" s="90"/>
      <c r="D47" s="91"/>
      <c r="E47" s="83">
        <f>F47+G47+H47</f>
        <v>2353124</v>
      </c>
      <c r="F47" s="83">
        <v>0</v>
      </c>
      <c r="G47" s="83">
        <v>0</v>
      </c>
      <c r="H47" s="83">
        <v>2353124</v>
      </c>
      <c r="I47" s="83">
        <f t="shared" si="10"/>
        <v>0</v>
      </c>
      <c r="J47" s="83">
        <v>0</v>
      </c>
      <c r="K47" s="83">
        <v>0</v>
      </c>
      <c r="L47" s="83">
        <v>0</v>
      </c>
      <c r="M47" s="67">
        <f t="shared" si="4"/>
        <v>0</v>
      </c>
      <c r="N47" s="67">
        <v>0</v>
      </c>
      <c r="O47" s="67">
        <v>0</v>
      </c>
      <c r="P47" s="67">
        <f t="shared" si="12"/>
        <v>0</v>
      </c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</row>
    <row r="48" spans="1:248" s="73" customFormat="1" ht="35.25" customHeight="1" hidden="1">
      <c r="A48" s="120"/>
      <c r="B48" s="94" t="s">
        <v>151</v>
      </c>
      <c r="C48" s="90"/>
      <c r="D48" s="91"/>
      <c r="E48" s="83">
        <f>F48+G48+H48</f>
        <v>52467</v>
      </c>
      <c r="F48" s="83">
        <v>0</v>
      </c>
      <c r="G48" s="83">
        <v>0</v>
      </c>
      <c r="H48" s="83">
        <v>52467</v>
      </c>
      <c r="I48" s="83">
        <f t="shared" si="10"/>
        <v>52466.42</v>
      </c>
      <c r="J48" s="83">
        <v>0</v>
      </c>
      <c r="K48" s="83">
        <v>0</v>
      </c>
      <c r="L48" s="96">
        <v>52466.42</v>
      </c>
      <c r="M48" s="67">
        <f t="shared" si="4"/>
        <v>99.99889454323669</v>
      </c>
      <c r="N48" s="67">
        <v>0</v>
      </c>
      <c r="O48" s="67">
        <v>0</v>
      </c>
      <c r="P48" s="67">
        <f t="shared" si="12"/>
        <v>99.99889454323669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</row>
    <row r="49" spans="1:248" s="73" customFormat="1" ht="33" hidden="1">
      <c r="A49" s="121"/>
      <c r="B49" s="94" t="s">
        <v>152</v>
      </c>
      <c r="C49" s="97"/>
      <c r="D49" s="91"/>
      <c r="E49" s="83">
        <f>F49+G49+H49</f>
        <v>950000</v>
      </c>
      <c r="F49" s="83">
        <v>0</v>
      </c>
      <c r="G49" s="83">
        <v>0</v>
      </c>
      <c r="H49" s="83">
        <v>950000</v>
      </c>
      <c r="I49" s="83">
        <f>J49+K49+L49</f>
        <v>0</v>
      </c>
      <c r="J49" s="83">
        <v>0</v>
      </c>
      <c r="K49" s="83">
        <v>0</v>
      </c>
      <c r="L49" s="67">
        <v>0</v>
      </c>
      <c r="M49" s="67">
        <f t="shared" si="4"/>
        <v>0</v>
      </c>
      <c r="N49" s="67">
        <v>0</v>
      </c>
      <c r="O49" s="67">
        <v>0</v>
      </c>
      <c r="P49" s="67">
        <f t="shared" si="12"/>
        <v>0</v>
      </c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</row>
    <row r="50" spans="1:248" ht="75" hidden="1">
      <c r="A50" s="35" t="s">
        <v>123</v>
      </c>
      <c r="B50" s="36" t="s">
        <v>124</v>
      </c>
      <c r="C50" s="98" t="s">
        <v>2</v>
      </c>
      <c r="D50" s="98"/>
      <c r="E50" s="34">
        <f t="shared" si="13"/>
        <v>0</v>
      </c>
      <c r="F50" s="34">
        <v>0</v>
      </c>
      <c r="G50" s="34">
        <v>0</v>
      </c>
      <c r="H50" s="34">
        <v>0</v>
      </c>
      <c r="I50" s="34">
        <f>J50+L50</f>
        <v>0</v>
      </c>
      <c r="J50" s="34">
        <v>0</v>
      </c>
      <c r="K50" s="34">
        <v>0</v>
      </c>
      <c r="L50" s="34">
        <v>0</v>
      </c>
      <c r="M50" s="67">
        <v>0</v>
      </c>
      <c r="N50" s="67">
        <v>0</v>
      </c>
      <c r="O50" s="67">
        <v>0</v>
      </c>
      <c r="P50" s="67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</row>
    <row r="51" spans="1:248" ht="56.25" hidden="1">
      <c r="A51" s="35" t="s">
        <v>125</v>
      </c>
      <c r="B51" s="36" t="s">
        <v>126</v>
      </c>
      <c r="C51" s="98" t="s">
        <v>2</v>
      </c>
      <c r="D51" s="98"/>
      <c r="E51" s="34">
        <f t="shared" si="13"/>
        <v>2100000</v>
      </c>
      <c r="F51" s="34">
        <v>0</v>
      </c>
      <c r="G51" s="34">
        <v>0</v>
      </c>
      <c r="H51" s="34">
        <v>2100000</v>
      </c>
      <c r="I51" s="34">
        <f>J51+L51</f>
        <v>237000</v>
      </c>
      <c r="J51" s="34">
        <v>0</v>
      </c>
      <c r="K51" s="34">
        <v>0</v>
      </c>
      <c r="L51" s="34">
        <v>237000</v>
      </c>
      <c r="M51" s="67">
        <f aca="true" t="shared" si="15" ref="M51:M83">I51/E51*100</f>
        <v>11.285714285714285</v>
      </c>
      <c r="N51" s="67">
        <v>0</v>
      </c>
      <c r="O51" s="67">
        <v>0</v>
      </c>
      <c r="P51" s="67">
        <f aca="true" t="shared" si="16" ref="P51:P62">L51/H51*100</f>
        <v>11.285714285714285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</row>
    <row r="52" spans="1:248" ht="37.5" hidden="1">
      <c r="A52" s="35" t="s">
        <v>127</v>
      </c>
      <c r="B52" s="36" t="s">
        <v>128</v>
      </c>
      <c r="C52" s="100" t="s">
        <v>130</v>
      </c>
      <c r="D52" s="100"/>
      <c r="E52" s="34">
        <f>F52+G52+H52</f>
        <v>29647000</v>
      </c>
      <c r="F52" s="34">
        <v>0</v>
      </c>
      <c r="G52" s="34">
        <v>0</v>
      </c>
      <c r="H52" s="34">
        <f>H53+H54+H55+H56+H57+H58+H59+H60</f>
        <v>29647000</v>
      </c>
      <c r="I52" s="34">
        <f>I53+I54+I55+I56+I57+I58+I59</f>
        <v>849825</v>
      </c>
      <c r="J52" s="34">
        <f>J53+J54+J55+J56+J57+J58+J59</f>
        <v>0</v>
      </c>
      <c r="K52" s="34">
        <f>K53+K54+K55+K56+K57+K58+K59</f>
        <v>0</v>
      </c>
      <c r="L52" s="34">
        <f>L53+L54+L55+L56+L57+L58+L59+L60</f>
        <v>849825</v>
      </c>
      <c r="M52" s="67">
        <f t="shared" si="15"/>
        <v>2.866478901743853</v>
      </c>
      <c r="N52" s="67">
        <v>0</v>
      </c>
      <c r="O52" s="67">
        <v>0</v>
      </c>
      <c r="P52" s="67">
        <f t="shared" si="16"/>
        <v>2.866478901743853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</row>
    <row r="53" spans="1:248" ht="41.25" customHeight="1" hidden="1">
      <c r="A53" s="101"/>
      <c r="B53" s="103" t="s">
        <v>142</v>
      </c>
      <c r="C53" s="28"/>
      <c r="D53" s="104"/>
      <c r="E53" s="34">
        <f aca="true" t="shared" si="17" ref="E53:E59">F53+G53+H53</f>
        <v>5895000</v>
      </c>
      <c r="F53" s="34">
        <v>0</v>
      </c>
      <c r="G53" s="34">
        <v>0</v>
      </c>
      <c r="H53" s="105">
        <v>5895000</v>
      </c>
      <c r="I53" s="34">
        <f aca="true" t="shared" si="18" ref="I53:I59">J53+K53+L53</f>
        <v>0</v>
      </c>
      <c r="J53" s="34">
        <v>0</v>
      </c>
      <c r="K53" s="34">
        <v>0</v>
      </c>
      <c r="L53" s="34">
        <v>0</v>
      </c>
      <c r="M53" s="67">
        <f t="shared" si="15"/>
        <v>0</v>
      </c>
      <c r="N53" s="67">
        <v>0</v>
      </c>
      <c r="O53" s="67">
        <v>0</v>
      </c>
      <c r="P53" s="67">
        <f t="shared" si="16"/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</row>
    <row r="54" spans="1:248" ht="39.75" customHeight="1" hidden="1">
      <c r="A54" s="101"/>
      <c r="B54" s="103" t="s">
        <v>143</v>
      </c>
      <c r="C54" s="28"/>
      <c r="D54" s="104"/>
      <c r="E54" s="34">
        <f t="shared" si="17"/>
        <v>2753913</v>
      </c>
      <c r="F54" s="34">
        <v>0</v>
      </c>
      <c r="G54" s="34">
        <v>0</v>
      </c>
      <c r="H54" s="105">
        <v>2753913</v>
      </c>
      <c r="I54" s="34">
        <f t="shared" si="18"/>
        <v>0</v>
      </c>
      <c r="J54" s="34">
        <v>0</v>
      </c>
      <c r="K54" s="34">
        <v>0</v>
      </c>
      <c r="L54" s="34">
        <v>0</v>
      </c>
      <c r="M54" s="67">
        <f t="shared" si="15"/>
        <v>0</v>
      </c>
      <c r="N54" s="67">
        <v>0</v>
      </c>
      <c r="O54" s="67">
        <v>0</v>
      </c>
      <c r="P54" s="67">
        <f t="shared" si="16"/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</row>
    <row r="55" spans="1:248" ht="36.75" customHeight="1" hidden="1">
      <c r="A55" s="101"/>
      <c r="B55" s="103" t="s">
        <v>144</v>
      </c>
      <c r="C55" s="28"/>
      <c r="D55" s="104"/>
      <c r="E55" s="34">
        <f t="shared" si="17"/>
        <v>2828508</v>
      </c>
      <c r="F55" s="34">
        <v>0</v>
      </c>
      <c r="G55" s="34">
        <v>0</v>
      </c>
      <c r="H55" s="105">
        <v>2828508</v>
      </c>
      <c r="I55" s="34">
        <f t="shared" si="18"/>
        <v>0</v>
      </c>
      <c r="J55" s="34">
        <v>0</v>
      </c>
      <c r="K55" s="34">
        <v>0</v>
      </c>
      <c r="L55" s="34">
        <v>0</v>
      </c>
      <c r="M55" s="67">
        <f t="shared" si="15"/>
        <v>0</v>
      </c>
      <c r="N55" s="67">
        <v>0</v>
      </c>
      <c r="O55" s="67">
        <v>0</v>
      </c>
      <c r="P55" s="67">
        <f t="shared" si="16"/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</row>
    <row r="56" spans="1:248" ht="36.75" customHeight="1" hidden="1">
      <c r="A56" s="101"/>
      <c r="B56" s="103" t="s">
        <v>158</v>
      </c>
      <c r="C56" s="28"/>
      <c r="D56" s="104"/>
      <c r="E56" s="34">
        <f>F56+G56+H56</f>
        <v>1169579</v>
      </c>
      <c r="F56" s="34">
        <v>0</v>
      </c>
      <c r="G56" s="34">
        <v>0</v>
      </c>
      <c r="H56" s="105">
        <v>1169579</v>
      </c>
      <c r="I56" s="34">
        <f>J56+K56+L56</f>
        <v>0</v>
      </c>
      <c r="J56" s="34">
        <v>0</v>
      </c>
      <c r="K56" s="34">
        <v>0</v>
      </c>
      <c r="L56" s="34">
        <v>0</v>
      </c>
      <c r="M56" s="67">
        <f t="shared" si="15"/>
        <v>0</v>
      </c>
      <c r="N56" s="67">
        <v>0</v>
      </c>
      <c r="O56" s="67">
        <v>0</v>
      </c>
      <c r="P56" s="67">
        <f t="shared" si="16"/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</row>
    <row r="57" spans="1:248" ht="36.75" customHeight="1" hidden="1">
      <c r="A57" s="101"/>
      <c r="B57" s="103" t="s">
        <v>145</v>
      </c>
      <c r="C57" s="28"/>
      <c r="D57" s="104"/>
      <c r="E57" s="34">
        <f t="shared" si="17"/>
        <v>849825</v>
      </c>
      <c r="F57" s="34">
        <v>0</v>
      </c>
      <c r="G57" s="34">
        <v>0</v>
      </c>
      <c r="H57" s="105">
        <v>849825</v>
      </c>
      <c r="I57" s="34">
        <f t="shared" si="18"/>
        <v>849825</v>
      </c>
      <c r="J57" s="34">
        <v>0</v>
      </c>
      <c r="K57" s="34">
        <v>0</v>
      </c>
      <c r="L57" s="34">
        <v>849825</v>
      </c>
      <c r="M57" s="67">
        <f t="shared" si="15"/>
        <v>100</v>
      </c>
      <c r="N57" s="67">
        <v>0</v>
      </c>
      <c r="O57" s="67">
        <v>0</v>
      </c>
      <c r="P57" s="67">
        <f t="shared" si="16"/>
        <v>100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</row>
    <row r="58" spans="1:248" ht="38.25" customHeight="1" hidden="1">
      <c r="A58" s="101"/>
      <c r="B58" s="103" t="s">
        <v>146</v>
      </c>
      <c r="C58" s="28"/>
      <c r="D58" s="104"/>
      <c r="E58" s="34">
        <f t="shared" si="17"/>
        <v>4000000</v>
      </c>
      <c r="F58" s="34">
        <v>0</v>
      </c>
      <c r="G58" s="34">
        <v>0</v>
      </c>
      <c r="H58" s="105">
        <v>4000000</v>
      </c>
      <c r="I58" s="34">
        <f t="shared" si="18"/>
        <v>0</v>
      </c>
      <c r="J58" s="34">
        <v>0</v>
      </c>
      <c r="K58" s="34">
        <v>0</v>
      </c>
      <c r="L58" s="34">
        <v>0</v>
      </c>
      <c r="M58" s="67">
        <f t="shared" si="15"/>
        <v>0</v>
      </c>
      <c r="N58" s="67">
        <v>0</v>
      </c>
      <c r="O58" s="67">
        <v>0</v>
      </c>
      <c r="P58" s="67">
        <f t="shared" si="16"/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</row>
    <row r="59" spans="1:248" ht="38.25" customHeight="1" hidden="1">
      <c r="A59" s="101"/>
      <c r="B59" s="103" t="s">
        <v>147</v>
      </c>
      <c r="C59" s="28"/>
      <c r="D59" s="104"/>
      <c r="E59" s="34">
        <f t="shared" si="17"/>
        <v>10910710</v>
      </c>
      <c r="F59" s="34">
        <v>0</v>
      </c>
      <c r="G59" s="34">
        <v>0</v>
      </c>
      <c r="H59" s="105">
        <v>10910710</v>
      </c>
      <c r="I59" s="34">
        <f t="shared" si="18"/>
        <v>0</v>
      </c>
      <c r="J59" s="34">
        <v>0</v>
      </c>
      <c r="K59" s="34">
        <v>0</v>
      </c>
      <c r="L59" s="34">
        <v>0</v>
      </c>
      <c r="M59" s="67">
        <f t="shared" si="15"/>
        <v>0</v>
      </c>
      <c r="N59" s="67">
        <v>0</v>
      </c>
      <c r="O59" s="67">
        <v>0</v>
      </c>
      <c r="P59" s="67">
        <f t="shared" si="16"/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</row>
    <row r="60" spans="1:248" ht="18.75" customHeight="1" hidden="1">
      <c r="A60" s="101"/>
      <c r="B60" s="103" t="s">
        <v>159</v>
      </c>
      <c r="C60" s="28"/>
      <c r="D60" s="104"/>
      <c r="E60" s="34">
        <f>F60+G60+H60</f>
        <v>1239465</v>
      </c>
      <c r="F60" s="34">
        <v>0</v>
      </c>
      <c r="G60" s="34">
        <v>0</v>
      </c>
      <c r="H60" s="105">
        <v>1239465</v>
      </c>
      <c r="I60" s="34">
        <f>J60+K60+L60</f>
        <v>0</v>
      </c>
      <c r="J60" s="34">
        <v>0</v>
      </c>
      <c r="K60" s="34">
        <v>0</v>
      </c>
      <c r="L60" s="34">
        <v>0</v>
      </c>
      <c r="M60" s="67">
        <f t="shared" si="15"/>
        <v>0</v>
      </c>
      <c r="N60" s="67">
        <v>0</v>
      </c>
      <c r="O60" s="67">
        <v>0</v>
      </c>
      <c r="P60" s="67">
        <f t="shared" si="16"/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</row>
    <row r="61" spans="1:248" s="111" customFormat="1" ht="17.25" customHeight="1">
      <c r="A61" s="106"/>
      <c r="B61" s="107" t="s">
        <v>27</v>
      </c>
      <c r="C61" s="108"/>
      <c r="D61" s="109"/>
      <c r="E61" s="110">
        <f aca="true" t="shared" si="19" ref="E61:L61">E8+E24</f>
        <v>3256152190.26</v>
      </c>
      <c r="F61" s="110">
        <f t="shared" si="19"/>
        <v>2495275720</v>
      </c>
      <c r="G61" s="110">
        <f t="shared" si="19"/>
        <v>203724765.26</v>
      </c>
      <c r="H61" s="110">
        <f t="shared" si="19"/>
        <v>557151705</v>
      </c>
      <c r="I61" s="110">
        <f t="shared" si="19"/>
        <v>2329247800.3399997</v>
      </c>
      <c r="J61" s="110">
        <f t="shared" si="19"/>
        <v>1803324308.38</v>
      </c>
      <c r="K61" s="110">
        <f t="shared" si="19"/>
        <v>142665272.84</v>
      </c>
      <c r="L61" s="110">
        <f t="shared" si="19"/>
        <v>383258219.11999995</v>
      </c>
      <c r="M61" s="4">
        <f t="shared" si="15"/>
        <v>71.53375101162</v>
      </c>
      <c r="N61" s="4">
        <f>J61/F61*100</f>
        <v>72.26954095397522</v>
      </c>
      <c r="O61" s="4">
        <f>K61/G61*100</f>
        <v>70.02843893717392</v>
      </c>
      <c r="P61" s="4">
        <f t="shared" si="16"/>
        <v>68.78884434536549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</row>
    <row r="62" spans="1:248" s="14" customFormat="1" ht="36.75" customHeight="1">
      <c r="A62" s="2" t="s">
        <v>6</v>
      </c>
      <c r="B62" s="9" t="s">
        <v>19</v>
      </c>
      <c r="C62" s="10" t="s">
        <v>3</v>
      </c>
      <c r="D62" s="11"/>
      <c r="E62" s="7">
        <f>E63+E64+E65</f>
        <v>1320000</v>
      </c>
      <c r="F62" s="7">
        <f aca="true" t="shared" si="20" ref="F62:L62">F63+F64+F65</f>
        <v>1000000</v>
      </c>
      <c r="G62" s="7">
        <f t="shared" si="20"/>
        <v>0</v>
      </c>
      <c r="H62" s="7">
        <f t="shared" si="20"/>
        <v>320000</v>
      </c>
      <c r="I62" s="7">
        <f t="shared" si="20"/>
        <v>719999</v>
      </c>
      <c r="J62" s="7">
        <f t="shared" si="20"/>
        <v>400000</v>
      </c>
      <c r="K62" s="7">
        <f t="shared" si="20"/>
        <v>0</v>
      </c>
      <c r="L62" s="7">
        <f t="shared" si="20"/>
        <v>319999</v>
      </c>
      <c r="M62" s="4">
        <f t="shared" si="15"/>
        <v>54.54537878787878</v>
      </c>
      <c r="N62" s="4">
        <f>J62/F62*100</f>
        <v>40</v>
      </c>
      <c r="O62" s="4">
        <v>0</v>
      </c>
      <c r="P62" s="4">
        <f t="shared" si="16"/>
        <v>99.99968750000001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ht="36" customHeight="1" hidden="1">
      <c r="A63" s="31" t="s">
        <v>100</v>
      </c>
      <c r="B63" s="74" t="s">
        <v>51</v>
      </c>
      <c r="C63" s="28" t="s">
        <v>3</v>
      </c>
      <c r="D63" s="28" t="s">
        <v>76</v>
      </c>
      <c r="E63" s="34">
        <f>F63+G63+H63</f>
        <v>400000</v>
      </c>
      <c r="F63" s="34">
        <v>400000</v>
      </c>
      <c r="G63" s="34">
        <v>0</v>
      </c>
      <c r="H63" s="34">
        <v>0</v>
      </c>
      <c r="I63" s="34">
        <f>J63+L63</f>
        <v>400000</v>
      </c>
      <c r="J63" s="34">
        <v>400000</v>
      </c>
      <c r="K63" s="34">
        <v>0</v>
      </c>
      <c r="L63" s="34">
        <v>0</v>
      </c>
      <c r="M63" s="67">
        <f t="shared" si="15"/>
        <v>100</v>
      </c>
      <c r="N63" s="67">
        <f>J63/F63*100</f>
        <v>100</v>
      </c>
      <c r="O63" s="67">
        <v>0</v>
      </c>
      <c r="P63" s="67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</row>
    <row r="64" spans="1:248" ht="18.75" hidden="1">
      <c r="A64" s="31" t="s">
        <v>99</v>
      </c>
      <c r="B64" s="74" t="s">
        <v>34</v>
      </c>
      <c r="C64" s="28" t="s">
        <v>3</v>
      </c>
      <c r="D64" s="28" t="s">
        <v>75</v>
      </c>
      <c r="E64" s="34">
        <f>F64+G64+H64</f>
        <v>320000</v>
      </c>
      <c r="F64" s="34">
        <v>0</v>
      </c>
      <c r="G64" s="34">
        <v>0</v>
      </c>
      <c r="H64" s="34">
        <v>320000</v>
      </c>
      <c r="I64" s="34">
        <f>J64+L64</f>
        <v>319999</v>
      </c>
      <c r="J64" s="34">
        <v>0</v>
      </c>
      <c r="K64" s="34">
        <v>0</v>
      </c>
      <c r="L64" s="34">
        <v>319999</v>
      </c>
      <c r="M64" s="67">
        <f t="shared" si="15"/>
        <v>99.99968750000001</v>
      </c>
      <c r="N64" s="67">
        <v>0</v>
      </c>
      <c r="O64" s="67">
        <v>0</v>
      </c>
      <c r="P64" s="67">
        <f>L64/H64*100</f>
        <v>99.99968750000001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</row>
    <row r="65" spans="1:248" ht="36.75" customHeight="1" hidden="1">
      <c r="A65" s="31" t="s">
        <v>120</v>
      </c>
      <c r="B65" s="70" t="s">
        <v>129</v>
      </c>
      <c r="C65" s="28" t="s">
        <v>3</v>
      </c>
      <c r="D65" s="71" t="s">
        <v>132</v>
      </c>
      <c r="E65" s="34">
        <f>F65+G65+H65</f>
        <v>600000</v>
      </c>
      <c r="F65" s="34">
        <v>600000</v>
      </c>
      <c r="G65" s="34">
        <v>0</v>
      </c>
      <c r="H65" s="34">
        <v>0</v>
      </c>
      <c r="I65" s="34">
        <f>J65+K65+L65</f>
        <v>0</v>
      </c>
      <c r="J65" s="34">
        <v>0</v>
      </c>
      <c r="K65" s="34">
        <v>0</v>
      </c>
      <c r="L65" s="34">
        <v>0</v>
      </c>
      <c r="M65" s="67">
        <f t="shared" si="15"/>
        <v>0</v>
      </c>
      <c r="N65" s="67">
        <f>J65/F65*100</f>
        <v>0</v>
      </c>
      <c r="O65" s="67">
        <v>0</v>
      </c>
      <c r="P65" s="67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</row>
    <row r="66" spans="1:248" s="14" customFormat="1" ht="36.75" customHeight="1">
      <c r="A66" s="2" t="s">
        <v>22</v>
      </c>
      <c r="B66" s="9" t="s">
        <v>21</v>
      </c>
      <c r="C66" s="10" t="s">
        <v>3</v>
      </c>
      <c r="D66" s="11"/>
      <c r="E66" s="7">
        <f aca="true" t="shared" si="21" ref="E66:L66">E67+E68+E69+E70</f>
        <v>39987258</v>
      </c>
      <c r="F66" s="7">
        <f t="shared" si="21"/>
        <v>29634215</v>
      </c>
      <c r="G66" s="7">
        <f t="shared" si="21"/>
        <v>0</v>
      </c>
      <c r="H66" s="7">
        <f t="shared" si="21"/>
        <v>10353043</v>
      </c>
      <c r="I66" s="7">
        <f t="shared" si="21"/>
        <v>37172322.599999994</v>
      </c>
      <c r="J66" s="7">
        <f t="shared" si="21"/>
        <v>27584437.59</v>
      </c>
      <c r="K66" s="7">
        <f t="shared" si="21"/>
        <v>0</v>
      </c>
      <c r="L66" s="7">
        <f t="shared" si="21"/>
        <v>9587885.01</v>
      </c>
      <c r="M66" s="4">
        <f t="shared" si="15"/>
        <v>92.96041904148565</v>
      </c>
      <c r="N66" s="4">
        <f>J66/F66*100</f>
        <v>93.08307167913846</v>
      </c>
      <c r="O66" s="4">
        <v>0</v>
      </c>
      <c r="P66" s="4">
        <f>L66/H66*100</f>
        <v>92.60934210357283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</row>
    <row r="67" spans="1:248" ht="24.75" customHeight="1" hidden="1">
      <c r="A67" s="31" t="s">
        <v>98</v>
      </c>
      <c r="B67" s="32" t="s">
        <v>56</v>
      </c>
      <c r="C67" s="28" t="s">
        <v>3</v>
      </c>
      <c r="D67" s="28" t="s">
        <v>77</v>
      </c>
      <c r="E67" s="34">
        <f>F67+G67+H67</f>
        <v>5976513</v>
      </c>
      <c r="F67" s="34">
        <v>0</v>
      </c>
      <c r="G67" s="34">
        <v>0</v>
      </c>
      <c r="H67" s="34">
        <v>5976513</v>
      </c>
      <c r="I67" s="34">
        <f>J67+K67+L67</f>
        <v>5769597.5</v>
      </c>
      <c r="J67" s="34">
        <v>0</v>
      </c>
      <c r="K67" s="34">
        <v>0</v>
      </c>
      <c r="L67" s="34">
        <v>5769597.5</v>
      </c>
      <c r="M67" s="87">
        <f t="shared" si="15"/>
        <v>96.537855769744</v>
      </c>
      <c r="N67" s="67">
        <v>0</v>
      </c>
      <c r="O67" s="67">
        <v>0</v>
      </c>
      <c r="P67" s="67">
        <f>L67/H67*100</f>
        <v>96.537855769744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</row>
    <row r="68" spans="1:248" ht="59.25" customHeight="1" hidden="1">
      <c r="A68" s="31" t="s">
        <v>97</v>
      </c>
      <c r="B68" s="68" t="s">
        <v>57</v>
      </c>
      <c r="C68" s="28" t="s">
        <v>3</v>
      </c>
      <c r="D68" s="28" t="s">
        <v>78</v>
      </c>
      <c r="E68" s="34">
        <f>F68+G68+H68</f>
        <v>10212115</v>
      </c>
      <c r="F68" s="34">
        <v>10212115</v>
      </c>
      <c r="G68" s="34">
        <v>0</v>
      </c>
      <c r="H68" s="34">
        <v>0</v>
      </c>
      <c r="I68" s="34">
        <f>J68+K68+L68</f>
        <v>8909367.39</v>
      </c>
      <c r="J68" s="34">
        <v>8909367.39</v>
      </c>
      <c r="K68" s="34">
        <v>0</v>
      </c>
      <c r="L68" s="34">
        <v>0</v>
      </c>
      <c r="M68" s="87">
        <f t="shared" si="15"/>
        <v>87.24311653364656</v>
      </c>
      <c r="N68" s="67">
        <f>J68/F68*100</f>
        <v>87.24311653364656</v>
      </c>
      <c r="O68" s="67">
        <v>0</v>
      </c>
      <c r="P68" s="67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</row>
    <row r="69" spans="1:248" ht="36.75" customHeight="1" hidden="1">
      <c r="A69" s="31" t="s">
        <v>96</v>
      </c>
      <c r="B69" s="112" t="s">
        <v>58</v>
      </c>
      <c r="C69" s="28" t="s">
        <v>3</v>
      </c>
      <c r="D69" s="28" t="s">
        <v>79</v>
      </c>
      <c r="E69" s="34">
        <f>F69+G69+H69</f>
        <v>4376530</v>
      </c>
      <c r="F69" s="34">
        <v>0</v>
      </c>
      <c r="G69" s="34">
        <v>0</v>
      </c>
      <c r="H69" s="34">
        <v>4376530</v>
      </c>
      <c r="I69" s="34">
        <f>J69+K69+L69</f>
        <v>3818287.51</v>
      </c>
      <c r="J69" s="34">
        <v>0</v>
      </c>
      <c r="K69" s="34">
        <v>0</v>
      </c>
      <c r="L69" s="34">
        <v>3818287.51</v>
      </c>
      <c r="M69" s="87">
        <f t="shared" si="15"/>
        <v>87.24463239141511</v>
      </c>
      <c r="N69" s="67">
        <v>0</v>
      </c>
      <c r="O69" s="67">
        <v>0</v>
      </c>
      <c r="P69" s="67">
        <f>L69/H69*100</f>
        <v>87.24463239141511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</row>
    <row r="70" spans="1:248" ht="37.5" hidden="1">
      <c r="A70" s="31" t="s">
        <v>95</v>
      </c>
      <c r="B70" s="113" t="s">
        <v>59</v>
      </c>
      <c r="C70" s="28" t="s">
        <v>3</v>
      </c>
      <c r="D70" s="28" t="s">
        <v>80</v>
      </c>
      <c r="E70" s="34">
        <f>F70+G70+H70</f>
        <v>19422100</v>
      </c>
      <c r="F70" s="34">
        <v>19422100</v>
      </c>
      <c r="G70" s="34">
        <v>0</v>
      </c>
      <c r="H70" s="34">
        <v>0</v>
      </c>
      <c r="I70" s="34">
        <f>J70+K70+L70</f>
        <v>18675070.2</v>
      </c>
      <c r="J70" s="34">
        <v>18675070.2</v>
      </c>
      <c r="K70" s="34">
        <v>0</v>
      </c>
      <c r="L70" s="34">
        <v>0</v>
      </c>
      <c r="M70" s="87">
        <f t="shared" si="15"/>
        <v>96.15371252336256</v>
      </c>
      <c r="N70" s="67">
        <f>J70/F70*100</f>
        <v>96.15371252336256</v>
      </c>
      <c r="O70" s="67">
        <v>0</v>
      </c>
      <c r="P70" s="67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</row>
    <row r="71" spans="1:248" s="14" customFormat="1" ht="37.5" customHeight="1">
      <c r="A71" s="2" t="s">
        <v>12</v>
      </c>
      <c r="B71" s="9" t="s">
        <v>23</v>
      </c>
      <c r="C71" s="10" t="s">
        <v>3</v>
      </c>
      <c r="D71" s="11"/>
      <c r="E71" s="110">
        <f>E72+E73+E74+E75+E76+E77</f>
        <v>40212613</v>
      </c>
      <c r="F71" s="110">
        <f aca="true" t="shared" si="22" ref="F71:L71">F72+F73+F74+F75+F76+F77</f>
        <v>2595080</v>
      </c>
      <c r="G71" s="110">
        <f t="shared" si="22"/>
        <v>0</v>
      </c>
      <c r="H71" s="110">
        <f t="shared" si="22"/>
        <v>37617533</v>
      </c>
      <c r="I71" s="110">
        <f t="shared" si="22"/>
        <v>31160553.099999998</v>
      </c>
      <c r="J71" s="110">
        <f t="shared" si="22"/>
        <v>2091053.34</v>
      </c>
      <c r="K71" s="110">
        <f t="shared" si="22"/>
        <v>0</v>
      </c>
      <c r="L71" s="110">
        <f t="shared" si="22"/>
        <v>29069499.759999998</v>
      </c>
      <c r="M71" s="116">
        <f t="shared" si="15"/>
        <v>77.48950086879456</v>
      </c>
      <c r="N71" s="4">
        <f>J71/F71*100</f>
        <v>80.57760608536154</v>
      </c>
      <c r="O71" s="4">
        <v>0</v>
      </c>
      <c r="P71" s="4">
        <f>L71/H71*100</f>
        <v>77.27646509939926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</row>
    <row r="72" spans="1:248" ht="37.5" hidden="1">
      <c r="A72" s="31" t="s">
        <v>94</v>
      </c>
      <c r="B72" s="112" t="s">
        <v>60</v>
      </c>
      <c r="C72" s="28" t="s">
        <v>3</v>
      </c>
      <c r="D72" s="28" t="s">
        <v>81</v>
      </c>
      <c r="E72" s="34">
        <f aca="true" t="shared" si="23" ref="E72:E77">F72+G72+H72</f>
        <v>30634474</v>
      </c>
      <c r="F72" s="34">
        <v>0</v>
      </c>
      <c r="G72" s="34">
        <v>0</v>
      </c>
      <c r="H72" s="34">
        <v>30634474</v>
      </c>
      <c r="I72" s="34">
        <f aca="true" t="shared" si="24" ref="I72:I77">J72+K72+L72</f>
        <v>23565432.15</v>
      </c>
      <c r="J72" s="34">
        <v>0</v>
      </c>
      <c r="K72" s="34">
        <v>0</v>
      </c>
      <c r="L72" s="34">
        <v>23565432.15</v>
      </c>
      <c r="M72" s="87">
        <f t="shared" si="15"/>
        <v>76.92455287464703</v>
      </c>
      <c r="N72" s="67">
        <v>0</v>
      </c>
      <c r="O72" s="67">
        <v>0</v>
      </c>
      <c r="P72" s="67">
        <f>L72/H72*100</f>
        <v>76.92455287464703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</row>
    <row r="73" spans="1:248" ht="18.75" hidden="1">
      <c r="A73" s="31" t="s">
        <v>93</v>
      </c>
      <c r="B73" s="112" t="s">
        <v>61</v>
      </c>
      <c r="C73" s="28" t="s">
        <v>3</v>
      </c>
      <c r="D73" s="28" t="s">
        <v>82</v>
      </c>
      <c r="E73" s="34">
        <f t="shared" si="23"/>
        <v>1080959</v>
      </c>
      <c r="F73" s="34">
        <v>0</v>
      </c>
      <c r="G73" s="34">
        <v>0</v>
      </c>
      <c r="H73" s="34">
        <v>1080959</v>
      </c>
      <c r="I73" s="34">
        <f t="shared" si="24"/>
        <v>808728.27</v>
      </c>
      <c r="J73" s="34">
        <v>0</v>
      </c>
      <c r="K73" s="34">
        <v>0</v>
      </c>
      <c r="L73" s="34">
        <v>808728.27</v>
      </c>
      <c r="M73" s="87">
        <f t="shared" si="15"/>
        <v>74.81581355074522</v>
      </c>
      <c r="N73" s="67">
        <v>0</v>
      </c>
      <c r="O73" s="67">
        <v>0</v>
      </c>
      <c r="P73" s="67">
        <f>L73/H73*100</f>
        <v>74.81581355074522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</row>
    <row r="74" spans="1:248" ht="37.5" hidden="1">
      <c r="A74" s="31" t="s">
        <v>92</v>
      </c>
      <c r="B74" s="32" t="s">
        <v>62</v>
      </c>
      <c r="C74" s="28" t="s">
        <v>3</v>
      </c>
      <c r="D74" s="28" t="s">
        <v>31</v>
      </c>
      <c r="E74" s="34">
        <f t="shared" si="23"/>
        <v>1673571</v>
      </c>
      <c r="F74" s="34">
        <v>1673571</v>
      </c>
      <c r="G74" s="34">
        <v>0</v>
      </c>
      <c r="H74" s="34">
        <v>0</v>
      </c>
      <c r="I74" s="34">
        <f t="shared" si="24"/>
        <v>1469403.34</v>
      </c>
      <c r="J74" s="34">
        <v>1469403.34</v>
      </c>
      <c r="K74" s="34">
        <v>0</v>
      </c>
      <c r="L74" s="34">
        <v>0</v>
      </c>
      <c r="M74" s="87">
        <f t="shared" si="15"/>
        <v>87.8004781392603</v>
      </c>
      <c r="N74" s="67">
        <f>J74/F74*100</f>
        <v>87.8004781392603</v>
      </c>
      <c r="O74" s="67">
        <v>0</v>
      </c>
      <c r="P74" s="67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</row>
    <row r="75" spans="1:248" ht="18.75" hidden="1">
      <c r="A75" s="31" t="s">
        <v>91</v>
      </c>
      <c r="B75" s="113" t="s">
        <v>63</v>
      </c>
      <c r="C75" s="28" t="s">
        <v>3</v>
      </c>
      <c r="D75" s="28" t="s">
        <v>83</v>
      </c>
      <c r="E75" s="34">
        <f t="shared" si="23"/>
        <v>5902100</v>
      </c>
      <c r="F75" s="34">
        <v>0</v>
      </c>
      <c r="G75" s="34">
        <v>0</v>
      </c>
      <c r="H75" s="34">
        <v>5902100</v>
      </c>
      <c r="I75" s="34">
        <f t="shared" si="24"/>
        <v>4695339.34</v>
      </c>
      <c r="J75" s="34">
        <v>0</v>
      </c>
      <c r="K75" s="34">
        <v>0</v>
      </c>
      <c r="L75" s="34">
        <v>4695339.34</v>
      </c>
      <c r="M75" s="87">
        <f t="shared" si="15"/>
        <v>79.55370698564917</v>
      </c>
      <c r="N75" s="67">
        <v>0</v>
      </c>
      <c r="O75" s="67">
        <v>0</v>
      </c>
      <c r="P75" s="67">
        <f>L75/H75*100</f>
        <v>79.55370698564917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</row>
    <row r="76" spans="1:248" ht="43.5" customHeight="1" hidden="1">
      <c r="A76" s="31" t="s">
        <v>90</v>
      </c>
      <c r="B76" s="32" t="s">
        <v>33</v>
      </c>
      <c r="C76" s="28" t="s">
        <v>3</v>
      </c>
      <c r="D76" s="28" t="s">
        <v>84</v>
      </c>
      <c r="E76" s="34">
        <f t="shared" si="23"/>
        <v>864009</v>
      </c>
      <c r="F76" s="34">
        <v>864009</v>
      </c>
      <c r="G76" s="34">
        <v>0</v>
      </c>
      <c r="H76" s="34">
        <v>0</v>
      </c>
      <c r="I76" s="34">
        <f t="shared" si="24"/>
        <v>564150</v>
      </c>
      <c r="J76" s="34">
        <v>564150</v>
      </c>
      <c r="K76" s="34">
        <v>0</v>
      </c>
      <c r="L76" s="34">
        <v>0</v>
      </c>
      <c r="M76" s="87">
        <f t="shared" si="15"/>
        <v>65.29445873827703</v>
      </c>
      <c r="N76" s="67">
        <f>J76/F76*100</f>
        <v>65.29445873827703</v>
      </c>
      <c r="O76" s="67">
        <v>0</v>
      </c>
      <c r="P76" s="67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</row>
    <row r="77" spans="1:248" ht="43.5" customHeight="1" hidden="1">
      <c r="A77" s="31" t="s">
        <v>135</v>
      </c>
      <c r="B77" s="114" t="s">
        <v>136</v>
      </c>
      <c r="C77" s="28" t="s">
        <v>3</v>
      </c>
      <c r="D77" s="115" t="s">
        <v>153</v>
      </c>
      <c r="E77" s="34">
        <f t="shared" si="23"/>
        <v>57500</v>
      </c>
      <c r="F77" s="34">
        <v>57500</v>
      </c>
      <c r="G77" s="34">
        <v>0</v>
      </c>
      <c r="H77" s="34">
        <v>0</v>
      </c>
      <c r="I77" s="34">
        <f t="shared" si="24"/>
        <v>57500</v>
      </c>
      <c r="J77" s="34">
        <v>57500</v>
      </c>
      <c r="K77" s="34">
        <v>0</v>
      </c>
      <c r="L77" s="34">
        <v>0</v>
      </c>
      <c r="M77" s="87">
        <f t="shared" si="15"/>
        <v>100</v>
      </c>
      <c r="N77" s="67">
        <f>J77/F77*100</f>
        <v>100</v>
      </c>
      <c r="O77" s="67">
        <v>0</v>
      </c>
      <c r="P77" s="67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</row>
    <row r="78" spans="1:248" s="14" customFormat="1" ht="36.75" customHeight="1">
      <c r="A78" s="2" t="s">
        <v>7</v>
      </c>
      <c r="B78" s="9" t="s">
        <v>24</v>
      </c>
      <c r="C78" s="10" t="s">
        <v>3</v>
      </c>
      <c r="D78" s="11"/>
      <c r="E78" s="7">
        <f aca="true" t="shared" si="25" ref="E78:L78">E79</f>
        <v>50565660</v>
      </c>
      <c r="F78" s="7">
        <f t="shared" si="25"/>
        <v>0</v>
      </c>
      <c r="G78" s="7">
        <f t="shared" si="25"/>
        <v>0</v>
      </c>
      <c r="H78" s="7">
        <f t="shared" si="25"/>
        <v>50565660</v>
      </c>
      <c r="I78" s="7">
        <f t="shared" si="25"/>
        <v>41303944.07</v>
      </c>
      <c r="J78" s="7">
        <f t="shared" si="25"/>
        <v>0</v>
      </c>
      <c r="K78" s="7">
        <f t="shared" si="25"/>
        <v>0</v>
      </c>
      <c r="L78" s="7">
        <f t="shared" si="25"/>
        <v>41303944.07</v>
      </c>
      <c r="M78" s="4">
        <f t="shared" si="15"/>
        <v>81.68378316430558</v>
      </c>
      <c r="N78" s="4">
        <v>0</v>
      </c>
      <c r="O78" s="4">
        <v>0</v>
      </c>
      <c r="P78" s="4">
        <f aca="true" t="shared" si="26" ref="P78:P83">L78/H78*100</f>
        <v>81.68378316430558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</row>
    <row r="79" spans="1:248" ht="25.5" customHeight="1" hidden="1">
      <c r="A79" s="31" t="s">
        <v>89</v>
      </c>
      <c r="B79" s="32" t="s">
        <v>64</v>
      </c>
      <c r="C79" s="28" t="s">
        <v>3</v>
      </c>
      <c r="D79" s="28" t="s">
        <v>85</v>
      </c>
      <c r="E79" s="34">
        <f>F79+G79+H79</f>
        <v>50565660</v>
      </c>
      <c r="F79" s="34">
        <v>0</v>
      </c>
      <c r="G79" s="34">
        <v>0</v>
      </c>
      <c r="H79" s="34">
        <v>50565660</v>
      </c>
      <c r="I79" s="34">
        <f>J79+K79+L79</f>
        <v>41303944.07</v>
      </c>
      <c r="J79" s="34">
        <v>0</v>
      </c>
      <c r="K79" s="34">
        <v>0</v>
      </c>
      <c r="L79" s="34">
        <v>41303944.07</v>
      </c>
      <c r="M79" s="67">
        <f t="shared" si="15"/>
        <v>81.68378316430558</v>
      </c>
      <c r="N79" s="67">
        <v>0</v>
      </c>
      <c r="O79" s="67">
        <v>0</v>
      </c>
      <c r="P79" s="67">
        <f t="shared" si="26"/>
        <v>81.68378316430558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</row>
    <row r="80" spans="1:248" s="14" customFormat="1" ht="36.75" customHeight="1">
      <c r="A80" s="2" t="s">
        <v>8</v>
      </c>
      <c r="B80" s="9" t="s">
        <v>24</v>
      </c>
      <c r="C80" s="10" t="s">
        <v>3</v>
      </c>
      <c r="D80" s="11"/>
      <c r="E80" s="7">
        <f aca="true" t="shared" si="27" ref="E80:L80">E81</f>
        <v>60844952</v>
      </c>
      <c r="F80" s="7">
        <f t="shared" si="27"/>
        <v>0</v>
      </c>
      <c r="G80" s="7">
        <f t="shared" si="27"/>
        <v>0</v>
      </c>
      <c r="H80" s="7">
        <f t="shared" si="27"/>
        <v>60844952</v>
      </c>
      <c r="I80" s="7">
        <f t="shared" si="27"/>
        <v>50511956.1</v>
      </c>
      <c r="J80" s="7">
        <f t="shared" si="27"/>
        <v>0</v>
      </c>
      <c r="K80" s="7">
        <f t="shared" si="27"/>
        <v>0</v>
      </c>
      <c r="L80" s="7">
        <f t="shared" si="27"/>
        <v>50511956.1</v>
      </c>
      <c r="M80" s="4">
        <f t="shared" si="15"/>
        <v>83.01749683359107</v>
      </c>
      <c r="N80" s="4">
        <v>0</v>
      </c>
      <c r="O80" s="4">
        <v>0</v>
      </c>
      <c r="P80" s="4">
        <f t="shared" si="26"/>
        <v>83.01749683359107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 ht="37.5" hidden="1">
      <c r="A81" s="31" t="s">
        <v>88</v>
      </c>
      <c r="B81" s="32" t="s">
        <v>32</v>
      </c>
      <c r="C81" s="28" t="s">
        <v>3</v>
      </c>
      <c r="D81" s="28" t="s">
        <v>86</v>
      </c>
      <c r="E81" s="34">
        <f>F81+G81+H81</f>
        <v>60844952</v>
      </c>
      <c r="F81" s="34">
        <v>0</v>
      </c>
      <c r="G81" s="34">
        <v>0</v>
      </c>
      <c r="H81" s="34">
        <v>60844952</v>
      </c>
      <c r="I81" s="34">
        <f>J81+L81</f>
        <v>50511956.1</v>
      </c>
      <c r="J81" s="34">
        <v>0</v>
      </c>
      <c r="K81" s="34">
        <v>0</v>
      </c>
      <c r="L81" s="34">
        <v>50511956.1</v>
      </c>
      <c r="M81" s="67">
        <f t="shared" si="15"/>
        <v>83.01749683359107</v>
      </c>
      <c r="N81" s="67">
        <v>0</v>
      </c>
      <c r="O81" s="67">
        <v>0</v>
      </c>
      <c r="P81" s="67">
        <f t="shared" si="26"/>
        <v>83.01749683359107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</row>
    <row r="82" spans="1:248" s="49" customFormat="1" ht="18.75">
      <c r="A82" s="2"/>
      <c r="B82" s="18" t="s">
        <v>28</v>
      </c>
      <c r="C82" s="19"/>
      <c r="D82" s="19"/>
      <c r="E82" s="7">
        <f aca="true" t="shared" si="28" ref="E82:L82">E78+E80</f>
        <v>111410612</v>
      </c>
      <c r="F82" s="7">
        <f t="shared" si="28"/>
        <v>0</v>
      </c>
      <c r="G82" s="7">
        <f t="shared" si="28"/>
        <v>0</v>
      </c>
      <c r="H82" s="7">
        <f t="shared" si="28"/>
        <v>111410612</v>
      </c>
      <c r="I82" s="7">
        <f t="shared" si="28"/>
        <v>91815900.17</v>
      </c>
      <c r="J82" s="7">
        <f t="shared" si="28"/>
        <v>0</v>
      </c>
      <c r="K82" s="7">
        <f t="shared" si="28"/>
        <v>0</v>
      </c>
      <c r="L82" s="7">
        <f t="shared" si="28"/>
        <v>91815900.17</v>
      </c>
      <c r="M82" s="4">
        <f t="shared" si="15"/>
        <v>82.41216749621661</v>
      </c>
      <c r="N82" s="4">
        <v>0</v>
      </c>
      <c r="O82" s="4">
        <v>0</v>
      </c>
      <c r="P82" s="4">
        <f t="shared" si="26"/>
        <v>82.41216749621661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 s="14" customFormat="1" ht="18.75">
      <c r="A83" s="2"/>
      <c r="B83" s="18" t="s">
        <v>29</v>
      </c>
      <c r="C83" s="19"/>
      <c r="D83" s="19"/>
      <c r="E83" s="7">
        <f aca="true" t="shared" si="29" ref="E83:L83">E82+E71+E66+E61+E62</f>
        <v>3449082673.26</v>
      </c>
      <c r="F83" s="7">
        <f t="shared" si="29"/>
        <v>2528505015</v>
      </c>
      <c r="G83" s="7">
        <f t="shared" si="29"/>
        <v>203724765.26</v>
      </c>
      <c r="H83" s="7">
        <f t="shared" si="29"/>
        <v>716852893</v>
      </c>
      <c r="I83" s="7">
        <f t="shared" si="29"/>
        <v>2490116575.2099996</v>
      </c>
      <c r="J83" s="7">
        <f t="shared" si="29"/>
        <v>1833399799.3100002</v>
      </c>
      <c r="K83" s="7">
        <f t="shared" si="29"/>
        <v>142665272.84</v>
      </c>
      <c r="L83" s="7">
        <f t="shared" si="29"/>
        <v>514051503.05999994</v>
      </c>
      <c r="M83" s="4">
        <f t="shared" si="15"/>
        <v>72.19648848997852</v>
      </c>
      <c r="N83" s="4">
        <f>J83/F83*100</f>
        <v>72.50924116952959</v>
      </c>
      <c r="O83" s="4">
        <f>K83/G83*100</f>
        <v>70.02843893717392</v>
      </c>
      <c r="P83" s="4">
        <f t="shared" si="26"/>
        <v>71.70948294687288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 ht="18.75">
      <c r="A84" s="37"/>
      <c r="B84" s="38"/>
      <c r="C84" s="39"/>
      <c r="D84" s="39"/>
      <c r="E84" s="40"/>
      <c r="F84" s="40"/>
      <c r="G84" s="40"/>
      <c r="H84" s="40"/>
      <c r="I84" s="40"/>
      <c r="J84" s="40"/>
      <c r="K84" s="40"/>
      <c r="L84" s="40"/>
      <c r="M84" s="41"/>
      <c r="N84" s="41"/>
      <c r="O84" s="41"/>
      <c r="P84" s="41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</row>
    <row r="85" spans="1:248" ht="24" customHeight="1" hidden="1">
      <c r="A85" s="42"/>
      <c r="B85" s="78"/>
      <c r="C85" s="43"/>
      <c r="D85" s="77"/>
      <c r="E85" s="119"/>
      <c r="F85" s="119"/>
      <c r="G85" s="119"/>
      <c r="H85" s="44"/>
      <c r="I85" s="7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</row>
    <row r="86" spans="1:16" ht="18.75" hidden="1">
      <c r="A86" s="42"/>
      <c r="B86" s="29"/>
      <c r="C86" s="29"/>
      <c r="D86" s="46"/>
      <c r="E86" s="47"/>
      <c r="F86" s="47"/>
      <c r="G86" s="47"/>
      <c r="H86" s="47"/>
      <c r="I86" s="47"/>
      <c r="J86" s="47"/>
      <c r="K86" s="47"/>
      <c r="L86" s="47"/>
      <c r="M86" s="24"/>
      <c r="N86" s="24"/>
      <c r="O86" s="24"/>
      <c r="P86" s="24"/>
    </row>
    <row r="87" spans="1:89" s="57" customFormat="1" ht="54.75" customHeight="1" hidden="1">
      <c r="A87" s="50"/>
      <c r="B87" s="51" t="s">
        <v>162</v>
      </c>
      <c r="C87" s="52"/>
      <c r="D87" s="52"/>
      <c r="E87" s="52"/>
      <c r="F87" s="53" t="s">
        <v>163</v>
      </c>
      <c r="G87" s="54"/>
      <c r="H87" s="117"/>
      <c r="I87" s="117"/>
      <c r="J87" s="117"/>
      <c r="K87" s="117"/>
      <c r="L87" s="117"/>
      <c r="M87" s="55"/>
      <c r="N87" s="55"/>
      <c r="O87" s="117"/>
      <c r="P87" s="117"/>
      <c r="Q87" s="56"/>
      <c r="R87" s="56"/>
      <c r="V87" s="56"/>
      <c r="W87" s="56"/>
      <c r="AP87" s="56"/>
      <c r="AQ87" s="56"/>
      <c r="AU87" s="58"/>
      <c r="BJ87" s="56"/>
      <c r="BK87" s="56"/>
      <c r="CD87" s="56"/>
      <c r="CE87" s="56"/>
      <c r="CK87" s="59"/>
    </row>
    <row r="88" spans="1:89" s="64" customFormat="1" ht="66.75" customHeight="1" hidden="1">
      <c r="A88" s="50"/>
      <c r="B88" s="144" t="s">
        <v>164</v>
      </c>
      <c r="C88" s="144"/>
      <c r="D88" s="144"/>
      <c r="E88" s="60"/>
      <c r="F88" s="61"/>
      <c r="G88" s="62"/>
      <c r="H88" s="145"/>
      <c r="I88" s="145"/>
      <c r="J88" s="145"/>
      <c r="K88" s="145"/>
      <c r="L88" s="145"/>
      <c r="M88" s="63"/>
      <c r="N88" s="63"/>
      <c r="O88" s="63"/>
      <c r="AU88" s="65"/>
      <c r="CK88" s="66"/>
    </row>
    <row r="89" spans="1:16" ht="18.75" hidden="1">
      <c r="A89" s="42"/>
      <c r="B89" s="29"/>
      <c r="C89" s="29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ht="18.75" hidden="1">
      <c r="A90" s="42"/>
      <c r="B90" s="29"/>
      <c r="C90" s="29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ht="18.75">
      <c r="A91" s="42"/>
      <c r="B91" s="29"/>
      <c r="C91" s="29"/>
      <c r="D91" s="46"/>
      <c r="E91" s="47"/>
      <c r="F91" s="29"/>
      <c r="G91" s="29"/>
      <c r="H91" s="29"/>
      <c r="I91" s="48"/>
      <c r="J91" s="24"/>
      <c r="K91" s="24"/>
      <c r="L91" s="24"/>
      <c r="M91" s="24"/>
      <c r="N91" s="24"/>
      <c r="O91" s="24"/>
      <c r="P91" s="24"/>
    </row>
    <row r="92" spans="1:16" ht="18.75">
      <c r="A92" s="42"/>
      <c r="B92" s="29"/>
      <c r="C92" s="29"/>
      <c r="D92" s="46"/>
      <c r="E92" s="47"/>
      <c r="F92" s="29"/>
      <c r="G92" s="29"/>
      <c r="H92" s="29"/>
      <c r="I92" s="24"/>
      <c r="J92" s="24"/>
      <c r="K92" s="24"/>
      <c r="L92" s="24"/>
      <c r="M92" s="24"/>
      <c r="N92" s="24"/>
      <c r="O92" s="24"/>
      <c r="P92" s="24"/>
    </row>
    <row r="93" spans="1:16" ht="18.75">
      <c r="A93" s="42"/>
      <c r="B93" s="29"/>
      <c r="C93" s="29"/>
      <c r="D93" s="46"/>
      <c r="E93" s="29"/>
      <c r="F93" s="29"/>
      <c r="G93" s="29"/>
      <c r="H93" s="29"/>
      <c r="I93" s="24"/>
      <c r="J93" s="24"/>
      <c r="K93" s="24"/>
      <c r="L93" s="24"/>
      <c r="M93" s="24"/>
      <c r="N93" s="24"/>
      <c r="O93" s="24"/>
      <c r="P93" s="24"/>
    </row>
    <row r="94" spans="1:16" ht="18.75">
      <c r="A94" s="42"/>
      <c r="B94" s="29"/>
      <c r="C94" s="29"/>
      <c r="D94" s="46"/>
      <c r="E94" s="29"/>
      <c r="F94" s="29"/>
      <c r="G94" s="29"/>
      <c r="H94" s="29"/>
      <c r="I94" s="24"/>
      <c r="J94" s="24"/>
      <c r="K94" s="24"/>
      <c r="L94" s="24"/>
      <c r="M94" s="24"/>
      <c r="N94" s="24"/>
      <c r="O94" s="24"/>
      <c r="P94" s="24"/>
    </row>
    <row r="95" spans="1:16" ht="18.75">
      <c r="A95" s="42"/>
      <c r="B95" s="29"/>
      <c r="C95" s="29"/>
      <c r="D95" s="46"/>
      <c r="E95" s="29"/>
      <c r="F95" s="29"/>
      <c r="G95" s="29"/>
      <c r="H95" s="29"/>
      <c r="I95" s="24"/>
      <c r="J95" s="24"/>
      <c r="K95" s="24"/>
      <c r="L95" s="24"/>
      <c r="M95" s="24"/>
      <c r="N95" s="24"/>
      <c r="O95" s="24"/>
      <c r="P95" s="24"/>
    </row>
    <row r="96" spans="1:16" ht="18.75">
      <c r="A96" s="42"/>
      <c r="B96" s="29"/>
      <c r="C96" s="29"/>
      <c r="D96" s="46"/>
      <c r="E96" s="47"/>
      <c r="F96" s="29"/>
      <c r="G96" s="29"/>
      <c r="H96" s="29"/>
      <c r="I96" s="24"/>
      <c r="J96" s="24"/>
      <c r="K96" s="24"/>
      <c r="L96" s="24"/>
      <c r="M96" s="24"/>
      <c r="N96" s="24"/>
      <c r="O96" s="24"/>
      <c r="P96" s="24"/>
    </row>
    <row r="97" spans="1:16" ht="18.75">
      <c r="A97" s="42"/>
      <c r="B97" s="29"/>
      <c r="C97" s="29"/>
      <c r="D97" s="46"/>
      <c r="E97" s="29"/>
      <c r="F97" s="29"/>
      <c r="G97" s="29"/>
      <c r="H97" s="29"/>
      <c r="I97" s="24"/>
      <c r="J97" s="24"/>
      <c r="K97" s="24"/>
      <c r="L97" s="24"/>
      <c r="M97" s="24"/>
      <c r="N97" s="24"/>
      <c r="O97" s="24"/>
      <c r="P97" s="24"/>
    </row>
    <row r="98" spans="1:16" ht="18.75">
      <c r="A98" s="42"/>
      <c r="B98" s="29"/>
      <c r="C98" s="29"/>
      <c r="D98" s="46"/>
      <c r="E98" s="29"/>
      <c r="F98" s="29"/>
      <c r="G98" s="29"/>
      <c r="H98" s="29"/>
      <c r="I98" s="24"/>
      <c r="J98" s="24"/>
      <c r="K98" s="24"/>
      <c r="L98" s="24"/>
      <c r="M98" s="24"/>
      <c r="N98" s="24"/>
      <c r="O98" s="24"/>
      <c r="P98" s="24"/>
    </row>
    <row r="99" spans="1:16" ht="18.75">
      <c r="A99" s="42"/>
      <c r="B99" s="29"/>
      <c r="C99" s="29"/>
      <c r="D99" s="46"/>
      <c r="E99" s="29"/>
      <c r="F99" s="29"/>
      <c r="G99" s="29"/>
      <c r="H99" s="29"/>
      <c r="I99" s="48"/>
      <c r="J99" s="24"/>
      <c r="K99" s="24"/>
      <c r="L99" s="24"/>
      <c r="M99" s="24"/>
      <c r="N99" s="24"/>
      <c r="O99" s="24"/>
      <c r="P99" s="24"/>
    </row>
    <row r="100" spans="1:16" ht="18.75">
      <c r="A100" s="42"/>
      <c r="B100" s="29"/>
      <c r="C100" s="29"/>
      <c r="D100" s="46"/>
      <c r="E100" s="29"/>
      <c r="F100" s="29"/>
      <c r="G100" s="29"/>
      <c r="H100" s="29"/>
      <c r="I100" s="24"/>
      <c r="J100" s="24"/>
      <c r="K100" s="24"/>
      <c r="L100" s="24"/>
      <c r="M100" s="24"/>
      <c r="N100" s="24"/>
      <c r="O100" s="24"/>
      <c r="P100" s="24"/>
    </row>
    <row r="101" spans="1:16" ht="18.75">
      <c r="A101" s="42"/>
      <c r="B101" s="29"/>
      <c r="C101" s="29"/>
      <c r="D101" s="46"/>
      <c r="E101" s="29"/>
      <c r="F101" s="29"/>
      <c r="G101" s="29"/>
      <c r="H101" s="29"/>
      <c r="I101" s="24"/>
      <c r="J101" s="24"/>
      <c r="K101" s="24"/>
      <c r="L101" s="24"/>
      <c r="M101" s="24"/>
      <c r="N101" s="24"/>
      <c r="O101" s="24"/>
      <c r="P101" s="24"/>
    </row>
    <row r="102" spans="1:16" ht="18.75">
      <c r="A102" s="42"/>
      <c r="B102" s="29"/>
      <c r="C102" s="29"/>
      <c r="D102" s="46"/>
      <c r="E102" s="29"/>
      <c r="F102" s="29"/>
      <c r="G102" s="29"/>
      <c r="H102" s="29"/>
      <c r="I102" s="24"/>
      <c r="J102" s="24"/>
      <c r="K102" s="24"/>
      <c r="L102" s="24"/>
      <c r="M102" s="24"/>
      <c r="N102" s="24"/>
      <c r="O102" s="24"/>
      <c r="P102" s="24"/>
    </row>
    <row r="103" spans="1:16" ht="18.75">
      <c r="A103" s="42"/>
      <c r="B103" s="29"/>
      <c r="C103" s="29"/>
      <c r="D103" s="46"/>
      <c r="E103" s="29"/>
      <c r="F103" s="29"/>
      <c r="G103" s="29"/>
      <c r="H103" s="29"/>
      <c r="I103" s="24"/>
      <c r="J103" s="24"/>
      <c r="K103" s="24"/>
      <c r="L103" s="24"/>
      <c r="M103" s="24"/>
      <c r="N103" s="24"/>
      <c r="O103" s="24"/>
      <c r="P103" s="24"/>
    </row>
    <row r="104" spans="1:16" ht="18.75">
      <c r="A104" s="42"/>
      <c r="B104" s="29"/>
      <c r="C104" s="29"/>
      <c r="D104" s="46"/>
      <c r="E104" s="29"/>
      <c r="F104" s="29"/>
      <c r="G104" s="29"/>
      <c r="H104" s="29"/>
      <c r="I104" s="24"/>
      <c r="J104" s="24"/>
      <c r="K104" s="24"/>
      <c r="L104" s="24"/>
      <c r="M104" s="24"/>
      <c r="N104" s="24"/>
      <c r="O104" s="24"/>
      <c r="P104" s="24"/>
    </row>
    <row r="105" spans="1:16" ht="18.75">
      <c r="A105" s="42"/>
      <c r="B105" s="29"/>
      <c r="C105" s="29"/>
      <c r="D105" s="46"/>
      <c r="E105" s="29"/>
      <c r="F105" s="29"/>
      <c r="G105" s="29"/>
      <c r="H105" s="29"/>
      <c r="I105" s="24"/>
      <c r="J105" s="24"/>
      <c r="K105" s="24"/>
      <c r="L105" s="24"/>
      <c r="M105" s="24"/>
      <c r="N105" s="24"/>
      <c r="O105" s="24"/>
      <c r="P105" s="24"/>
    </row>
    <row r="106" spans="1:16" ht="18.75">
      <c r="A106" s="42"/>
      <c r="B106" s="29"/>
      <c r="C106" s="29"/>
      <c r="D106" s="46"/>
      <c r="E106" s="29"/>
      <c r="F106" s="29"/>
      <c r="G106" s="29"/>
      <c r="H106" s="29"/>
      <c r="I106" s="24"/>
      <c r="J106" s="24"/>
      <c r="K106" s="24"/>
      <c r="L106" s="24"/>
      <c r="M106" s="24"/>
      <c r="N106" s="24"/>
      <c r="O106" s="24"/>
      <c r="P106" s="24"/>
    </row>
    <row r="107" spans="1:16" ht="18.75">
      <c r="A107" s="42"/>
      <c r="B107" s="29"/>
      <c r="C107" s="29"/>
      <c r="D107" s="46"/>
      <c r="E107" s="29"/>
      <c r="F107" s="29"/>
      <c r="G107" s="29"/>
      <c r="H107" s="29"/>
      <c r="I107" s="24"/>
      <c r="J107" s="24"/>
      <c r="K107" s="24"/>
      <c r="L107" s="24"/>
      <c r="M107" s="24"/>
      <c r="N107" s="24"/>
      <c r="O107" s="24"/>
      <c r="P107" s="24"/>
    </row>
    <row r="108" spans="1:16" ht="18.75">
      <c r="A108" s="42"/>
      <c r="B108" s="29"/>
      <c r="C108" s="29"/>
      <c r="D108" s="46"/>
      <c r="E108" s="29"/>
      <c r="F108" s="29"/>
      <c r="G108" s="29"/>
      <c r="H108" s="29"/>
      <c r="I108" s="24"/>
      <c r="J108" s="24"/>
      <c r="K108" s="24"/>
      <c r="L108" s="24"/>
      <c r="M108" s="24"/>
      <c r="N108" s="24"/>
      <c r="O108" s="24"/>
      <c r="P108" s="24"/>
    </row>
    <row r="109" spans="1:16" ht="18.75">
      <c r="A109" s="42"/>
      <c r="B109" s="29"/>
      <c r="C109" s="29"/>
      <c r="D109" s="46"/>
      <c r="E109" s="29"/>
      <c r="F109" s="29"/>
      <c r="G109" s="29"/>
      <c r="H109" s="29"/>
      <c r="I109" s="24"/>
      <c r="J109" s="24"/>
      <c r="K109" s="24"/>
      <c r="L109" s="24"/>
      <c r="M109" s="24"/>
      <c r="N109" s="24"/>
      <c r="O109" s="24"/>
      <c r="P109" s="24"/>
    </row>
    <row r="110" spans="1:16" ht="18.75">
      <c r="A110" s="42"/>
      <c r="B110" s="29"/>
      <c r="C110" s="29"/>
      <c r="D110" s="46"/>
      <c r="E110" s="29"/>
      <c r="F110" s="29"/>
      <c r="G110" s="29"/>
      <c r="H110" s="29"/>
      <c r="I110" s="24"/>
      <c r="J110" s="24"/>
      <c r="K110" s="24"/>
      <c r="L110" s="24"/>
      <c r="M110" s="24"/>
      <c r="N110" s="24"/>
      <c r="O110" s="24"/>
      <c r="P110" s="24"/>
    </row>
  </sheetData>
  <sheetProtection/>
  <mergeCells count="21">
    <mergeCell ref="B88:D88"/>
    <mergeCell ref="H88:L88"/>
    <mergeCell ref="A6:P6"/>
    <mergeCell ref="B7:D7"/>
    <mergeCell ref="C34:C36"/>
    <mergeCell ref="H87:L87"/>
    <mergeCell ref="A26:A32"/>
    <mergeCell ref="C29:C32"/>
    <mergeCell ref="A2:P2"/>
    <mergeCell ref="A3:A4"/>
    <mergeCell ref="C3:C4"/>
    <mergeCell ref="D3:D4"/>
    <mergeCell ref="E3:H3"/>
    <mergeCell ref="I3:L3"/>
    <mergeCell ref="M3:P3"/>
    <mergeCell ref="O87:P87"/>
    <mergeCell ref="C26:C28"/>
    <mergeCell ref="E85:G85"/>
    <mergeCell ref="A42:A49"/>
    <mergeCell ref="C37:C40"/>
    <mergeCell ref="A34:A40"/>
  </mergeCells>
  <printOptions/>
  <pageMargins left="0.25" right="0.25" top="0.75" bottom="0.75" header="0.3" footer="0.3"/>
  <pageSetup fitToHeight="0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User</cp:lastModifiedBy>
  <cp:lastPrinted>2016-11-07T05:02:52Z</cp:lastPrinted>
  <dcterms:created xsi:type="dcterms:W3CDTF">2012-05-22T08:33:39Z</dcterms:created>
  <dcterms:modified xsi:type="dcterms:W3CDTF">2016-11-08T02:25:23Z</dcterms:modified>
  <cp:category/>
  <cp:version/>
  <cp:contentType/>
  <cp:contentStatus/>
</cp:coreProperties>
</file>