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915" windowHeight="1462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28" i="1"/>
  <c r="L28"/>
  <c r="F28"/>
  <c r="C28"/>
  <c r="B28"/>
  <c r="N27"/>
  <c r="L27"/>
  <c r="F27"/>
  <c r="C27"/>
  <c r="B27"/>
  <c r="N26"/>
  <c r="L26"/>
  <c r="F26"/>
  <c r="C26"/>
  <c r="B26"/>
  <c r="N25"/>
  <c r="L25"/>
  <c r="F25"/>
  <c r="C25"/>
  <c r="B25"/>
  <c r="N24"/>
  <c r="L24"/>
  <c r="F24"/>
  <c r="C24"/>
  <c r="B24"/>
  <c r="N23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<sst xmlns="http://schemas.openxmlformats.org/spreadsheetml/2006/main" count="33" uniqueCount="18">
  <si>
    <t>Отчет № 7. 15.09.2016 15:39:08</t>
  </si>
  <si>
    <t>СВЕДЕНИЯ
о поступлении средств в избирательные фонды кандидатов, избирательных объединений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</si>
  <si>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Думы Ханты-Мансийского автономного округа - Югры шестого созыва</t>
  </si>
  <si>
    <t>По состоянию на 02.09.2016</t>
  </si>
  <si>
    <t>В тыс. руб.</t>
  </si>
  <si>
    <t>1</t>
  </si>
  <si>
    <t>1.</t>
  </si>
  <si>
    <t>31.08.2016</t>
  </si>
  <si>
    <t/>
  </si>
  <si>
    <t>25.08.2016</t>
  </si>
  <si>
    <t>08.08.2016</t>
  </si>
  <si>
    <t>2.</t>
  </si>
  <si>
    <t>3.</t>
  </si>
  <si>
    <t>02.09.2016</t>
  </si>
  <si>
    <t>29.08.2016</t>
  </si>
  <si>
    <t>01.09.2016</t>
  </si>
  <si>
    <t>05.08.2016</t>
  </si>
  <si>
    <t>4.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</si>
</sst>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/>
  </sheetViews>
  <sheetFormatPr defaultRowHeight="15"/>
  <cols>
    <col min="1" max="1" width="5.7109375" customWidth="1"/>
    <col min="2" max="3" width="38" customWidth="1"/>
    <col min="4" max="5" width="15.710937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3" max="13" width="15.7109375" customWidth="1"/>
    <col min="14" max="14" width="16.140625" customWidth="1"/>
  </cols>
  <sheetData>
    <row r="1" spans="1:14" ht="15" customHeight="1">
      <c r="N1" s="1" t="s">
        <v>0</v>
      </c>
    </row>
    <row r="2" spans="1:14" ht="209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N4" s="4" t="s">
        <v>3</v>
      </c>
    </row>
    <row r="5" spans="1:14">
      <c r="N5" s="4" t="s">
        <v>4</v>
      </c>
    </row>
    <row r="6" spans="1:14">
      <c r="A6" s="5" t="str">
        <f t="shared" ref="A6:A9" si="0">"№
п/п"</f>
        <v>№
п/п</v>
      </c>
      <c r="B6" s="5" t="str">
        <f t="shared" ref="B6:B9" si="1">"Наименование территории"</f>
        <v>Наименование территории</v>
      </c>
      <c r="C6" s="5" t="str">
        <f t="shared" ref="C6:C9" si="2">"Фамилия, имя, отчество кандидата"</f>
        <v>Фамилия, имя, отчество кандидата</v>
      </c>
      <c r="D6" s="8" t="str">
        <f t="shared" ref="D6:H6" si="3">"Поступило средств"</f>
        <v>Поступило средств</v>
      </c>
      <c r="E6" s="9"/>
      <c r="F6" s="9"/>
      <c r="G6" s="9"/>
      <c r="H6" s="10"/>
      <c r="I6" s="8" t="str">
        <f t="shared" ref="I6:L6" si="4">"Израсходовано средств"</f>
        <v>Израсходовано средств</v>
      </c>
      <c r="J6" s="9"/>
      <c r="K6" s="9"/>
      <c r="L6" s="10"/>
      <c r="M6" s="8" t="str">
        <f t="shared" ref="M6:N6" si="5">"Возвращено средств"</f>
        <v>Возвращено средств</v>
      </c>
      <c r="N6" s="10"/>
    </row>
    <row r="7" spans="1:14">
      <c r="A7" s="6"/>
      <c r="B7" s="6"/>
      <c r="C7" s="6"/>
      <c r="D7" s="5" t="str">
        <f t="shared" ref="D7:D9" si="6">"всего"</f>
        <v>всего</v>
      </c>
      <c r="E7" s="8" t="str">
        <f t="shared" ref="E7:H7" si="7">"из них"</f>
        <v>из них</v>
      </c>
      <c r="F7" s="9"/>
      <c r="G7" s="9"/>
      <c r="H7" s="10"/>
      <c r="I7" s="5" t="str">
        <f t="shared" ref="I7:I9" si="8">"всего"</f>
        <v>всего</v>
      </c>
      <c r="J7" s="8" t="str">
        <f t="shared" ref="J7:L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9"/>
      <c r="L7" s="10"/>
      <c r="M7" s="5" t="str">
        <f t="shared" ref="M7:M9" si="10">"сумма, тыс. руб."</f>
        <v>сумма, тыс. руб.</v>
      </c>
      <c r="N7" s="5" t="str">
        <f t="shared" ref="N7:N9" si="11">"основание возврата"</f>
        <v>основание возврата</v>
      </c>
    </row>
    <row r="8" spans="1:14">
      <c r="A8" s="6"/>
      <c r="B8" s="6"/>
      <c r="C8" s="6"/>
      <c r="D8" s="6"/>
      <c r="E8" s="8" t="str">
        <f t="shared" ref="E8:F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10"/>
      <c r="G8" s="8" t="str">
        <f t="shared" ref="G8:H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0"/>
      <c r="I8" s="6"/>
      <c r="J8" s="5" t="str">
        <f t="shared" ref="J8:J9" si="14">"дата операции"</f>
        <v>дата операции</v>
      </c>
      <c r="K8" s="5" t="str">
        <f t="shared" ref="K8:K9" si="15">"сумма, тыс. руб."</f>
        <v>сумма, тыс. руб.</v>
      </c>
      <c r="L8" s="5" t="str">
        <f t="shared" ref="L8:L9" si="16">"назначение платежа"</f>
        <v>назначение платежа</v>
      </c>
      <c r="M8" s="6"/>
      <c r="N8" s="6"/>
    </row>
    <row r="9" spans="1:14" ht="51">
      <c r="A9" s="7"/>
      <c r="B9" s="7"/>
      <c r="C9" s="7"/>
      <c r="D9" s="7"/>
      <c r="E9" s="11" t="str">
        <f>"сумма, тыс. руб."</f>
        <v>сумма, тыс. руб.</v>
      </c>
      <c r="F9" s="11" t="str">
        <f>"наименование юридического лица"</f>
        <v>наименование юридического лица</v>
      </c>
      <c r="G9" s="11" t="str">
        <f>"сумма, тыс. руб."</f>
        <v>сумма, тыс. руб.</v>
      </c>
      <c r="H9" s="11" t="str">
        <f>"кол-во граждан"</f>
        <v>кол-во граждан</v>
      </c>
      <c r="I9" s="7"/>
      <c r="J9" s="7"/>
      <c r="K9" s="7"/>
      <c r="L9" s="7"/>
      <c r="M9" s="7"/>
      <c r="N9" s="7"/>
    </row>
    <row r="10" spans="1:14">
      <c r="A10" s="12" t="s">
        <v>5</v>
      </c>
      <c r="B10" s="11" t="str">
        <f>"2"</f>
        <v>2</v>
      </c>
      <c r="C10" s="11" t="str">
        <f>"3"</f>
        <v>3</v>
      </c>
      <c r="D10" s="11" t="str">
        <f>"4"</f>
        <v>4</v>
      </c>
      <c r="E10" s="11" t="str">
        <f>"5"</f>
        <v>5</v>
      </c>
      <c r="F10" s="11" t="str">
        <f>"6"</f>
        <v>6</v>
      </c>
      <c r="G10" s="11" t="str">
        <f>"7"</f>
        <v>7</v>
      </c>
      <c r="H10" s="11" t="str">
        <f>"8"</f>
        <v>8</v>
      </c>
      <c r="I10" s="11" t="str">
        <f>"9"</f>
        <v>9</v>
      </c>
      <c r="J10" s="11" t="str">
        <f>"10"</f>
        <v>10</v>
      </c>
      <c r="K10" s="11" t="str">
        <f>"11"</f>
        <v>11</v>
      </c>
      <c r="L10" s="11" t="str">
        <f>"12"</f>
        <v>12</v>
      </c>
      <c r="M10" s="11" t="str">
        <f>"13"</f>
        <v>13</v>
      </c>
      <c r="N10" s="11" t="str">
        <f>"14"</f>
        <v>14</v>
      </c>
    </row>
    <row r="11" spans="1:14" ht="140.25">
      <c r="A11" s="13" t="s">
        <v>6</v>
      </c>
      <c r="B11" s="14" t="str">
        <f>"Нефтеюганский"</f>
        <v>Нефтеюганский</v>
      </c>
      <c r="C11" s="14" t="str">
        <f>"Винников Игорь Викторович"</f>
        <v>Винников Игорь Викторович</v>
      </c>
      <c r="D11" s="15"/>
      <c r="E11" s="15"/>
      <c r="F11" s="14" t="str">
        <f>""</f>
        <v/>
      </c>
      <c r="G11" s="15"/>
      <c r="H11" s="16"/>
      <c r="I11" s="15"/>
      <c r="J11" s="17" t="s">
        <v>7</v>
      </c>
      <c r="K11" s="15">
        <v>90</v>
      </c>
      <c r="L11" s="14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1" s="15"/>
      <c r="N11" s="14" t="str">
        <f>""</f>
        <v/>
      </c>
    </row>
    <row r="12" spans="1:14" ht="331.5">
      <c r="A12" s="13" t="s">
        <v>8</v>
      </c>
      <c r="B12" s="14" t="str">
        <f>""</f>
        <v/>
      </c>
      <c r="C12" s="14" t="str">
        <f>""</f>
        <v/>
      </c>
      <c r="D12" s="15"/>
      <c r="E12" s="15"/>
      <c r="F12" s="14" t="str">
        <f>""</f>
        <v/>
      </c>
      <c r="G12" s="15"/>
      <c r="H12" s="16"/>
      <c r="I12" s="15"/>
      <c r="J12" s="17" t="s">
        <v>9</v>
      </c>
      <c r="K12" s="15">
        <v>85.5</v>
      </c>
      <c r="L12" s="14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2" s="15"/>
      <c r="N12" s="14" t="str">
        <f>""</f>
        <v/>
      </c>
    </row>
    <row r="13" spans="1:14" ht="140.25">
      <c r="A13" s="13" t="s">
        <v>8</v>
      </c>
      <c r="B13" s="14" t="str">
        <f>""</f>
        <v/>
      </c>
      <c r="C13" s="14" t="str">
        <f>""</f>
        <v/>
      </c>
      <c r="D13" s="15"/>
      <c r="E13" s="15"/>
      <c r="F13" s="14" t="str">
        <f>""</f>
        <v/>
      </c>
      <c r="G13" s="15"/>
      <c r="H13" s="16"/>
      <c r="I13" s="15"/>
      <c r="J13" s="17" t="s">
        <v>10</v>
      </c>
      <c r="K13" s="15">
        <v>70.5</v>
      </c>
      <c r="L13" s="14" t="str">
        <f>"Израсходовано на предвыборную агитацию. Через редакции периодических печатных изданий"</f>
        <v>Израсходовано на предвыборную агитацию. Через редакции периодических печатных изданий</v>
      </c>
      <c r="M13" s="15"/>
      <c r="N13" s="14" t="str">
        <f>""</f>
        <v/>
      </c>
    </row>
    <row r="14" spans="1:14" ht="140.25">
      <c r="A14" s="13" t="s">
        <v>8</v>
      </c>
      <c r="B14" s="14" t="str">
        <f>""</f>
        <v/>
      </c>
      <c r="C14" s="14" t="str">
        <f>""</f>
        <v/>
      </c>
      <c r="D14" s="15"/>
      <c r="E14" s="15"/>
      <c r="F14" s="14" t="str">
        <f>""</f>
        <v/>
      </c>
      <c r="G14" s="15"/>
      <c r="H14" s="16"/>
      <c r="I14" s="15"/>
      <c r="J14" s="17" t="s">
        <v>10</v>
      </c>
      <c r="K14" s="15">
        <v>70.5</v>
      </c>
      <c r="L14" s="14" t="str">
        <f>"Израсходовано на предвыборную агитацию. Через редакции периодических печатных изданий"</f>
        <v>Израсходовано на предвыборную агитацию. Через редакции периодических печатных изданий</v>
      </c>
      <c r="M14" s="15"/>
      <c r="N14" s="14" t="str">
        <f>""</f>
        <v/>
      </c>
    </row>
    <row r="15" spans="1:14">
      <c r="A15" s="12" t="s">
        <v>8</v>
      </c>
      <c r="B15" s="18" t="str">
        <f>""</f>
        <v/>
      </c>
      <c r="C15" s="18" t="str">
        <f>"Итого по кандидату"</f>
        <v>Итого по кандидату</v>
      </c>
      <c r="D15" s="19">
        <v>500</v>
      </c>
      <c r="E15" s="19">
        <v>0</v>
      </c>
      <c r="F15" s="18" t="str">
        <f>""</f>
        <v/>
      </c>
      <c r="G15" s="19">
        <v>0</v>
      </c>
      <c r="H15" s="20"/>
      <c r="I15" s="19">
        <v>484.5</v>
      </c>
      <c r="J15" s="21"/>
      <c r="K15" s="19">
        <v>316.5</v>
      </c>
      <c r="L15" s="18" t="str">
        <f>""</f>
        <v/>
      </c>
      <c r="M15" s="19">
        <v>0</v>
      </c>
      <c r="N15" s="18" t="str">
        <f>""</f>
        <v/>
      </c>
    </row>
    <row r="16" spans="1:14">
      <c r="A16" s="13" t="s">
        <v>11</v>
      </c>
      <c r="B16" s="14" t="str">
        <f>"Нефтеюганский"</f>
        <v>Нефтеюганский</v>
      </c>
      <c r="C16" s="14" t="str">
        <f>"Кожевникова Тамара Анатольевна"</f>
        <v>Кожевникова Тамара Анатольевна</v>
      </c>
      <c r="D16" s="15">
        <v>5</v>
      </c>
      <c r="E16" s="15"/>
      <c r="F16" s="14" t="str">
        <f>""</f>
        <v/>
      </c>
      <c r="G16" s="15"/>
      <c r="H16" s="16"/>
      <c r="I16" s="15">
        <v>2.5</v>
      </c>
      <c r="J16" s="17"/>
      <c r="K16" s="15"/>
      <c r="L16" s="14" t="str">
        <f>""</f>
        <v/>
      </c>
      <c r="M16" s="15"/>
      <c r="N16" s="14" t="str">
        <f>""</f>
        <v/>
      </c>
    </row>
    <row r="17" spans="1:14">
      <c r="A17" s="12" t="s">
        <v>8</v>
      </c>
      <c r="B17" s="18" t="str">
        <f>""</f>
        <v/>
      </c>
      <c r="C17" s="18" t="str">
        <f>"Итого по кандидату"</f>
        <v>Итого по кандидату</v>
      </c>
      <c r="D17" s="19">
        <v>5</v>
      </c>
      <c r="E17" s="19">
        <v>0</v>
      </c>
      <c r="F17" s="18" t="str">
        <f>""</f>
        <v/>
      </c>
      <c r="G17" s="19">
        <v>0</v>
      </c>
      <c r="H17" s="20"/>
      <c r="I17" s="19">
        <v>2.5</v>
      </c>
      <c r="J17" s="21"/>
      <c r="K17" s="19">
        <v>0</v>
      </c>
      <c r="L17" s="18" t="str">
        <f>""</f>
        <v/>
      </c>
      <c r="M17" s="19">
        <v>0</v>
      </c>
      <c r="N17" s="18" t="str">
        <f>""</f>
        <v/>
      </c>
    </row>
    <row r="18" spans="1:14" ht="140.25">
      <c r="A18" s="13" t="s">
        <v>12</v>
      </c>
      <c r="B18" s="14" t="str">
        <f>"Нефтеюганский"</f>
        <v>Нефтеюганский</v>
      </c>
      <c r="C18" s="14" t="str">
        <f>"Колодич Александр Васильевич"</f>
        <v>Колодич Александр Васильевич</v>
      </c>
      <c r="D18" s="15"/>
      <c r="E18" s="15">
        <v>350</v>
      </c>
      <c r="F18" s="14" t="str">
        <f>"ООО ""ТТП-7"""</f>
        <v>ООО "ТТП-7"</v>
      </c>
      <c r="G18" s="15">
        <v>350</v>
      </c>
      <c r="H18" s="16">
        <v>3</v>
      </c>
      <c r="I18" s="15"/>
      <c r="J18" s="17" t="s">
        <v>13</v>
      </c>
      <c r="K18" s="15">
        <v>204.26</v>
      </c>
      <c r="L18" s="14" t="str">
        <f>"Израсходовано на предвыборную агитацию. Через редакции периодических печатных изданий"</f>
        <v>Израсходовано на предвыборную агитацию. Через редакции периодических печатных изданий</v>
      </c>
      <c r="M18" s="15"/>
      <c r="N18" s="14" t="str">
        <f>""</f>
        <v/>
      </c>
    </row>
    <row r="19" spans="1:14" ht="127.5">
      <c r="A19" s="13" t="s">
        <v>8</v>
      </c>
      <c r="B19" s="14" t="str">
        <f>""</f>
        <v/>
      </c>
      <c r="C19" s="14" t="str">
        <f>""</f>
        <v/>
      </c>
      <c r="D19" s="15"/>
      <c r="E19" s="15"/>
      <c r="F19" s="14" t="str">
        <f>""</f>
        <v/>
      </c>
      <c r="G19" s="15"/>
      <c r="H19" s="16"/>
      <c r="I19" s="15"/>
      <c r="J19" s="17" t="s">
        <v>14</v>
      </c>
      <c r="K19" s="15">
        <v>188.8</v>
      </c>
      <c r="L19" s="14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M19" s="15"/>
      <c r="N19" s="14" t="str">
        <f>""</f>
        <v/>
      </c>
    </row>
    <row r="20" spans="1:14" ht="140.25">
      <c r="A20" s="13" t="s">
        <v>8</v>
      </c>
      <c r="B20" s="14" t="str">
        <f>""</f>
        <v/>
      </c>
      <c r="C20" s="14" t="str">
        <f>""</f>
        <v/>
      </c>
      <c r="D20" s="15"/>
      <c r="E20" s="15"/>
      <c r="F20" s="14" t="str">
        <f>""</f>
        <v/>
      </c>
      <c r="G20" s="15"/>
      <c r="H20" s="16"/>
      <c r="I20" s="15"/>
      <c r="J20" s="17" t="s">
        <v>15</v>
      </c>
      <c r="K20" s="15">
        <v>149.97</v>
      </c>
      <c r="L20" s="14" t="str">
        <f>"Израсходовано на предвыборную агитацию. Через редакции периодических печатных изданий"</f>
        <v>Израсходовано на предвыборную агитацию. Через редакции периодических печатных изданий</v>
      </c>
      <c r="M20" s="15"/>
      <c r="N20" s="14" t="str">
        <f>""</f>
        <v/>
      </c>
    </row>
    <row r="21" spans="1:14" ht="140.25">
      <c r="A21" s="13" t="s">
        <v>8</v>
      </c>
      <c r="B21" s="14" t="str">
        <f>""</f>
        <v/>
      </c>
      <c r="C21" s="14" t="str">
        <f>""</f>
        <v/>
      </c>
      <c r="D21" s="15"/>
      <c r="E21" s="15"/>
      <c r="F21" s="14" t="str">
        <f>""</f>
        <v/>
      </c>
      <c r="G21" s="15"/>
      <c r="H21" s="16"/>
      <c r="I21" s="15"/>
      <c r="J21" s="17" t="s">
        <v>16</v>
      </c>
      <c r="K21" s="15">
        <v>76.5</v>
      </c>
      <c r="L21" s="14" t="str">
        <f>"Израсходовано на предвыборную агитацию. Через редакции периодических печатных изданий"</f>
        <v>Израсходовано на предвыборную агитацию. Через редакции периодических печатных изданий</v>
      </c>
      <c r="M21" s="15"/>
      <c r="N21" s="14" t="str">
        <f>""</f>
        <v/>
      </c>
    </row>
    <row r="22" spans="1:14" ht="140.25">
      <c r="A22" s="13" t="s">
        <v>8</v>
      </c>
      <c r="B22" s="14" t="str">
        <f>""</f>
        <v/>
      </c>
      <c r="C22" s="14" t="str">
        <f>""</f>
        <v/>
      </c>
      <c r="D22" s="15"/>
      <c r="E22" s="15"/>
      <c r="F22" s="14" t="str">
        <f>""</f>
        <v/>
      </c>
      <c r="G22" s="15"/>
      <c r="H22" s="16"/>
      <c r="I22" s="15"/>
      <c r="J22" s="17" t="s">
        <v>15</v>
      </c>
      <c r="K22" s="15">
        <v>56.32</v>
      </c>
      <c r="L22" s="14" t="str">
        <f>"Израсходовано на предвыборную агитацию. Через редакции периодических печатных изданий"</f>
        <v>Израсходовано на предвыборную агитацию. Через редакции периодических печатных изданий</v>
      </c>
      <c r="M22" s="15"/>
      <c r="N22" s="14" t="str">
        <f>""</f>
        <v/>
      </c>
    </row>
    <row r="23" spans="1:14">
      <c r="A23" s="12" t="s">
        <v>8</v>
      </c>
      <c r="B23" s="18" t="str">
        <f>""</f>
        <v/>
      </c>
      <c r="C23" s="18" t="str">
        <f>"Итого по кандидату"</f>
        <v>Итого по кандидату</v>
      </c>
      <c r="D23" s="19">
        <v>1000</v>
      </c>
      <c r="E23" s="19">
        <v>350</v>
      </c>
      <c r="F23" s="18" t="str">
        <f>""</f>
        <v/>
      </c>
      <c r="G23" s="19">
        <v>350</v>
      </c>
      <c r="H23" s="20"/>
      <c r="I23" s="19">
        <v>960.02</v>
      </c>
      <c r="J23" s="21"/>
      <c r="K23" s="19">
        <v>675.85</v>
      </c>
      <c r="L23" s="18" t="str">
        <f>""</f>
        <v/>
      </c>
      <c r="M23" s="19">
        <v>0</v>
      </c>
      <c r="N23" s="18" t="str">
        <f>""</f>
        <v/>
      </c>
    </row>
    <row r="24" spans="1:14">
      <c r="A24" s="13" t="s">
        <v>17</v>
      </c>
      <c r="B24" s="14" t="str">
        <f>"Нефтеюганский"</f>
        <v>Нефтеюганский</v>
      </c>
      <c r="C24" s="14" t="str">
        <f>"Куликовская Елена Шотовна"</f>
        <v>Куликовская Елена Шотовна</v>
      </c>
      <c r="D24" s="15">
        <v>62</v>
      </c>
      <c r="E24" s="15"/>
      <c r="F24" s="14" t="str">
        <f>""</f>
        <v/>
      </c>
      <c r="G24" s="15"/>
      <c r="H24" s="16"/>
      <c r="I24" s="15">
        <v>60.37</v>
      </c>
      <c r="J24" s="17"/>
      <c r="K24" s="15"/>
      <c r="L24" s="14" t="str">
        <f>""</f>
        <v/>
      </c>
      <c r="M24" s="15"/>
      <c r="N24" s="14" t="str">
        <f>""</f>
        <v/>
      </c>
    </row>
    <row r="25" spans="1:14">
      <c r="A25" s="12" t="s">
        <v>8</v>
      </c>
      <c r="B25" s="18" t="str">
        <f>""</f>
        <v/>
      </c>
      <c r="C25" s="18" t="str">
        <f>"Итого по кандидату"</f>
        <v>Итого по кандидату</v>
      </c>
      <c r="D25" s="19">
        <v>62</v>
      </c>
      <c r="E25" s="19">
        <v>0</v>
      </c>
      <c r="F25" s="18" t="str">
        <f>""</f>
        <v/>
      </c>
      <c r="G25" s="19">
        <v>0</v>
      </c>
      <c r="H25" s="20"/>
      <c r="I25" s="19">
        <v>60.37</v>
      </c>
      <c r="J25" s="21"/>
      <c r="K25" s="19">
        <v>0</v>
      </c>
      <c r="L25" s="18" t="str">
        <f>""</f>
        <v/>
      </c>
      <c r="M25" s="19">
        <v>0</v>
      </c>
      <c r="N25" s="18" t="str">
        <f>""</f>
        <v/>
      </c>
    </row>
    <row r="26" spans="1:14" ht="25.5">
      <c r="A26" s="12" t="s">
        <v>8</v>
      </c>
      <c r="B26" s="18" t="str">
        <f>""</f>
        <v/>
      </c>
      <c r="C26" s="18" t="str">
        <f>"Избирательный округ (Нефтеюганский), всего"</f>
        <v>Избирательный округ (Нефтеюганский), всего</v>
      </c>
      <c r="D26" s="19">
        <v>1567</v>
      </c>
      <c r="E26" s="19">
        <v>350</v>
      </c>
      <c r="F26" s="18" t="str">
        <f>""</f>
        <v/>
      </c>
      <c r="G26" s="19">
        <v>350</v>
      </c>
      <c r="H26" s="20"/>
      <c r="I26" s="19">
        <v>1507.39</v>
      </c>
      <c r="J26" s="21"/>
      <c r="K26" s="19">
        <v>992.35</v>
      </c>
      <c r="L26" s="18" t="str">
        <f>""</f>
        <v/>
      </c>
      <c r="M26" s="19">
        <v>0</v>
      </c>
      <c r="N26" s="18" t="str">
        <f>""</f>
        <v/>
      </c>
    </row>
    <row r="27" spans="1:14">
      <c r="A27" s="12" t="s">
        <v>8</v>
      </c>
      <c r="B27" s="18" t="str">
        <f>""</f>
        <v/>
      </c>
      <c r="C27" s="18" t="str">
        <f>"Кандидаты, всего"</f>
        <v>Кандидаты, всего</v>
      </c>
      <c r="D27" s="19">
        <v>1567</v>
      </c>
      <c r="E27" s="19">
        <v>350</v>
      </c>
      <c r="F27" s="18" t="str">
        <f>""</f>
        <v/>
      </c>
      <c r="G27" s="19">
        <v>350</v>
      </c>
      <c r="H27" s="20"/>
      <c r="I27" s="19">
        <v>1507.39</v>
      </c>
      <c r="J27" s="21"/>
      <c r="K27" s="19">
        <v>992.35</v>
      </c>
      <c r="L27" s="18" t="str">
        <f>""</f>
        <v/>
      </c>
      <c r="M27" s="19">
        <v>0</v>
      </c>
      <c r="N27" s="18" t="str">
        <f>""</f>
        <v/>
      </c>
    </row>
    <row r="28" spans="1:14">
      <c r="A28" s="12" t="s">
        <v>8</v>
      </c>
      <c r="B28" s="18" t="str">
        <f>""</f>
        <v/>
      </c>
      <c r="C28" s="18" t="str">
        <f>"Итого"</f>
        <v>Итого</v>
      </c>
      <c r="D28" s="19">
        <v>1567</v>
      </c>
      <c r="E28" s="19">
        <v>350</v>
      </c>
      <c r="F28" s="18" t="str">
        <f>""</f>
        <v/>
      </c>
      <c r="G28" s="19">
        <v>350</v>
      </c>
      <c r="H28" s="20">
        <v>3</v>
      </c>
      <c r="I28" s="19">
        <v>1507.39</v>
      </c>
      <c r="J28" s="21"/>
      <c r="K28" s="19">
        <v>992.35</v>
      </c>
      <c r="L28" s="18" t="str">
        <f>""</f>
        <v/>
      </c>
      <c r="M28" s="19">
        <v>0</v>
      </c>
      <c r="N28" s="18" t="str">
        <f>""</f>
        <v/>
      </c>
    </row>
  </sheetData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ageMargins left="0.34722222222222221" right="0.1388888888888889" top="0.1388888888888889" bottom="0.1388888888888889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2016-09-15T10:39:06Z</dcterms:created>
  <dcterms:modified xsi:type="dcterms:W3CDTF">2016-09-15T10:41:25Z</dcterms:modified>
</cp:coreProperties>
</file>