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45" windowWidth="15480" windowHeight="5340" tabRatio="762" activeTab="0"/>
  </bookViews>
  <sheets>
    <sheet name="на 01.09.2016" sheetId="1" r:id="rId1"/>
  </sheets>
  <definedNames>
    <definedName name="_xlnm.Print_Area" localSheetId="0">'на 01.09.2016'!$A$1:$X$80</definedName>
  </definedNames>
  <calcPr fullCalcOnLoad="1"/>
</workbook>
</file>

<file path=xl/sharedStrings.xml><?xml version="1.0" encoding="utf-8"?>
<sst xmlns="http://schemas.openxmlformats.org/spreadsheetml/2006/main" count="229" uniqueCount="162">
  <si>
    <t>№ п/п</t>
  </si>
  <si>
    <t>Наименование программы</t>
  </si>
  <si>
    <t>ДГС</t>
  </si>
  <si>
    <t>ДОиМП</t>
  </si>
  <si>
    <t>1</t>
  </si>
  <si>
    <t>1.1</t>
  </si>
  <si>
    <t>2.1</t>
  </si>
  <si>
    <t>5.1</t>
  </si>
  <si>
    <t>5.2</t>
  </si>
  <si>
    <t>Всего</t>
  </si>
  <si>
    <t>окружной бюджет</t>
  </si>
  <si>
    <t>местный бюджет</t>
  </si>
  <si>
    <t>4.1</t>
  </si>
  <si>
    <t>внебюджетные источники</t>
  </si>
  <si>
    <t>КЦСР</t>
  </si>
  <si>
    <t>% исполнения</t>
  </si>
  <si>
    <t>Департамент образования и молодежной политики администрации города Нефтеюганска</t>
  </si>
  <si>
    <t>Развитие образования и молодёжной политики в городе Нефтеюганске на 2014-2020 годы.</t>
  </si>
  <si>
    <t>Развитие материально-технической базы образовательных организаций (показатель № 10)</t>
  </si>
  <si>
    <t>Развитие системы оценки качества образования  и информационной прозрачности системы образования (показатель № 11)</t>
  </si>
  <si>
    <t>1.2.</t>
  </si>
  <si>
    <t>Организация летнего отдыха и оздоровления (показатели №№ 12,13)</t>
  </si>
  <si>
    <t>3.1.</t>
  </si>
  <si>
    <t>Обеспечение развития молодежной политики (показатели №№ 14,15,16,17,18,19)</t>
  </si>
  <si>
    <t>Обеспечение функций управления и контроля (надзора) в сфере образования и молодёжной политики (показатель № 20)</t>
  </si>
  <si>
    <t>Основные мероприятия муниципальной программы (связь мероприятий с показателями муниципальной программы)</t>
  </si>
  <si>
    <t>Ответственный исполнитель /соисполнитель</t>
  </si>
  <si>
    <t>Итого по п.1.1, п.1.2.</t>
  </si>
  <si>
    <t>Итого по п.5.1, п.5.2.</t>
  </si>
  <si>
    <t>ВСЕГО</t>
  </si>
  <si>
    <t>ПЛАН на 2016 год (рублей)</t>
  </si>
  <si>
    <t>0240185060.</t>
  </si>
  <si>
    <t>Расходы на обеспечение деятельности (оказание услуг) муниципальных учреждений</t>
  </si>
  <si>
    <t>Иные межбюджетные трансферты в рамках наказов избирателей депутатам Думы ХМАО-Югры за счет средств автономного округа</t>
  </si>
  <si>
    <t>Реализация мероприятий</t>
  </si>
  <si>
    <t xml:space="preserve"> к плану 2016 года</t>
  </si>
  <si>
    <t>0210199990.</t>
  </si>
  <si>
    <t>Осуществление переданного полномочия на информационное обеспечение общеобразовательных организаций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</si>
  <si>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</si>
  <si>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</si>
  <si>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</si>
  <si>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Осуществление переданного полномочия на социальную поддержку отдельным категориям обучающихся  в муниципальных 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</si>
  <si>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</si>
  <si>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Осуществление переданного полномочия на реализацию основных общеобразовательных программ.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</si>
  <si>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</si>
  <si>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</si>
  <si>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Реализация мероприятий.</t>
  </si>
  <si>
    <t>Расходы на обеспечение деятельности (оказание услуг) муниципальных учреждений.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</si>
  <si>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</si>
  <si>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</si>
  <si>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Реализация мероприятий на развитие общественной инфраструктуры и реализация приоритетных направлений.</t>
  </si>
  <si>
    <t>Иные межбюджетные трансферты на организацию и проведение единого государственного экзамена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</si>
  <si>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</si>
  <si>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</si>
  <si>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</si>
  <si>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ДГС, ДОиМП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</si>
  <si>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</si>
  <si>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</si>
  <si>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</si>
  <si>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</si>
  <si>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</si>
  <si>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</si>
  <si>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</si>
  <si>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</si>
  <si>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 xml:space="preserve">Расходы на обеспечение функций органов местного самоуправления </t>
  </si>
  <si>
    <t>0210182440.</t>
  </si>
  <si>
    <t>02101S2440.</t>
  </si>
  <si>
    <t>0210184010.</t>
  </si>
  <si>
    <t>0210184020.</t>
  </si>
  <si>
    <t>0210182460.</t>
  </si>
  <si>
    <t>0210184040.</t>
  </si>
  <si>
    <t>0210184050.</t>
  </si>
  <si>
    <t>0210185060.</t>
  </si>
  <si>
    <t>0210185160.</t>
  </si>
  <si>
    <t>0210184030.</t>
  </si>
  <si>
    <t>0220199990.</t>
  </si>
  <si>
    <t>0220185020.</t>
  </si>
  <si>
    <t>0230120010.</t>
  </si>
  <si>
    <t>0230182050.</t>
  </si>
  <si>
    <t>02301S2050.</t>
  </si>
  <si>
    <t>0230184080.</t>
  </si>
  <si>
    <t>0240100590.</t>
  </si>
  <si>
    <t>0240199990.</t>
  </si>
  <si>
    <t>0240120610.</t>
  </si>
  <si>
    <t>0240185160.</t>
  </si>
  <si>
    <t>0250102040.</t>
  </si>
  <si>
    <t>0250100590.</t>
  </si>
  <si>
    <t>Т.М.Мостовщикова</t>
  </si>
  <si>
    <t>0210100590, 0000000001</t>
  </si>
  <si>
    <t>5.2.1</t>
  </si>
  <si>
    <t>5.1.1</t>
  </si>
  <si>
    <t>4.1.5</t>
  </si>
  <si>
    <t>4.1.4</t>
  </si>
  <si>
    <t>4.1.3</t>
  </si>
  <si>
    <t>4.1.2</t>
  </si>
  <si>
    <t>4.1.1</t>
  </si>
  <si>
    <t>3.1.4</t>
  </si>
  <si>
    <t>3.1.3</t>
  </si>
  <si>
    <t>3.1.2</t>
  </si>
  <si>
    <t>3.1.1</t>
  </si>
  <si>
    <t>2.1.2</t>
  </si>
  <si>
    <t>2.1.1</t>
  </si>
  <si>
    <t>1.2.2</t>
  </si>
  <si>
    <t>1.2.1</t>
  </si>
  <si>
    <t>1.1.14</t>
  </si>
  <si>
    <t>1.1.13</t>
  </si>
  <si>
    <t>1.1.12</t>
  </si>
  <si>
    <t>1.1.11</t>
  </si>
  <si>
    <t>1.1.10</t>
  </si>
  <si>
    <t>1.1.9</t>
  </si>
  <si>
    <t>1.1.8</t>
  </si>
  <si>
    <t>1.1.7</t>
  </si>
  <si>
    <t>1.1.6</t>
  </si>
  <si>
    <t>1.1.5</t>
  </si>
  <si>
    <t>1.1.4</t>
  </si>
  <si>
    <t>1.1.3</t>
  </si>
  <si>
    <t>1.1.2</t>
  </si>
  <si>
    <t>1.1.1</t>
  </si>
  <si>
    <t>0210182470.</t>
  </si>
  <si>
    <t>Исполнитель: А.Ю.Труханова 23-82-24, Э.М.Строева, тел.23-44-36.</t>
  </si>
  <si>
    <t xml:space="preserve">Развитие системы дошкольного, общего и дополнительного образования (показатели № 1, 1.1, 2, 2.1, 3, 4, 5, 6, 7, 8, 9, 21, 22, 23)
</t>
  </si>
  <si>
    <t>1.1.15</t>
  </si>
  <si>
    <t>2.1.3</t>
  </si>
  <si>
    <t>1.2.3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</si>
  <si>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</si>
  <si>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1.2.4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</si>
  <si>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</si>
  <si>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</si>
  <si>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</si>
  <si>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1.2.6</t>
  </si>
  <si>
    <t>Укрепление комплексной безопасности муниципальных образовательных организаций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</si>
  <si>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</si>
  <si>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ДЖКХ</t>
  </si>
  <si>
    <t>ДГС, ДОиМП, ДЖКХ</t>
  </si>
  <si>
    <t>0220185220</t>
  </si>
  <si>
    <t>0210185110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</si>
  <si>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</si>
  <si>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ПЛАН на 9 месяцев 2016 года (рублей)</t>
  </si>
  <si>
    <t>4.1.6.</t>
  </si>
  <si>
    <t>Иные межбюджетные трансферты на организацию деятельности молодёжных отрядов за счет средств бюджета автономного округа</t>
  </si>
  <si>
    <t>«Здание», расположенное по адресу: 13 микрорайон, здание 24</t>
  </si>
  <si>
    <t>"Нежилое строение гаража" (здание мастерских МБОУ «СОШ №10»)</t>
  </si>
  <si>
    <t>«Здание», расположенное по адресу: 13 микрорайон, здание 24 (фасад, кровля)</t>
  </si>
  <si>
    <t>«Нежилое здание средней школы №14», расположенное по адресу: 11б микрорайон, ул.Центральная, здание №18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</si>
  <si>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</si>
  <si>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</si>
  <si>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</si>
  <si>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</si>
  <si>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</si>
  <si>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</si>
  <si>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</si>
  <si>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 к плану на 9 полугодие 2016 года</t>
  </si>
  <si>
    <t>Кассовый расход на 01.09.2016 (рублей)</t>
  </si>
  <si>
    <t>Капитальный ремонт здания МБОУ "Школа развития № 24"</t>
  </si>
  <si>
    <t>02102S2430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</si>
  <si>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</si>
  <si>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</si>
  <si>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</si>
  <si>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0240185210.</t>
  </si>
  <si>
    <t>Иные межбюджетные трансферты на развитие кадетских классов с казачьим компонентом на базе муниципальных образовательных организаций в ХМАО-Югре за счет средств автономного округа</t>
  </si>
  <si>
    <t>Директор Департамента</t>
  </si>
  <si>
    <r>
      <t xml:space="preserve">Отчёт об исполнении комплексного плана (сетевого графика) на 2016 год по реализации муниципальной программы города Нефтеюганска «Развитие образования и молодёжной политики в городе Нефтеюганске на 2014-2020 годы» </t>
    </r>
    <r>
      <rPr>
        <i/>
        <sz val="18"/>
        <color indexed="56"/>
        <rFont val="Times New Roman"/>
        <family val="1"/>
      </rPr>
      <t>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</si>
</sst>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?"/>
    <numFmt numFmtId="168" formatCode="#,##0.0000"/>
    <numFmt numFmtId="169" formatCode="_-* #,##0.0_р_._-;\-* #,##0.0_р_._-;_-* &quot;-&quot;??_р_._-;_-@_-"/>
  </numFmts>
  <fonts count="5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4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9"/>
      <color indexed="56"/>
      <name val="Times New Roman"/>
      <family val="1"/>
    </font>
    <font>
      <sz val="9"/>
      <color indexed="56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Times New Roman"/>
      <family val="1"/>
    </font>
    <font>
      <b/>
      <sz val="16.5"/>
      <color indexed="56"/>
      <name val="Times New Roman"/>
      <family val="1"/>
    </font>
    <font>
      <sz val="13"/>
      <color indexed="56"/>
      <name val="Times New Roman"/>
      <family val="1"/>
    </font>
    <font>
      <sz val="20"/>
      <name val="Times New Roman"/>
      <family val="1"/>
    </font>
    <font>
      <sz val="18"/>
      <color indexed="56"/>
      <name val="Times New Roman"/>
      <family val="1"/>
    </font>
    <font>
      <i/>
      <sz val="18"/>
      <color indexed="56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rgb="FF002060"/>
      <name val="Times New Roman"/>
      <family val="1"/>
    </font>
    <font>
      <sz val="14"/>
      <color rgb="FF002060"/>
      <name val="Times New Roman"/>
      <family val="1"/>
    </font>
    <font>
      <sz val="14"/>
      <color theme="3"/>
      <name val="Times New Roman"/>
      <family val="1"/>
    </font>
    <font>
      <b/>
      <sz val="14"/>
      <color theme="3"/>
      <name val="Times New Roman"/>
      <family val="1"/>
    </font>
    <font>
      <sz val="19"/>
      <color theme="3"/>
      <name val="Times New Roman"/>
      <family val="1"/>
    </font>
    <font>
      <sz val="9"/>
      <color theme="3"/>
      <name val="Times New Roman"/>
      <family val="1"/>
    </font>
    <font>
      <sz val="10"/>
      <color theme="3"/>
      <name val="Times New Roman"/>
      <family val="1"/>
    </font>
    <font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6.5"/>
      <color rgb="FF002060"/>
      <name val="Times New Roman"/>
      <family val="1"/>
    </font>
    <font>
      <sz val="18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7" fillId="32" borderId="0" xfId="52" applyFont="1" applyFill="1" applyBorder="1">
      <alignment/>
      <protection/>
    </xf>
    <xf numFmtId="49" fontId="47" fillId="32" borderId="10" xfId="52" applyNumberFormat="1" applyFont="1" applyFill="1" applyBorder="1" applyAlignment="1">
      <alignment horizontal="center" vertical="center"/>
      <protection/>
    </xf>
    <xf numFmtId="4" fontId="47" fillId="32" borderId="10" xfId="52" applyNumberFormat="1" applyFont="1" applyFill="1" applyBorder="1" applyAlignment="1">
      <alignment horizontal="center" vertical="center" wrapText="1"/>
      <protection/>
    </xf>
    <xf numFmtId="3" fontId="47" fillId="32" borderId="10" xfId="52" applyNumberFormat="1" applyFont="1" applyFill="1" applyBorder="1" applyAlignment="1">
      <alignment horizontal="center" vertical="center"/>
      <protection/>
    </xf>
    <xf numFmtId="0" fontId="47" fillId="32" borderId="11" xfId="52" applyFont="1" applyFill="1" applyBorder="1" applyAlignment="1">
      <alignment vertical="center" wrapText="1"/>
      <protection/>
    </xf>
    <xf numFmtId="0" fontId="47" fillId="32" borderId="10" xfId="52" applyFont="1" applyFill="1" applyBorder="1" applyAlignment="1">
      <alignment horizontal="center" vertical="center" wrapText="1"/>
      <protection/>
    </xf>
    <xf numFmtId="4" fontId="47" fillId="32" borderId="10" xfId="52" applyNumberFormat="1" applyFont="1" applyFill="1" applyBorder="1" applyAlignment="1">
      <alignment horizontal="center" vertical="center"/>
      <protection/>
    </xf>
    <xf numFmtId="0" fontId="48" fillId="32" borderId="0" xfId="52" applyFont="1" applyFill="1" applyBorder="1">
      <alignment/>
      <protection/>
    </xf>
    <xf numFmtId="2" fontId="47" fillId="32" borderId="11" xfId="52" applyNumberFormat="1" applyFont="1" applyFill="1" applyBorder="1" applyAlignment="1">
      <alignment vertical="center" wrapText="1"/>
      <protection/>
    </xf>
    <xf numFmtId="2" fontId="47" fillId="32" borderId="10" xfId="52" applyNumberFormat="1" applyFont="1" applyFill="1" applyBorder="1" applyAlignment="1">
      <alignment horizontal="center" vertical="center" wrapText="1"/>
      <protection/>
    </xf>
    <xf numFmtId="2" fontId="47" fillId="32" borderId="12" xfId="52" applyNumberFormat="1" applyFont="1" applyFill="1" applyBorder="1" applyAlignment="1">
      <alignment horizontal="center" vertical="center" wrapText="1"/>
      <protection/>
    </xf>
    <xf numFmtId="0" fontId="47" fillId="32" borderId="11" xfId="52" applyFont="1" applyFill="1" applyBorder="1" applyAlignment="1">
      <alignment vertical="top" wrapText="1"/>
      <protection/>
    </xf>
    <xf numFmtId="0" fontId="48" fillId="32" borderId="0" xfId="52" applyFont="1" applyFill="1" applyAlignment="1">
      <alignment/>
      <protection/>
    </xf>
    <xf numFmtId="0" fontId="48" fillId="32" borderId="0" xfId="52" applyFont="1" applyFill="1">
      <alignment/>
      <protection/>
    </xf>
    <xf numFmtId="1" fontId="48" fillId="32" borderId="10" xfId="52" applyNumberFormat="1" applyFont="1" applyFill="1" applyBorder="1" applyAlignment="1">
      <alignment horizontal="center" vertical="center"/>
      <protection/>
    </xf>
    <xf numFmtId="1" fontId="48" fillId="32" borderId="10" xfId="52" applyNumberFormat="1" applyFont="1" applyFill="1" applyBorder="1" applyAlignment="1">
      <alignment horizontal="center" vertical="center" wrapText="1"/>
      <protection/>
    </xf>
    <xf numFmtId="1" fontId="47" fillId="32" borderId="10" xfId="52" applyNumberFormat="1" applyFont="1" applyFill="1" applyBorder="1" applyAlignment="1">
      <alignment horizontal="center" vertical="center" wrapText="1"/>
      <protection/>
    </xf>
    <xf numFmtId="0" fontId="47" fillId="32" borderId="10" xfId="52" applyFont="1" applyFill="1" applyBorder="1" applyAlignment="1">
      <alignment horizontal="left" vertical="center" wrapText="1"/>
      <protection/>
    </xf>
    <xf numFmtId="0" fontId="47" fillId="32" borderId="10" xfId="52" applyFont="1" applyFill="1" applyBorder="1" applyAlignment="1">
      <alignment horizontal="center" vertical="center"/>
      <protection/>
    </xf>
    <xf numFmtId="0" fontId="48" fillId="32" borderId="10" xfId="52" applyFont="1" applyFill="1" applyBorder="1" applyAlignment="1">
      <alignment horizontal="center" vertical="center"/>
      <protection/>
    </xf>
    <xf numFmtId="2" fontId="48" fillId="32" borderId="13" xfId="52" applyNumberFormat="1" applyFont="1" applyFill="1" applyBorder="1" applyAlignment="1">
      <alignment horizontal="center" vertical="center" wrapText="1"/>
      <protection/>
    </xf>
    <xf numFmtId="164" fontId="48" fillId="32" borderId="10" xfId="52" applyNumberFormat="1" applyFont="1" applyFill="1" applyBorder="1" applyAlignment="1">
      <alignment horizontal="center" vertical="center" wrapText="1"/>
      <protection/>
    </xf>
    <xf numFmtId="49" fontId="49" fillId="32" borderId="0" xfId="52" applyNumberFormat="1" applyFont="1" applyFill="1" applyAlignment="1">
      <alignment horizontal="center" vertical="center"/>
      <protection/>
    </xf>
    <xf numFmtId="0" fontId="49" fillId="32" borderId="0" xfId="52" applyFont="1" applyFill="1">
      <alignment/>
      <protection/>
    </xf>
    <xf numFmtId="0" fontId="50" fillId="32" borderId="0" xfId="52" applyFont="1" applyFill="1" applyAlignment="1">
      <alignment horizontal="center"/>
      <protection/>
    </xf>
    <xf numFmtId="2" fontId="49" fillId="32" borderId="0" xfId="52" applyNumberFormat="1" applyFont="1" applyFill="1">
      <alignment/>
      <protection/>
    </xf>
    <xf numFmtId="164" fontId="49" fillId="32" borderId="0" xfId="52" applyNumberFormat="1" applyFont="1" applyFill="1">
      <alignment/>
      <protection/>
    </xf>
    <xf numFmtId="0" fontId="49" fillId="32" borderId="10" xfId="52" applyFont="1" applyFill="1" applyBorder="1" applyAlignment="1">
      <alignment horizontal="center" vertical="center"/>
      <protection/>
    </xf>
    <xf numFmtId="0" fontId="49" fillId="32" borderId="0" xfId="52" applyFont="1" applyFill="1" applyBorder="1">
      <alignment/>
      <protection/>
    </xf>
    <xf numFmtId="0" fontId="50" fillId="32" borderId="0" xfId="52" applyFont="1" applyFill="1" applyBorder="1">
      <alignment/>
      <protection/>
    </xf>
    <xf numFmtId="4" fontId="50" fillId="32" borderId="10" xfId="52" applyNumberFormat="1" applyFont="1" applyFill="1" applyBorder="1" applyAlignment="1">
      <alignment horizontal="center" vertical="center"/>
      <protection/>
    </xf>
    <xf numFmtId="49" fontId="49" fillId="32" borderId="10" xfId="52" applyNumberFormat="1" applyFont="1" applyFill="1" applyBorder="1" applyAlignment="1">
      <alignment horizontal="center" vertical="center"/>
      <protection/>
    </xf>
    <xf numFmtId="0" fontId="49" fillId="32" borderId="10" xfId="52" applyFont="1" applyFill="1" applyBorder="1" applyAlignment="1">
      <alignment horizontal="left" vertical="center" wrapText="1"/>
      <protection/>
    </xf>
    <xf numFmtId="0" fontId="49" fillId="32" borderId="10" xfId="52" applyFont="1" applyFill="1" applyBorder="1" applyAlignment="1">
      <alignment horizontal="center" vertical="center" wrapText="1"/>
      <protection/>
    </xf>
    <xf numFmtId="4" fontId="49" fillId="32" borderId="10" xfId="52" applyNumberFormat="1" applyFont="1" applyFill="1" applyBorder="1" applyAlignment="1">
      <alignment horizontal="center" vertical="center"/>
      <protection/>
    </xf>
    <xf numFmtId="49" fontId="49" fillId="32" borderId="10" xfId="52" applyNumberFormat="1" applyFont="1" applyFill="1" applyBorder="1" applyAlignment="1">
      <alignment horizontal="center" vertical="center" wrapText="1"/>
      <protection/>
    </xf>
    <xf numFmtId="0" fontId="49" fillId="32" borderId="14" xfId="52" applyFont="1" applyFill="1" applyBorder="1" applyAlignment="1">
      <alignment horizontal="center" vertical="center"/>
      <protection/>
    </xf>
    <xf numFmtId="0" fontId="49" fillId="32" borderId="10" xfId="0" applyFont="1" applyFill="1" applyBorder="1" applyAlignment="1">
      <alignment vertical="center" wrapText="1"/>
    </xf>
    <xf numFmtId="0" fontId="50" fillId="32" borderId="10" xfId="52" applyFont="1" applyFill="1" applyBorder="1" applyAlignment="1">
      <alignment horizontal="center" vertical="center"/>
      <protection/>
    </xf>
    <xf numFmtId="49" fontId="50" fillId="32" borderId="0" xfId="52" applyNumberFormat="1" applyFont="1" applyFill="1" applyBorder="1" applyAlignment="1">
      <alignment horizontal="center" vertical="center"/>
      <protection/>
    </xf>
    <xf numFmtId="0" fontId="50" fillId="32" borderId="0" xfId="52" applyFont="1" applyFill="1" applyBorder="1" applyAlignment="1">
      <alignment horizontal="left" vertical="center" wrapText="1"/>
      <protection/>
    </xf>
    <xf numFmtId="0" fontId="50" fillId="32" borderId="0" xfId="52" applyFont="1" applyFill="1" applyBorder="1" applyAlignment="1">
      <alignment horizontal="center" vertical="center"/>
      <protection/>
    </xf>
    <xf numFmtId="4" fontId="50" fillId="32" borderId="0" xfId="52" applyNumberFormat="1" applyFont="1" applyFill="1" applyBorder="1" applyAlignment="1">
      <alignment horizontal="center" vertical="center"/>
      <protection/>
    </xf>
    <xf numFmtId="3" fontId="50" fillId="32" borderId="0" xfId="52" applyNumberFormat="1" applyFont="1" applyFill="1" applyBorder="1" applyAlignment="1">
      <alignment horizontal="center" vertical="center"/>
      <protection/>
    </xf>
    <xf numFmtId="49" fontId="49" fillId="32" borderId="0" xfId="52" applyNumberFormat="1" applyFont="1" applyFill="1" applyBorder="1" applyAlignment="1">
      <alignment horizontal="center" vertical="center"/>
      <protection/>
    </xf>
    <xf numFmtId="0" fontId="51" fillId="32" borderId="0" xfId="52" applyFont="1" applyFill="1" applyBorder="1" applyAlignment="1">
      <alignment/>
      <protection/>
    </xf>
    <xf numFmtId="0" fontId="51" fillId="32" borderId="0" xfId="52" applyFont="1" applyFill="1" applyBorder="1">
      <alignment/>
      <protection/>
    </xf>
    <xf numFmtId="4" fontId="52" fillId="32" borderId="0" xfId="52" applyNumberFormat="1" applyFont="1" applyFill="1" applyBorder="1" applyAlignment="1">
      <alignment/>
      <protection/>
    </xf>
    <xf numFmtId="4" fontId="51" fillId="32" borderId="0" xfId="52" applyNumberFormat="1" applyFont="1" applyFill="1">
      <alignment/>
      <protection/>
    </xf>
    <xf numFmtId="0" fontId="51" fillId="32" borderId="0" xfId="52" applyFont="1" applyFill="1">
      <alignment/>
      <protection/>
    </xf>
    <xf numFmtId="0" fontId="50" fillId="32" borderId="0" xfId="52" applyFont="1" applyFill="1" applyBorder="1" applyAlignment="1">
      <alignment horizontal="center"/>
      <protection/>
    </xf>
    <xf numFmtId="4" fontId="49" fillId="32" borderId="0" xfId="52" applyNumberFormat="1" applyFont="1" applyFill="1" applyBorder="1">
      <alignment/>
      <protection/>
    </xf>
    <xf numFmtId="0" fontId="49" fillId="32" borderId="0" xfId="0" applyFont="1" applyFill="1" applyAlignment="1">
      <alignment horizontal="center" vertical="center"/>
    </xf>
    <xf numFmtId="169" fontId="53" fillId="32" borderId="0" xfId="60" applyNumberFormat="1" applyFont="1" applyFill="1" applyAlignment="1">
      <alignment horizontal="center" vertical="center"/>
    </xf>
    <xf numFmtId="0" fontId="53" fillId="32" borderId="0" xfId="0" applyFont="1" applyFill="1" applyAlignment="1">
      <alignment horizontal="center" vertical="center"/>
    </xf>
    <xf numFmtId="9" fontId="53" fillId="32" borderId="0" xfId="0" applyNumberFormat="1" applyFont="1" applyFill="1" applyAlignment="1">
      <alignment horizontal="center" vertical="center"/>
    </xf>
    <xf numFmtId="0" fontId="54" fillId="32" borderId="0" xfId="0" applyFont="1" applyFill="1" applyAlignment="1">
      <alignment/>
    </xf>
    <xf numFmtId="1" fontId="53" fillId="32" borderId="0" xfId="0" applyNumberFormat="1" applyFont="1" applyFill="1" applyAlignment="1">
      <alignment horizontal="center" vertical="center"/>
    </xf>
    <xf numFmtId="1" fontId="54" fillId="32" borderId="0" xfId="0" applyNumberFormat="1" applyFont="1" applyFill="1" applyAlignment="1">
      <alignment/>
    </xf>
    <xf numFmtId="0" fontId="54" fillId="32" borderId="0" xfId="0" applyFont="1" applyFill="1" applyAlignment="1">
      <alignment horizontal="left" vertical="center"/>
    </xf>
    <xf numFmtId="4" fontId="49" fillId="32" borderId="0" xfId="52" applyNumberFormat="1" applyFont="1" applyFill="1">
      <alignment/>
      <protection/>
    </xf>
    <xf numFmtId="49" fontId="50" fillId="32" borderId="14" xfId="52" applyNumberFormat="1" applyFont="1" applyFill="1" applyBorder="1" applyAlignment="1">
      <alignment horizontal="center" vertical="center"/>
      <protection/>
    </xf>
    <xf numFmtId="0" fontId="50" fillId="32" borderId="11" xfId="52" applyFont="1" applyFill="1" applyBorder="1" applyAlignment="1">
      <alignment horizontal="left" vertical="center" wrapText="1"/>
      <protection/>
    </xf>
    <xf numFmtId="0" fontId="50" fillId="32" borderId="15" xfId="52" applyFont="1" applyFill="1" applyBorder="1" applyAlignment="1">
      <alignment horizontal="center" vertical="center"/>
      <protection/>
    </xf>
    <xf numFmtId="0" fontId="50" fillId="32" borderId="0" xfId="52" applyFont="1" applyFill="1">
      <alignment/>
      <protection/>
    </xf>
    <xf numFmtId="0" fontId="47" fillId="32" borderId="0" xfId="52" applyFont="1" applyFill="1">
      <alignment/>
      <protection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1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4" fontId="3" fillId="32" borderId="0" xfId="0" applyNumberFormat="1" applyFont="1" applyFill="1" applyAlignment="1">
      <alignment/>
    </xf>
    <xf numFmtId="0" fontId="3" fillId="32" borderId="0" xfId="0" applyFont="1" applyFill="1" applyAlignment="1">
      <alignment horizontal="left" vertical="center"/>
    </xf>
    <xf numFmtId="49" fontId="49" fillId="32" borderId="14" xfId="52" applyNumberFormat="1" applyFont="1" applyFill="1" applyBorder="1" applyAlignment="1">
      <alignment horizontal="center" vertical="center"/>
      <protection/>
    </xf>
    <xf numFmtId="3" fontId="48" fillId="32" borderId="10" xfId="52" applyNumberFormat="1" applyFont="1" applyFill="1" applyBorder="1" applyAlignment="1">
      <alignment horizontal="center" vertical="center"/>
      <protection/>
    </xf>
    <xf numFmtId="49" fontId="48" fillId="32" borderId="10" xfId="52" applyNumberFormat="1" applyFont="1" applyFill="1" applyBorder="1" applyAlignment="1" applyProtection="1">
      <alignment horizontal="center" vertical="center" wrapText="1"/>
      <protection locked="0"/>
    </xf>
    <xf numFmtId="0" fontId="48" fillId="32" borderId="13" xfId="52" applyFont="1" applyFill="1" applyBorder="1" applyAlignment="1">
      <alignment horizontal="center" vertical="center" wrapText="1"/>
      <protection/>
    </xf>
    <xf numFmtId="4" fontId="51" fillId="32" borderId="0" xfId="52" applyNumberFormat="1" applyFont="1" applyFill="1" applyBorder="1" applyAlignment="1">
      <alignment horizontal="center"/>
      <protection/>
    </xf>
    <xf numFmtId="0" fontId="51" fillId="32" borderId="0" xfId="52" applyFont="1" applyFill="1" applyBorder="1" applyAlignment="1">
      <alignment horizontal="center"/>
      <protection/>
    </xf>
    <xf numFmtId="0" fontId="47" fillId="32" borderId="12" xfId="52" applyFont="1" applyFill="1" applyBorder="1" applyAlignment="1">
      <alignment horizontal="center" vertical="center" wrapText="1"/>
      <protection/>
    </xf>
    <xf numFmtId="0" fontId="49" fillId="32" borderId="10" xfId="52" applyFont="1" applyFill="1" applyBorder="1" applyAlignment="1">
      <alignment vertical="center" wrapText="1"/>
      <protection/>
    </xf>
    <xf numFmtId="0" fontId="49" fillId="32" borderId="10" xfId="52" applyFont="1" applyFill="1" applyBorder="1" applyAlignment="1">
      <alignment horizontal="left" vertical="top" wrapText="1"/>
      <protection/>
    </xf>
    <xf numFmtId="0" fontId="49" fillId="32" borderId="10" xfId="0" applyFont="1" applyFill="1" applyBorder="1" applyAlignment="1">
      <alignment horizontal="left" vertical="center" wrapText="1"/>
    </xf>
    <xf numFmtId="49" fontId="49" fillId="32" borderId="12" xfId="52" applyNumberFormat="1" applyFont="1" applyFill="1" applyBorder="1" applyAlignment="1">
      <alignment horizontal="center" vertical="center"/>
      <protection/>
    </xf>
    <xf numFmtId="0" fontId="55" fillId="32" borderId="0" xfId="52" applyFont="1" applyFill="1" applyBorder="1">
      <alignment/>
      <protection/>
    </xf>
    <xf numFmtId="0" fontId="55" fillId="32" borderId="0" xfId="52" applyFont="1" applyFill="1">
      <alignment/>
      <protection/>
    </xf>
    <xf numFmtId="0" fontId="49" fillId="32" borderId="12" xfId="52" applyFont="1" applyFill="1" applyBorder="1" applyAlignment="1">
      <alignment horizontal="left" vertical="center" wrapText="1"/>
      <protection/>
    </xf>
    <xf numFmtId="4" fontId="49" fillId="32" borderId="10" xfId="52" applyNumberFormat="1" applyFont="1" applyFill="1" applyBorder="1" applyAlignment="1">
      <alignment horizontal="center" vertical="center" wrapText="1"/>
      <protection/>
    </xf>
    <xf numFmtId="3" fontId="49" fillId="32" borderId="10" xfId="52" applyNumberFormat="1" applyFont="1" applyFill="1" applyBorder="1" applyAlignment="1">
      <alignment horizontal="center" vertical="center"/>
      <protection/>
    </xf>
    <xf numFmtId="2" fontId="49" fillId="32" borderId="10" xfId="52" applyNumberFormat="1" applyFont="1" applyFill="1" applyBorder="1" applyAlignment="1">
      <alignment horizontal="left" vertical="center" wrapText="1"/>
      <protection/>
    </xf>
    <xf numFmtId="0" fontId="49" fillId="32" borderId="10" xfId="52" applyFont="1" applyFill="1" applyBorder="1" applyAlignment="1">
      <alignment wrapText="1"/>
      <protection/>
    </xf>
    <xf numFmtId="0" fontId="49" fillId="32" borderId="10" xfId="52" applyFont="1" applyFill="1" applyBorder="1" applyAlignment="1">
      <alignment vertical="top" wrapText="1"/>
      <protection/>
    </xf>
    <xf numFmtId="0" fontId="49" fillId="32" borderId="11" xfId="52" applyFont="1" applyFill="1" applyBorder="1" applyAlignment="1">
      <alignment horizontal="left" vertical="center" wrapText="1"/>
      <protection/>
    </xf>
    <xf numFmtId="0" fontId="49" fillId="32" borderId="12" xfId="52" applyFont="1" applyFill="1" applyBorder="1" applyAlignment="1">
      <alignment horizontal="center" vertical="center"/>
      <protection/>
    </xf>
    <xf numFmtId="0" fontId="55" fillId="33" borderId="12" xfId="52" applyFont="1" applyFill="1" applyBorder="1" applyAlignment="1">
      <alignment horizontal="left" vertical="center" wrapText="1"/>
      <protection/>
    </xf>
    <xf numFmtId="0" fontId="55" fillId="33" borderId="10" xfId="52" applyFont="1" applyFill="1" applyBorder="1" applyAlignment="1">
      <alignment horizontal="center" vertical="center" wrapText="1"/>
      <protection/>
    </xf>
    <xf numFmtId="4" fontId="55" fillId="33" borderId="10" xfId="52" applyNumberFormat="1" applyFont="1" applyFill="1" applyBorder="1" applyAlignment="1">
      <alignment horizontal="center" vertical="center"/>
      <protection/>
    </xf>
    <xf numFmtId="4" fontId="55" fillId="33" borderId="10" xfId="52" applyNumberFormat="1" applyFont="1" applyFill="1" applyBorder="1" applyAlignment="1">
      <alignment horizontal="center" vertical="center" wrapText="1"/>
      <protection/>
    </xf>
    <xf numFmtId="3" fontId="48" fillId="33" borderId="10" xfId="52" applyNumberFormat="1" applyFont="1" applyFill="1" applyBorder="1" applyAlignment="1">
      <alignment horizontal="center" vertical="center"/>
      <protection/>
    </xf>
    <xf numFmtId="0" fontId="49" fillId="33" borderId="12" xfId="52" applyFont="1" applyFill="1" applyBorder="1" applyAlignment="1">
      <alignment horizontal="left" vertical="center" wrapText="1"/>
      <protection/>
    </xf>
    <xf numFmtId="0" fontId="49" fillId="33" borderId="10" xfId="52" applyFont="1" applyFill="1" applyBorder="1" applyAlignment="1">
      <alignment horizontal="center" vertical="center"/>
      <protection/>
    </xf>
    <xf numFmtId="0" fontId="49" fillId="33" borderId="10" xfId="52" applyFont="1" applyFill="1" applyBorder="1" applyAlignment="1">
      <alignment horizontal="center" vertical="center" wrapText="1"/>
      <protection/>
    </xf>
    <xf numFmtId="4" fontId="49" fillId="33" borderId="10" xfId="52" applyNumberFormat="1" applyFont="1" applyFill="1" applyBorder="1" applyAlignment="1">
      <alignment horizontal="center" vertical="center"/>
      <protection/>
    </xf>
    <xf numFmtId="4" fontId="49" fillId="33" borderId="10" xfId="52" applyNumberFormat="1" applyFont="1" applyFill="1" applyBorder="1" applyAlignment="1">
      <alignment horizontal="center" vertical="center" wrapText="1"/>
      <protection/>
    </xf>
    <xf numFmtId="3" fontId="49" fillId="33" borderId="10" xfId="52" applyNumberFormat="1" applyFont="1" applyFill="1" applyBorder="1" applyAlignment="1">
      <alignment horizontal="center" vertical="center"/>
      <protection/>
    </xf>
    <xf numFmtId="49" fontId="55" fillId="33" borderId="10" xfId="0" applyNumberFormat="1" applyFont="1" applyFill="1" applyBorder="1" applyAlignment="1">
      <alignment horizontal="left" vertical="center" wrapText="1"/>
    </xf>
    <xf numFmtId="0" fontId="49" fillId="33" borderId="16" xfId="52" applyFont="1" applyFill="1" applyBorder="1" applyAlignment="1">
      <alignment vertical="center"/>
      <protection/>
    </xf>
    <xf numFmtId="0" fontId="55" fillId="33" borderId="14" xfId="52" applyFont="1" applyFill="1" applyBorder="1" applyAlignment="1">
      <alignment horizontal="center" vertical="center"/>
      <protection/>
    </xf>
    <xf numFmtId="49" fontId="55" fillId="33" borderId="10" xfId="0" applyNumberFormat="1" applyFont="1" applyFill="1" applyBorder="1" applyAlignment="1">
      <alignment horizontal="left" vertical="top" wrapText="1"/>
    </xf>
    <xf numFmtId="4" fontId="48" fillId="33" borderId="10" xfId="52" applyNumberFormat="1" applyFont="1" applyFill="1" applyBorder="1" applyAlignment="1">
      <alignment horizontal="center" vertical="center"/>
      <protection/>
    </xf>
    <xf numFmtId="0" fontId="49" fillId="33" borderId="14" xfId="52" applyFont="1" applyFill="1" applyBorder="1" applyAlignment="1">
      <alignment vertical="center"/>
      <protection/>
    </xf>
    <xf numFmtId="0" fontId="49" fillId="32" borderId="13" xfId="52" applyFont="1" applyFill="1" applyBorder="1" applyAlignment="1">
      <alignment horizontal="center" vertical="center"/>
      <protection/>
    </xf>
    <xf numFmtId="49" fontId="49" fillId="33" borderId="10" xfId="52" applyNumberFormat="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vertical="center" wrapText="1"/>
    </xf>
    <xf numFmtId="0" fontId="49" fillId="33" borderId="14" xfId="52" applyFont="1" applyFill="1" applyBorder="1" applyAlignment="1">
      <alignment horizontal="center" vertical="center"/>
      <protection/>
    </xf>
    <xf numFmtId="49" fontId="49" fillId="13" borderId="14" xfId="52" applyNumberFormat="1" applyFont="1" applyFill="1" applyBorder="1" applyAlignment="1">
      <alignment horizontal="center" vertical="center"/>
      <protection/>
    </xf>
    <xf numFmtId="49" fontId="49" fillId="13" borderId="10" xfId="0" applyNumberFormat="1" applyFont="1" applyFill="1" applyBorder="1" applyAlignment="1">
      <alignment horizontal="left" vertical="center" wrapText="1"/>
    </xf>
    <xf numFmtId="0" fontId="49" fillId="13" borderId="10" xfId="52" applyFont="1" applyFill="1" applyBorder="1" applyAlignment="1">
      <alignment horizontal="center" vertical="center"/>
      <protection/>
    </xf>
    <xf numFmtId="0" fontId="49" fillId="13" borderId="15" xfId="52" applyFont="1" applyFill="1" applyBorder="1" applyAlignment="1">
      <alignment horizontal="center" vertical="center"/>
      <protection/>
    </xf>
    <xf numFmtId="4" fontId="49" fillId="13" borderId="10" xfId="52" applyNumberFormat="1" applyFont="1" applyFill="1" applyBorder="1" applyAlignment="1">
      <alignment horizontal="center" vertical="center"/>
      <protection/>
    </xf>
    <xf numFmtId="4" fontId="49" fillId="13" borderId="10" xfId="0" applyNumberFormat="1" applyFont="1" applyFill="1" applyBorder="1" applyAlignment="1">
      <alignment horizontal="center" vertical="center" wrapText="1"/>
    </xf>
    <xf numFmtId="3" fontId="48" fillId="13" borderId="10" xfId="52" applyNumberFormat="1" applyFont="1" applyFill="1" applyBorder="1" applyAlignment="1">
      <alignment horizontal="center" vertical="center"/>
      <protection/>
    </xf>
    <xf numFmtId="0" fontId="3" fillId="32" borderId="0" xfId="0" applyFont="1" applyFill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54" fillId="32" borderId="0" xfId="0" applyFont="1" applyFill="1" applyAlignment="1">
      <alignment horizontal="left" vertical="center" wrapText="1"/>
    </xf>
    <xf numFmtId="49" fontId="48" fillId="32" borderId="10" xfId="52" applyNumberFormat="1" applyFont="1" applyFill="1" applyBorder="1" applyAlignment="1" applyProtection="1">
      <alignment horizontal="center" vertical="center" wrapText="1"/>
      <protection locked="0"/>
    </xf>
    <xf numFmtId="49" fontId="48" fillId="32" borderId="13" xfId="52" applyNumberFormat="1" applyFont="1" applyFill="1" applyBorder="1" applyAlignment="1" applyProtection="1">
      <alignment horizontal="center" vertical="center" wrapText="1"/>
      <protection locked="0"/>
    </xf>
    <xf numFmtId="0" fontId="48" fillId="32" borderId="10" xfId="52" applyFont="1" applyFill="1" applyBorder="1" applyAlignment="1">
      <alignment horizontal="center" vertical="center" wrapText="1"/>
      <protection/>
    </xf>
    <xf numFmtId="0" fontId="48" fillId="32" borderId="13" xfId="52" applyFont="1" applyFill="1" applyBorder="1" applyAlignment="1">
      <alignment horizontal="center" vertical="center" wrapText="1"/>
      <protection/>
    </xf>
    <xf numFmtId="0" fontId="47" fillId="32" borderId="13" xfId="52" applyFont="1" applyFill="1" applyBorder="1" applyAlignment="1">
      <alignment horizontal="center" vertical="center" wrapText="1"/>
      <protection/>
    </xf>
    <xf numFmtId="0" fontId="47" fillId="32" borderId="14" xfId="52" applyFont="1" applyFill="1" applyBorder="1" applyAlignment="1">
      <alignment horizontal="center" vertical="center" wrapText="1"/>
      <protection/>
    </xf>
    <xf numFmtId="2" fontId="48" fillId="32" borderId="11" xfId="52" applyNumberFormat="1" applyFont="1" applyFill="1" applyBorder="1" applyAlignment="1">
      <alignment horizontal="center" vertical="center" wrapText="1"/>
      <protection/>
    </xf>
    <xf numFmtId="2" fontId="48" fillId="32" borderId="17" xfId="52" applyNumberFormat="1" applyFont="1" applyFill="1" applyBorder="1" applyAlignment="1">
      <alignment horizontal="center" vertical="center" wrapText="1"/>
      <protection/>
    </xf>
    <xf numFmtId="2" fontId="48" fillId="32" borderId="12" xfId="52" applyNumberFormat="1" applyFont="1" applyFill="1" applyBorder="1" applyAlignment="1">
      <alignment horizontal="center" vertical="center" wrapText="1"/>
      <protection/>
    </xf>
    <xf numFmtId="49" fontId="49" fillId="32" borderId="13" xfId="52" applyNumberFormat="1" applyFont="1" applyFill="1" applyBorder="1" applyAlignment="1">
      <alignment horizontal="center" vertical="center"/>
      <protection/>
    </xf>
    <xf numFmtId="49" fontId="49" fillId="32" borderId="16" xfId="52" applyNumberFormat="1" applyFont="1" applyFill="1" applyBorder="1" applyAlignment="1">
      <alignment horizontal="center" vertical="center"/>
      <protection/>
    </xf>
    <xf numFmtId="49" fontId="49" fillId="32" borderId="14" xfId="52" applyNumberFormat="1" applyFont="1" applyFill="1" applyBorder="1" applyAlignment="1">
      <alignment horizontal="center" vertical="center"/>
      <protection/>
    </xf>
    <xf numFmtId="0" fontId="55" fillId="33" borderId="10" xfId="52" applyFont="1" applyFill="1" applyBorder="1" applyAlignment="1">
      <alignment horizontal="center" vertical="center"/>
      <protection/>
    </xf>
    <xf numFmtId="49" fontId="49" fillId="33" borderId="13" xfId="52" applyNumberFormat="1" applyFont="1" applyFill="1" applyBorder="1" applyAlignment="1">
      <alignment horizontal="center" vertical="center"/>
      <protection/>
    </xf>
    <xf numFmtId="49" fontId="49" fillId="33" borderId="16" xfId="52" applyNumberFormat="1" applyFont="1" applyFill="1" applyBorder="1" applyAlignment="1">
      <alignment horizontal="center" vertical="center"/>
      <protection/>
    </xf>
    <xf numFmtId="49" fontId="49" fillId="33" borderId="14" xfId="52" applyNumberFormat="1" applyFont="1" applyFill="1" applyBorder="1" applyAlignment="1">
      <alignment horizontal="center" vertical="center"/>
      <protection/>
    </xf>
    <xf numFmtId="4" fontId="51" fillId="32" borderId="0" xfId="52" applyNumberFormat="1" applyFont="1" applyFill="1" applyBorder="1" applyAlignment="1">
      <alignment horizontal="center"/>
      <protection/>
    </xf>
    <xf numFmtId="0" fontId="51" fillId="32" borderId="0" xfId="52" applyFont="1" applyFill="1" applyBorder="1" applyAlignment="1">
      <alignment horizontal="center"/>
      <protection/>
    </xf>
    <xf numFmtId="49" fontId="55" fillId="33" borderId="13" xfId="52" applyNumberFormat="1" applyFont="1" applyFill="1" applyBorder="1" applyAlignment="1">
      <alignment horizontal="center" vertical="center" wrapText="1"/>
      <protection/>
    </xf>
    <xf numFmtId="49" fontId="55" fillId="33" borderId="16" xfId="52" applyNumberFormat="1" applyFont="1" applyFill="1" applyBorder="1" applyAlignment="1">
      <alignment horizontal="center" vertical="center" wrapText="1"/>
      <protection/>
    </xf>
    <xf numFmtId="49" fontId="55" fillId="33" borderId="14" xfId="52" applyNumberFormat="1" applyFont="1" applyFill="1" applyBorder="1" applyAlignment="1">
      <alignment horizontal="center" vertical="center" wrapText="1"/>
      <protection/>
    </xf>
    <xf numFmtId="2" fontId="48" fillId="32" borderId="10" xfId="52" applyNumberFormat="1" applyFont="1" applyFill="1" applyBorder="1" applyAlignment="1">
      <alignment horizontal="center" vertical="center" wrapText="1"/>
      <protection/>
    </xf>
    <xf numFmtId="0" fontId="56" fillId="32" borderId="11" xfId="52" applyFont="1" applyFill="1" applyBorder="1" applyAlignment="1">
      <alignment horizontal="center" vertical="center"/>
      <protection/>
    </xf>
    <xf numFmtId="0" fontId="56" fillId="32" borderId="17" xfId="52" applyFont="1" applyFill="1" applyBorder="1" applyAlignment="1">
      <alignment horizontal="center" vertical="center"/>
      <protection/>
    </xf>
    <xf numFmtId="0" fontId="47" fillId="32" borderId="11" xfId="52" applyFont="1" applyFill="1" applyBorder="1" applyAlignment="1">
      <alignment horizontal="left" vertical="center" wrapText="1"/>
      <protection/>
    </xf>
    <xf numFmtId="0" fontId="47" fillId="32" borderId="17" xfId="52" applyFont="1" applyFill="1" applyBorder="1" applyAlignment="1">
      <alignment horizontal="left" vertical="center" wrapText="1"/>
      <protection/>
    </xf>
    <xf numFmtId="0" fontId="47" fillId="32" borderId="12" xfId="52" applyFont="1" applyFill="1" applyBorder="1" applyAlignment="1">
      <alignment horizontal="left" vertical="center" wrapText="1"/>
      <protection/>
    </xf>
    <xf numFmtId="0" fontId="28" fillId="32" borderId="0" xfId="0" applyFont="1" applyFill="1" applyAlignment="1">
      <alignment horizontal="center" vertical="center"/>
    </xf>
    <xf numFmtId="0" fontId="28" fillId="32" borderId="0" xfId="0" applyFont="1" applyFill="1" applyAlignment="1">
      <alignment horizontal="right" wrapText="1"/>
    </xf>
    <xf numFmtId="0" fontId="28" fillId="32" borderId="18" xfId="0" applyFont="1" applyFill="1" applyBorder="1" applyAlignment="1">
      <alignment wrapText="1"/>
    </xf>
    <xf numFmtId="0" fontId="28" fillId="32" borderId="0" xfId="0" applyFont="1" applyFill="1" applyBorder="1" applyAlignment="1">
      <alignment/>
    </xf>
    <xf numFmtId="0" fontId="28" fillId="32" borderId="0" xfId="0" applyFont="1" applyFill="1" applyBorder="1" applyAlignment="1">
      <alignment wrapText="1"/>
    </xf>
    <xf numFmtId="0" fontId="28" fillId="32" borderId="0" xfId="0" applyFont="1" applyFill="1" applyAlignment="1">
      <alignment horizontal="left" wrapText="1"/>
    </xf>
    <xf numFmtId="1" fontId="28" fillId="32" borderId="0" xfId="0" applyNumberFormat="1" applyFont="1" applyFill="1" applyAlignment="1">
      <alignment/>
    </xf>
    <xf numFmtId="0" fontId="28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4" fontId="28" fillId="32" borderId="0" xfId="0" applyNumberFormat="1" applyFont="1" applyFill="1" applyAlignment="1">
      <alignment/>
    </xf>
    <xf numFmtId="0" fontId="28" fillId="32" borderId="0" xfId="0" applyFont="1" applyFill="1" applyAlignment="1">
      <alignment horizontal="left" vertical="center"/>
    </xf>
    <xf numFmtId="0" fontId="57" fillId="32" borderId="18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V103"/>
  <sheetViews>
    <sheetView tabSelected="1" view="pageBreakPreview" zoomScale="50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B63" sqref="B63"/>
    </sheetView>
  </sheetViews>
  <sheetFormatPr defaultColWidth="9.140625" defaultRowHeight="15"/>
  <cols>
    <col min="1" max="1" width="8.421875" style="23" customWidth="1"/>
    <col min="2" max="2" width="85.28125" style="24" customWidth="1"/>
    <col min="3" max="3" width="19.421875" style="24" customWidth="1"/>
    <col min="4" max="4" width="16.8515625" style="25" hidden="1" customWidth="1"/>
    <col min="5" max="6" width="21.28125" style="24" customWidth="1"/>
    <col min="7" max="7" width="19.28125" style="24" customWidth="1"/>
    <col min="8" max="8" width="18.7109375" style="24" customWidth="1"/>
    <col min="9" max="9" width="21.28125" style="24" customWidth="1"/>
    <col min="10" max="10" width="21.140625" style="24" customWidth="1"/>
    <col min="11" max="11" width="19.00390625" style="24" customWidth="1"/>
    <col min="12" max="12" width="18.7109375" style="24" customWidth="1"/>
    <col min="13" max="13" width="20.8515625" style="26" customWidth="1"/>
    <col min="14" max="14" width="20.7109375" style="26" customWidth="1"/>
    <col min="15" max="15" width="19.421875" style="26" customWidth="1"/>
    <col min="16" max="16" width="18.8515625" style="26" customWidth="1"/>
    <col min="17" max="17" width="10.57421875" style="27" customWidth="1"/>
    <col min="18" max="18" width="13.57421875" style="27" customWidth="1"/>
    <col min="19" max="19" width="18.57421875" style="27" customWidth="1"/>
    <col min="20" max="20" width="11.57421875" style="27" customWidth="1"/>
    <col min="21" max="21" width="15.7109375" style="27" customWidth="1"/>
    <col min="22" max="22" width="13.140625" style="27" customWidth="1"/>
    <col min="23" max="23" width="18.8515625" style="27" customWidth="1"/>
    <col min="24" max="24" width="11.28125" style="27" customWidth="1"/>
    <col min="25" max="16384" width="9.140625" style="24" customWidth="1"/>
  </cols>
  <sheetData>
    <row r="1" ht="8.25" customHeight="1"/>
    <row r="2" spans="1:256" s="14" customFormat="1" ht="87.75" customHeight="1">
      <c r="A2" s="165" t="s">
        <v>161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14" customFormat="1" ht="29.25" customHeight="1">
      <c r="A3" s="127" t="s">
        <v>0</v>
      </c>
      <c r="B3" s="20" t="s">
        <v>1</v>
      </c>
      <c r="C3" s="129" t="s">
        <v>26</v>
      </c>
      <c r="D3" s="131" t="s">
        <v>14</v>
      </c>
      <c r="E3" s="133" t="s">
        <v>30</v>
      </c>
      <c r="F3" s="134"/>
      <c r="G3" s="134"/>
      <c r="H3" s="135"/>
      <c r="I3" s="133" t="s">
        <v>137</v>
      </c>
      <c r="J3" s="134"/>
      <c r="K3" s="134"/>
      <c r="L3" s="135"/>
      <c r="M3" s="148" t="s">
        <v>152</v>
      </c>
      <c r="N3" s="148"/>
      <c r="O3" s="148"/>
      <c r="P3" s="148"/>
      <c r="Q3" s="148" t="s">
        <v>15</v>
      </c>
      <c r="R3" s="148"/>
      <c r="S3" s="148"/>
      <c r="T3" s="148"/>
      <c r="U3" s="148" t="s">
        <v>15</v>
      </c>
      <c r="V3" s="148"/>
      <c r="W3" s="148"/>
      <c r="X3" s="14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14" customFormat="1" ht="57" customHeight="1">
      <c r="A4" s="128"/>
      <c r="B4" s="78" t="s">
        <v>25</v>
      </c>
      <c r="C4" s="130"/>
      <c r="D4" s="132"/>
      <c r="E4" s="21" t="s">
        <v>9</v>
      </c>
      <c r="F4" s="21" t="s">
        <v>10</v>
      </c>
      <c r="G4" s="21" t="s">
        <v>13</v>
      </c>
      <c r="H4" s="21" t="s">
        <v>11</v>
      </c>
      <c r="I4" s="21" t="s">
        <v>9</v>
      </c>
      <c r="J4" s="21" t="s">
        <v>10</v>
      </c>
      <c r="K4" s="21" t="s">
        <v>13</v>
      </c>
      <c r="L4" s="21" t="s">
        <v>11</v>
      </c>
      <c r="M4" s="21" t="s">
        <v>9</v>
      </c>
      <c r="N4" s="21" t="s">
        <v>10</v>
      </c>
      <c r="O4" s="21" t="s">
        <v>13</v>
      </c>
      <c r="P4" s="21" t="s">
        <v>11</v>
      </c>
      <c r="Q4" s="22" t="s">
        <v>35</v>
      </c>
      <c r="R4" s="21" t="s">
        <v>10</v>
      </c>
      <c r="S4" s="21" t="s">
        <v>13</v>
      </c>
      <c r="T4" s="21" t="s">
        <v>11</v>
      </c>
      <c r="U4" s="22" t="s">
        <v>151</v>
      </c>
      <c r="V4" s="21" t="s">
        <v>10</v>
      </c>
      <c r="W4" s="21" t="s">
        <v>13</v>
      </c>
      <c r="X4" s="21" t="s">
        <v>11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4" customFormat="1" ht="18.75">
      <c r="A5" s="77" t="s">
        <v>4</v>
      </c>
      <c r="B5" s="15">
        <v>2</v>
      </c>
      <c r="C5" s="16">
        <v>3</v>
      </c>
      <c r="D5" s="17"/>
      <c r="E5" s="16">
        <v>4</v>
      </c>
      <c r="F5" s="16">
        <v>5</v>
      </c>
      <c r="G5" s="16">
        <v>6</v>
      </c>
      <c r="H5" s="15">
        <v>7</v>
      </c>
      <c r="I5" s="16">
        <v>8</v>
      </c>
      <c r="J5" s="16">
        <v>9</v>
      </c>
      <c r="K5" s="16">
        <v>10</v>
      </c>
      <c r="L5" s="15">
        <v>11</v>
      </c>
      <c r="M5" s="16">
        <v>12</v>
      </c>
      <c r="N5" s="15">
        <v>13</v>
      </c>
      <c r="O5" s="15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34.5" customHeight="1" hidden="1">
      <c r="A6" s="149" t="s">
        <v>16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4" customFormat="1" ht="46.5" customHeight="1">
      <c r="A7" s="2"/>
      <c r="B7" s="151" t="s">
        <v>17</v>
      </c>
      <c r="C7" s="152"/>
      <c r="D7" s="153"/>
      <c r="E7" s="3">
        <f aca="true" t="shared" si="0" ref="E7:P7">E8+E24+E54+E58+E63+E70+E72</f>
        <v>3595421820.27</v>
      </c>
      <c r="F7" s="3">
        <f t="shared" si="0"/>
        <v>2624016144</v>
      </c>
      <c r="G7" s="3">
        <f t="shared" si="0"/>
        <v>197814668.27</v>
      </c>
      <c r="H7" s="3">
        <f t="shared" si="0"/>
        <v>773591008</v>
      </c>
      <c r="I7" s="3">
        <f t="shared" si="0"/>
        <v>2499139360</v>
      </c>
      <c r="J7" s="3">
        <f t="shared" si="0"/>
        <v>1806130160</v>
      </c>
      <c r="K7" s="3">
        <f t="shared" si="0"/>
        <v>150013028</v>
      </c>
      <c r="L7" s="3">
        <f t="shared" si="0"/>
        <v>542996172</v>
      </c>
      <c r="M7" s="3">
        <f t="shared" si="0"/>
        <v>1970868324.8699996</v>
      </c>
      <c r="N7" s="3">
        <f t="shared" si="0"/>
        <v>1450553455.01</v>
      </c>
      <c r="O7" s="3">
        <f t="shared" si="0"/>
        <v>114522189.66</v>
      </c>
      <c r="P7" s="3">
        <f t="shared" si="0"/>
        <v>405792680.2</v>
      </c>
      <c r="Q7" s="4">
        <f>M7/E7*100</f>
        <v>54.816052841388064</v>
      </c>
      <c r="R7" s="4">
        <f>N7/F7*100</f>
        <v>55.2798982707021</v>
      </c>
      <c r="S7" s="4">
        <f>O7/G7*100</f>
        <v>57.893679301722486</v>
      </c>
      <c r="T7" s="4">
        <f>P7/H7*100</f>
        <v>52.45571316154698</v>
      </c>
      <c r="U7" s="4">
        <f>M7/I7*100</f>
        <v>78.86188167073642</v>
      </c>
      <c r="V7" s="4">
        <f>N7/J7*100</f>
        <v>80.31278626176089</v>
      </c>
      <c r="W7" s="4">
        <f>O7/K7*100</f>
        <v>76.34149592660712</v>
      </c>
      <c r="X7" s="4">
        <f>P7/L7*100</f>
        <v>74.73214382071187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4" customFormat="1" ht="45.75" customHeight="1">
      <c r="A8" s="2" t="s">
        <v>5</v>
      </c>
      <c r="B8" s="12" t="s">
        <v>120</v>
      </c>
      <c r="C8" s="6" t="s">
        <v>3</v>
      </c>
      <c r="D8" s="81"/>
      <c r="E8" s="7">
        <f aca="true" t="shared" si="1" ref="E8:P8">E9+E10+E11+E12+E13+E14+E15+E17+E18+E19+E20+E21+E22+E16+E23</f>
        <v>3275070052.27</v>
      </c>
      <c r="F8" s="7">
        <f t="shared" si="1"/>
        <v>2571410320</v>
      </c>
      <c r="G8" s="7">
        <f t="shared" si="1"/>
        <v>197814668.27</v>
      </c>
      <c r="H8" s="7">
        <f t="shared" si="1"/>
        <v>505845064</v>
      </c>
      <c r="I8" s="7">
        <f t="shared" si="1"/>
        <v>2322356507</v>
      </c>
      <c r="J8" s="7">
        <f t="shared" si="1"/>
        <v>1764964189</v>
      </c>
      <c r="K8" s="7">
        <f t="shared" si="1"/>
        <v>150013028</v>
      </c>
      <c r="L8" s="7">
        <f t="shared" si="1"/>
        <v>407379290</v>
      </c>
      <c r="M8" s="7">
        <f t="shared" si="1"/>
        <v>1830108663.35</v>
      </c>
      <c r="N8" s="7">
        <f t="shared" si="1"/>
        <v>1417224157.5</v>
      </c>
      <c r="O8" s="7">
        <f t="shared" si="1"/>
        <v>114522189.66</v>
      </c>
      <c r="P8" s="7">
        <f t="shared" si="1"/>
        <v>298362316.19</v>
      </c>
      <c r="Q8" s="4">
        <f aca="true" t="shared" si="2" ref="Q8:Q73">M8/E8*100</f>
        <v>55.8799852870788</v>
      </c>
      <c r="R8" s="4">
        <f>N8/F8*100</f>
        <v>55.11466398330391</v>
      </c>
      <c r="S8" s="4">
        <f>O8/G8*100</f>
        <v>57.893679301722486</v>
      </c>
      <c r="T8" s="4">
        <f aca="true" t="shared" si="3" ref="T8:T73">P8/H8*100</f>
        <v>58.98294506042664</v>
      </c>
      <c r="U8" s="4">
        <f aca="true" t="shared" si="4" ref="U8:U73">M8/I8*100</f>
        <v>78.80395011849917</v>
      </c>
      <c r="V8" s="4">
        <f>N8/J8*100</f>
        <v>80.29761546057068</v>
      </c>
      <c r="W8" s="4">
        <f>O8/K8*100</f>
        <v>76.34149592660712</v>
      </c>
      <c r="X8" s="4">
        <f>P8/L8*100</f>
        <v>73.23944135451755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37.5" hidden="1">
      <c r="A9" s="32" t="s">
        <v>117</v>
      </c>
      <c r="B9" s="33" t="s">
        <v>47</v>
      </c>
      <c r="C9" s="28" t="s">
        <v>3</v>
      </c>
      <c r="D9" s="34" t="s">
        <v>88</v>
      </c>
      <c r="E9" s="35">
        <f aca="true" t="shared" si="5" ref="E9:E22">F9+G9+H9</f>
        <v>699197837.27</v>
      </c>
      <c r="F9" s="35">
        <v>0</v>
      </c>
      <c r="G9" s="35">
        <v>197814668.27</v>
      </c>
      <c r="H9" s="35">
        <v>501383169</v>
      </c>
      <c r="I9" s="35">
        <f aca="true" t="shared" si="6" ref="I9:I23">J9+K9+L9</f>
        <v>555205906</v>
      </c>
      <c r="J9" s="35">
        <v>0</v>
      </c>
      <c r="K9" s="35">
        <v>150013028</v>
      </c>
      <c r="L9" s="35">
        <v>405192878</v>
      </c>
      <c r="M9" s="35">
        <f>N9+P9+O9</f>
        <v>411107184.27</v>
      </c>
      <c r="N9" s="35">
        <v>0</v>
      </c>
      <c r="O9" s="35">
        <v>114522189.66</v>
      </c>
      <c r="P9" s="35">
        <v>296584994.61</v>
      </c>
      <c r="Q9" s="76">
        <f t="shared" si="2"/>
        <v>58.79697595678463</v>
      </c>
      <c r="R9" s="76">
        <v>0</v>
      </c>
      <c r="S9" s="76">
        <f>O9/G9*100</f>
        <v>57.893679301722486</v>
      </c>
      <c r="T9" s="76">
        <f t="shared" si="3"/>
        <v>59.15336073237831</v>
      </c>
      <c r="U9" s="76">
        <f t="shared" si="4"/>
        <v>74.04589537453515</v>
      </c>
      <c r="V9" s="76">
        <v>0</v>
      </c>
      <c r="W9" s="76">
        <f>O9/K9*100</f>
        <v>76.34149592660712</v>
      </c>
      <c r="X9" s="76">
        <f>P9/L9*100</f>
        <v>73.19600385720501</v>
      </c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ht="18.75" hidden="1">
      <c r="A10" s="32" t="s">
        <v>116</v>
      </c>
      <c r="B10" s="82" t="s">
        <v>46</v>
      </c>
      <c r="C10" s="28" t="s">
        <v>3</v>
      </c>
      <c r="D10" s="28" t="s">
        <v>36</v>
      </c>
      <c r="E10" s="35">
        <f t="shared" si="5"/>
        <v>3804900</v>
      </c>
      <c r="F10" s="35">
        <v>0</v>
      </c>
      <c r="G10" s="35">
        <v>0</v>
      </c>
      <c r="H10" s="35">
        <v>3804900</v>
      </c>
      <c r="I10" s="35">
        <f t="shared" si="6"/>
        <v>2039412</v>
      </c>
      <c r="J10" s="35">
        <v>0</v>
      </c>
      <c r="K10" s="35">
        <v>0</v>
      </c>
      <c r="L10" s="35">
        <v>2039412</v>
      </c>
      <c r="M10" s="35">
        <f aca="true" t="shared" si="7" ref="M10:M21">N10+P10</f>
        <v>1630321.58</v>
      </c>
      <c r="N10" s="35">
        <v>0</v>
      </c>
      <c r="O10" s="35">
        <v>0</v>
      </c>
      <c r="P10" s="35">
        <v>1630321.58</v>
      </c>
      <c r="Q10" s="76">
        <f t="shared" si="2"/>
        <v>42.84794817209388</v>
      </c>
      <c r="R10" s="76">
        <v>0</v>
      </c>
      <c r="S10" s="76">
        <v>0</v>
      </c>
      <c r="T10" s="76">
        <f t="shared" si="3"/>
        <v>42.84794817209388</v>
      </c>
      <c r="U10" s="76">
        <f t="shared" si="4"/>
        <v>79.94076626007889</v>
      </c>
      <c r="V10" s="76">
        <v>0</v>
      </c>
      <c r="W10" s="76">
        <v>0</v>
      </c>
      <c r="X10" s="76">
        <f>P10/L10*100</f>
        <v>79.94076626007889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ht="117.75" customHeight="1" hidden="1">
      <c r="A11" s="32" t="s">
        <v>115</v>
      </c>
      <c r="B11" s="82" t="s">
        <v>45</v>
      </c>
      <c r="C11" s="28" t="s">
        <v>3</v>
      </c>
      <c r="D11" s="28" t="s">
        <v>65</v>
      </c>
      <c r="E11" s="35">
        <f t="shared" si="5"/>
        <v>12483400</v>
      </c>
      <c r="F11" s="35">
        <v>12483400</v>
      </c>
      <c r="G11" s="35">
        <v>0</v>
      </c>
      <c r="H11" s="35">
        <v>0</v>
      </c>
      <c r="I11" s="35">
        <f t="shared" si="6"/>
        <v>3180000</v>
      </c>
      <c r="J11" s="35">
        <v>3180000</v>
      </c>
      <c r="K11" s="35">
        <v>0</v>
      </c>
      <c r="L11" s="35">
        <v>0</v>
      </c>
      <c r="M11" s="35">
        <f t="shared" si="7"/>
        <v>3180000</v>
      </c>
      <c r="N11" s="35">
        <v>3180000</v>
      </c>
      <c r="O11" s="35">
        <v>0</v>
      </c>
      <c r="P11" s="35">
        <v>0</v>
      </c>
      <c r="Q11" s="76">
        <f t="shared" si="2"/>
        <v>25.473829245237678</v>
      </c>
      <c r="R11" s="76">
        <f>N11/F11*100</f>
        <v>25.473829245237678</v>
      </c>
      <c r="S11" s="76">
        <v>0</v>
      </c>
      <c r="T11" s="76">
        <v>0</v>
      </c>
      <c r="U11" s="76">
        <f t="shared" si="4"/>
        <v>100</v>
      </c>
      <c r="V11" s="76">
        <f>N11/J11*100</f>
        <v>100</v>
      </c>
      <c r="W11" s="76">
        <v>0</v>
      </c>
      <c r="X11" s="76">
        <v>0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ht="120" customHeight="1" hidden="1">
      <c r="A12" s="32" t="s">
        <v>114</v>
      </c>
      <c r="B12" s="33" t="s">
        <v>44</v>
      </c>
      <c r="C12" s="28" t="s">
        <v>3</v>
      </c>
      <c r="D12" s="28" t="s">
        <v>66</v>
      </c>
      <c r="E12" s="35">
        <f t="shared" si="5"/>
        <v>656995</v>
      </c>
      <c r="F12" s="35">
        <v>0</v>
      </c>
      <c r="G12" s="35">
        <v>0</v>
      </c>
      <c r="H12" s="35">
        <v>656995</v>
      </c>
      <c r="I12" s="35">
        <f t="shared" si="6"/>
        <v>147000</v>
      </c>
      <c r="J12" s="35">
        <v>0</v>
      </c>
      <c r="K12" s="35">
        <v>0</v>
      </c>
      <c r="L12" s="35">
        <v>147000</v>
      </c>
      <c r="M12" s="35">
        <f t="shared" si="7"/>
        <v>147000</v>
      </c>
      <c r="N12" s="35">
        <v>0</v>
      </c>
      <c r="O12" s="35">
        <v>0</v>
      </c>
      <c r="P12" s="35">
        <v>147000</v>
      </c>
      <c r="Q12" s="76">
        <f t="shared" si="2"/>
        <v>22.374599502279317</v>
      </c>
      <c r="R12" s="76">
        <v>0</v>
      </c>
      <c r="S12" s="76">
        <v>0</v>
      </c>
      <c r="T12" s="76">
        <f t="shared" si="3"/>
        <v>22.374599502279317</v>
      </c>
      <c r="U12" s="76">
        <f t="shared" si="4"/>
        <v>100</v>
      </c>
      <c r="V12" s="76">
        <v>0</v>
      </c>
      <c r="W12" s="76">
        <v>0</v>
      </c>
      <c r="X12" s="76">
        <f>P12/L12*100</f>
        <v>100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ht="37.5" hidden="1">
      <c r="A13" s="32" t="s">
        <v>113</v>
      </c>
      <c r="B13" s="33" t="s">
        <v>43</v>
      </c>
      <c r="C13" s="28" t="s">
        <v>3</v>
      </c>
      <c r="D13" s="28" t="s">
        <v>67</v>
      </c>
      <c r="E13" s="35">
        <f t="shared" si="5"/>
        <v>1504927800</v>
      </c>
      <c r="F13" s="35">
        <v>1504927800</v>
      </c>
      <c r="G13" s="35">
        <v>0</v>
      </c>
      <c r="H13" s="35">
        <v>0</v>
      </c>
      <c r="I13" s="35">
        <f t="shared" si="6"/>
        <v>1064519300</v>
      </c>
      <c r="J13" s="35">
        <v>1064519300</v>
      </c>
      <c r="K13" s="35">
        <v>0</v>
      </c>
      <c r="L13" s="35">
        <v>0</v>
      </c>
      <c r="M13" s="35">
        <f t="shared" si="7"/>
        <v>858031594.26</v>
      </c>
      <c r="N13" s="35">
        <v>858031594.26</v>
      </c>
      <c r="O13" s="35">
        <v>0</v>
      </c>
      <c r="P13" s="35">
        <v>0</v>
      </c>
      <c r="Q13" s="76">
        <f t="shared" si="2"/>
        <v>57.01480125890425</v>
      </c>
      <c r="R13" s="76">
        <f aca="true" t="shared" si="8" ref="R13:R29">N13/F13*100</f>
        <v>57.01480125890425</v>
      </c>
      <c r="S13" s="76">
        <v>0</v>
      </c>
      <c r="T13" s="76">
        <v>0</v>
      </c>
      <c r="U13" s="76">
        <f t="shared" si="4"/>
        <v>80.60272784720766</v>
      </c>
      <c r="V13" s="76">
        <f aca="true" t="shared" si="9" ref="V13:V29">N13/J13*100</f>
        <v>80.60272784720766</v>
      </c>
      <c r="W13" s="76">
        <v>0</v>
      </c>
      <c r="X13" s="76">
        <v>0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ht="56.25" hidden="1">
      <c r="A14" s="32" t="s">
        <v>112</v>
      </c>
      <c r="B14" s="33" t="s">
        <v>42</v>
      </c>
      <c r="C14" s="28" t="s">
        <v>3</v>
      </c>
      <c r="D14" s="28" t="s">
        <v>68</v>
      </c>
      <c r="E14" s="35">
        <f t="shared" si="5"/>
        <v>807638700</v>
      </c>
      <c r="F14" s="35">
        <v>807638700</v>
      </c>
      <c r="G14" s="35">
        <v>0</v>
      </c>
      <c r="H14" s="35">
        <v>0</v>
      </c>
      <c r="I14" s="35">
        <f t="shared" si="6"/>
        <v>531167217</v>
      </c>
      <c r="J14" s="35">
        <v>531167217</v>
      </c>
      <c r="K14" s="35">
        <v>0</v>
      </c>
      <c r="L14" s="35">
        <v>0</v>
      </c>
      <c r="M14" s="35">
        <f t="shared" si="7"/>
        <v>433336735.03</v>
      </c>
      <c r="N14" s="35">
        <v>433336735.03</v>
      </c>
      <c r="O14" s="35">
        <v>0</v>
      </c>
      <c r="P14" s="35">
        <v>0</v>
      </c>
      <c r="Q14" s="76">
        <f t="shared" si="2"/>
        <v>53.65477595736806</v>
      </c>
      <c r="R14" s="76">
        <f t="shared" si="8"/>
        <v>53.65477595736806</v>
      </c>
      <c r="S14" s="76">
        <v>0</v>
      </c>
      <c r="T14" s="76">
        <v>0</v>
      </c>
      <c r="U14" s="76">
        <f t="shared" si="4"/>
        <v>81.58198043122077</v>
      </c>
      <c r="V14" s="76">
        <f t="shared" si="9"/>
        <v>81.58198043122077</v>
      </c>
      <c r="W14" s="76">
        <v>0</v>
      </c>
      <c r="X14" s="76">
        <v>0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ht="115.5" customHeight="1" hidden="1">
      <c r="A15" s="32" t="s">
        <v>111</v>
      </c>
      <c r="B15" s="33" t="s">
        <v>41</v>
      </c>
      <c r="C15" s="28" t="s">
        <v>3</v>
      </c>
      <c r="D15" s="28" t="s">
        <v>74</v>
      </c>
      <c r="E15" s="35">
        <f t="shared" si="5"/>
        <v>61189600</v>
      </c>
      <c r="F15" s="35">
        <v>61189600</v>
      </c>
      <c r="G15" s="35">
        <v>0</v>
      </c>
      <c r="H15" s="35">
        <v>0</v>
      </c>
      <c r="I15" s="35">
        <f t="shared" si="6"/>
        <v>40426277</v>
      </c>
      <c r="J15" s="35">
        <v>40426277</v>
      </c>
      <c r="K15" s="35">
        <v>0</v>
      </c>
      <c r="L15" s="35">
        <v>0</v>
      </c>
      <c r="M15" s="35">
        <f t="shared" si="7"/>
        <v>33703997.2</v>
      </c>
      <c r="N15" s="35">
        <v>33703997.2</v>
      </c>
      <c r="O15" s="35">
        <v>0</v>
      </c>
      <c r="P15" s="35">
        <v>0</v>
      </c>
      <c r="Q15" s="76">
        <f t="shared" si="2"/>
        <v>55.08125106227203</v>
      </c>
      <c r="R15" s="76">
        <f t="shared" si="8"/>
        <v>55.08125106227203</v>
      </c>
      <c r="S15" s="76">
        <v>0</v>
      </c>
      <c r="T15" s="76">
        <v>0</v>
      </c>
      <c r="U15" s="76">
        <f t="shared" si="4"/>
        <v>83.37150908059132</v>
      </c>
      <c r="V15" s="76">
        <f t="shared" si="9"/>
        <v>83.37150908059132</v>
      </c>
      <c r="W15" s="76">
        <v>0</v>
      </c>
      <c r="X15" s="76">
        <v>0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ht="56.25" customHeight="1" hidden="1">
      <c r="A16" s="32" t="s">
        <v>110</v>
      </c>
      <c r="B16" s="83" t="s">
        <v>40</v>
      </c>
      <c r="C16" s="28" t="s">
        <v>3</v>
      </c>
      <c r="D16" s="28" t="s">
        <v>69</v>
      </c>
      <c r="E16" s="35">
        <f t="shared" si="5"/>
        <v>73708800</v>
      </c>
      <c r="F16" s="35">
        <v>73708800</v>
      </c>
      <c r="G16" s="35">
        <v>0</v>
      </c>
      <c r="H16" s="35">
        <v>0</v>
      </c>
      <c r="I16" s="35">
        <f t="shared" si="6"/>
        <v>42994000</v>
      </c>
      <c r="J16" s="35">
        <v>42994000</v>
      </c>
      <c r="K16" s="35">
        <v>0</v>
      </c>
      <c r="L16" s="35">
        <v>0</v>
      </c>
      <c r="M16" s="35">
        <f t="shared" si="7"/>
        <v>34590957.38</v>
      </c>
      <c r="N16" s="35">
        <v>34590957.38</v>
      </c>
      <c r="O16" s="35">
        <v>0</v>
      </c>
      <c r="P16" s="35">
        <v>0</v>
      </c>
      <c r="Q16" s="76">
        <f t="shared" si="2"/>
        <v>46.92920978227838</v>
      </c>
      <c r="R16" s="76">
        <f t="shared" si="8"/>
        <v>46.92920978227838</v>
      </c>
      <c r="S16" s="76">
        <v>0</v>
      </c>
      <c r="T16" s="76">
        <v>0</v>
      </c>
      <c r="U16" s="76">
        <f t="shared" si="4"/>
        <v>80.45531325301205</v>
      </c>
      <c r="V16" s="76">
        <f t="shared" si="9"/>
        <v>80.45531325301205</v>
      </c>
      <c r="W16" s="76">
        <v>0</v>
      </c>
      <c r="X16" s="76">
        <v>0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ht="77.25" customHeight="1" hidden="1">
      <c r="A17" s="32" t="s">
        <v>109</v>
      </c>
      <c r="B17" s="33" t="s">
        <v>39</v>
      </c>
      <c r="C17" s="28" t="s">
        <v>3</v>
      </c>
      <c r="D17" s="28" t="s">
        <v>69</v>
      </c>
      <c r="E17" s="35">
        <f t="shared" si="5"/>
        <v>823700</v>
      </c>
      <c r="F17" s="35">
        <v>823700</v>
      </c>
      <c r="G17" s="35">
        <v>0</v>
      </c>
      <c r="H17" s="35">
        <v>0</v>
      </c>
      <c r="I17" s="35">
        <f t="shared" si="6"/>
        <v>469600</v>
      </c>
      <c r="J17" s="35">
        <v>469600</v>
      </c>
      <c r="K17" s="35">
        <v>0</v>
      </c>
      <c r="L17" s="35">
        <v>0</v>
      </c>
      <c r="M17" s="35">
        <f t="shared" si="7"/>
        <v>345980.1</v>
      </c>
      <c r="N17" s="35">
        <v>345980.1</v>
      </c>
      <c r="O17" s="35">
        <v>0</v>
      </c>
      <c r="P17" s="35">
        <v>0</v>
      </c>
      <c r="Q17" s="76">
        <f t="shared" si="2"/>
        <v>42.00316862935535</v>
      </c>
      <c r="R17" s="76">
        <f t="shared" si="8"/>
        <v>42.00316862935535</v>
      </c>
      <c r="S17" s="76">
        <v>0</v>
      </c>
      <c r="T17" s="76">
        <v>0</v>
      </c>
      <c r="U17" s="76">
        <f t="shared" si="4"/>
        <v>73.67548977853492</v>
      </c>
      <c r="V17" s="76">
        <f t="shared" si="9"/>
        <v>73.67548977853492</v>
      </c>
      <c r="W17" s="76">
        <v>0</v>
      </c>
      <c r="X17" s="76">
        <v>0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ht="96.75" customHeight="1" hidden="1">
      <c r="A18" s="32" t="s">
        <v>108</v>
      </c>
      <c r="B18" s="33" t="s">
        <v>38</v>
      </c>
      <c r="C18" s="28" t="s">
        <v>3</v>
      </c>
      <c r="D18" s="28" t="s">
        <v>118</v>
      </c>
      <c r="E18" s="35">
        <f t="shared" si="5"/>
        <v>3600000</v>
      </c>
      <c r="F18" s="35">
        <v>3600000</v>
      </c>
      <c r="G18" s="35">
        <v>0</v>
      </c>
      <c r="H18" s="35">
        <v>0</v>
      </c>
      <c r="I18" s="35">
        <f t="shared" si="6"/>
        <v>3600000</v>
      </c>
      <c r="J18" s="35">
        <v>3600000</v>
      </c>
      <c r="K18" s="35">
        <v>0</v>
      </c>
      <c r="L18" s="35">
        <v>0</v>
      </c>
      <c r="M18" s="35">
        <f t="shared" si="7"/>
        <v>3600000</v>
      </c>
      <c r="N18" s="35">
        <v>3600000</v>
      </c>
      <c r="O18" s="35">
        <v>0</v>
      </c>
      <c r="P18" s="35">
        <v>0</v>
      </c>
      <c r="Q18" s="76">
        <f t="shared" si="2"/>
        <v>100</v>
      </c>
      <c r="R18" s="76">
        <f t="shared" si="8"/>
        <v>100</v>
      </c>
      <c r="S18" s="76">
        <v>0</v>
      </c>
      <c r="T18" s="76">
        <v>0</v>
      </c>
      <c r="U18" s="76">
        <f t="shared" si="4"/>
        <v>100</v>
      </c>
      <c r="V18" s="76">
        <f t="shared" si="9"/>
        <v>100</v>
      </c>
      <c r="W18" s="76">
        <v>0</v>
      </c>
      <c r="X18" s="76">
        <v>0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ht="37.5" hidden="1">
      <c r="A19" s="32" t="s">
        <v>107</v>
      </c>
      <c r="B19" s="33" t="s">
        <v>37</v>
      </c>
      <c r="C19" s="28" t="s">
        <v>3</v>
      </c>
      <c r="D19" s="28" t="s">
        <v>70</v>
      </c>
      <c r="E19" s="35">
        <f t="shared" si="5"/>
        <v>3382500</v>
      </c>
      <c r="F19" s="35">
        <v>3382500</v>
      </c>
      <c r="G19" s="35">
        <v>0</v>
      </c>
      <c r="H19" s="35">
        <v>0</v>
      </c>
      <c r="I19" s="35">
        <f t="shared" si="6"/>
        <v>2488800</v>
      </c>
      <c r="J19" s="35">
        <v>2488800</v>
      </c>
      <c r="K19" s="35">
        <v>0</v>
      </c>
      <c r="L19" s="35">
        <v>0</v>
      </c>
      <c r="M19" s="35">
        <f t="shared" si="7"/>
        <v>1997973.82</v>
      </c>
      <c r="N19" s="35">
        <v>1997973.82</v>
      </c>
      <c r="O19" s="35">
        <v>0</v>
      </c>
      <c r="P19" s="35">
        <v>0</v>
      </c>
      <c r="Q19" s="76">
        <f t="shared" si="2"/>
        <v>59.06796215816704</v>
      </c>
      <c r="R19" s="76">
        <f t="shared" si="8"/>
        <v>59.06796215816704</v>
      </c>
      <c r="S19" s="76">
        <v>0</v>
      </c>
      <c r="T19" s="76">
        <v>0</v>
      </c>
      <c r="U19" s="76">
        <f t="shared" si="4"/>
        <v>80.27860093217615</v>
      </c>
      <c r="V19" s="76">
        <f t="shared" si="9"/>
        <v>80.27860093217615</v>
      </c>
      <c r="W19" s="76">
        <v>0</v>
      </c>
      <c r="X19" s="76">
        <v>0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ht="75" hidden="1">
      <c r="A20" s="32" t="s">
        <v>106</v>
      </c>
      <c r="B20" s="33" t="s">
        <v>48</v>
      </c>
      <c r="C20" s="28" t="s">
        <v>3</v>
      </c>
      <c r="D20" s="28" t="s">
        <v>71</v>
      </c>
      <c r="E20" s="35">
        <f t="shared" si="5"/>
        <v>95870000</v>
      </c>
      <c r="F20" s="35">
        <v>95870000</v>
      </c>
      <c r="G20" s="35">
        <v>0</v>
      </c>
      <c r="H20" s="35">
        <v>0</v>
      </c>
      <c r="I20" s="35">
        <f t="shared" si="6"/>
        <v>69033175</v>
      </c>
      <c r="J20" s="35">
        <v>69033175</v>
      </c>
      <c r="K20" s="35">
        <v>0</v>
      </c>
      <c r="L20" s="35">
        <v>0</v>
      </c>
      <c r="M20" s="35">
        <f t="shared" si="7"/>
        <v>44475525.71</v>
      </c>
      <c r="N20" s="35">
        <v>44475525.71</v>
      </c>
      <c r="O20" s="35">
        <v>0</v>
      </c>
      <c r="P20" s="35">
        <v>0</v>
      </c>
      <c r="Q20" s="76">
        <f t="shared" si="2"/>
        <v>46.391494429957234</v>
      </c>
      <c r="R20" s="76">
        <f t="shared" si="8"/>
        <v>46.391494429957234</v>
      </c>
      <c r="S20" s="76">
        <v>0</v>
      </c>
      <c r="T20" s="76">
        <v>0</v>
      </c>
      <c r="U20" s="76">
        <f t="shared" si="4"/>
        <v>64.42630765570321</v>
      </c>
      <c r="V20" s="76">
        <f t="shared" si="9"/>
        <v>64.42630765570321</v>
      </c>
      <c r="W20" s="76">
        <v>0</v>
      </c>
      <c r="X20" s="76">
        <v>0</v>
      </c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ht="37.5" hidden="1">
      <c r="A21" s="32" t="s">
        <v>105</v>
      </c>
      <c r="B21" s="33" t="s">
        <v>49</v>
      </c>
      <c r="C21" s="28" t="s">
        <v>3</v>
      </c>
      <c r="D21" s="28" t="s">
        <v>72</v>
      </c>
      <c r="E21" s="35">
        <f t="shared" si="5"/>
        <v>218070</v>
      </c>
      <c r="F21" s="35">
        <v>218070</v>
      </c>
      <c r="G21" s="35">
        <v>0</v>
      </c>
      <c r="H21" s="35">
        <v>0</v>
      </c>
      <c r="I21" s="35">
        <f t="shared" si="6"/>
        <v>218070</v>
      </c>
      <c r="J21" s="35">
        <v>218070</v>
      </c>
      <c r="K21" s="35">
        <v>0</v>
      </c>
      <c r="L21" s="35">
        <v>0</v>
      </c>
      <c r="M21" s="35">
        <f t="shared" si="7"/>
        <v>72690</v>
      </c>
      <c r="N21" s="35">
        <v>72690</v>
      </c>
      <c r="O21" s="35">
        <v>0</v>
      </c>
      <c r="P21" s="35">
        <v>0</v>
      </c>
      <c r="Q21" s="76">
        <f t="shared" si="2"/>
        <v>33.33333333333333</v>
      </c>
      <c r="R21" s="76">
        <f t="shared" si="8"/>
        <v>33.33333333333333</v>
      </c>
      <c r="S21" s="76">
        <v>0</v>
      </c>
      <c r="T21" s="76">
        <v>0</v>
      </c>
      <c r="U21" s="76">
        <f t="shared" si="4"/>
        <v>33.33333333333333</v>
      </c>
      <c r="V21" s="76">
        <f t="shared" si="9"/>
        <v>33.33333333333333</v>
      </c>
      <c r="W21" s="76">
        <v>0</v>
      </c>
      <c r="X21" s="76">
        <v>0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ht="35.25" customHeight="1" hidden="1">
      <c r="A22" s="32" t="s">
        <v>104</v>
      </c>
      <c r="B22" s="33" t="s">
        <v>33</v>
      </c>
      <c r="C22" s="28" t="s">
        <v>3</v>
      </c>
      <c r="D22" s="28" t="s">
        <v>73</v>
      </c>
      <c r="E22" s="35">
        <f t="shared" si="5"/>
        <v>5667750</v>
      </c>
      <c r="F22" s="35">
        <v>5667750</v>
      </c>
      <c r="G22" s="35">
        <v>0</v>
      </c>
      <c r="H22" s="35">
        <v>0</v>
      </c>
      <c r="I22" s="35">
        <f t="shared" si="6"/>
        <v>4967750</v>
      </c>
      <c r="J22" s="35">
        <v>4967750</v>
      </c>
      <c r="K22" s="35">
        <v>0</v>
      </c>
      <c r="L22" s="35">
        <v>0</v>
      </c>
      <c r="M22" s="35">
        <f>N22+P22</f>
        <v>3888704</v>
      </c>
      <c r="N22" s="35">
        <v>3888704</v>
      </c>
      <c r="O22" s="35">
        <v>0</v>
      </c>
      <c r="P22" s="35">
        <v>0</v>
      </c>
      <c r="Q22" s="76">
        <f t="shared" si="2"/>
        <v>68.61107141281813</v>
      </c>
      <c r="R22" s="76">
        <f t="shared" si="8"/>
        <v>68.61107141281813</v>
      </c>
      <c r="S22" s="76">
        <v>0</v>
      </c>
      <c r="T22" s="76">
        <v>0</v>
      </c>
      <c r="U22" s="76">
        <f t="shared" si="4"/>
        <v>78.2789794172412</v>
      </c>
      <c r="V22" s="76">
        <f t="shared" si="9"/>
        <v>78.2789794172412</v>
      </c>
      <c r="W22" s="76">
        <v>0</v>
      </c>
      <c r="X22" s="76">
        <v>0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ht="59.25" customHeight="1" hidden="1">
      <c r="A23" s="36" t="s">
        <v>121</v>
      </c>
      <c r="B23" s="84" t="s">
        <v>159</v>
      </c>
      <c r="C23" s="28" t="s">
        <v>3</v>
      </c>
      <c r="D23" s="85" t="s">
        <v>135</v>
      </c>
      <c r="E23" s="35">
        <f>F23+G23+H23</f>
        <v>1900000</v>
      </c>
      <c r="F23" s="35">
        <v>1900000</v>
      </c>
      <c r="G23" s="35">
        <v>0</v>
      </c>
      <c r="H23" s="35">
        <v>0</v>
      </c>
      <c r="I23" s="35">
        <f t="shared" si="6"/>
        <v>1900000</v>
      </c>
      <c r="J23" s="35">
        <v>1900000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76">
        <f t="shared" si="2"/>
        <v>0</v>
      </c>
      <c r="R23" s="76">
        <f t="shared" si="8"/>
        <v>0</v>
      </c>
      <c r="S23" s="76">
        <v>0</v>
      </c>
      <c r="T23" s="76">
        <v>0</v>
      </c>
      <c r="U23" s="76">
        <f t="shared" si="4"/>
        <v>0</v>
      </c>
      <c r="V23" s="76">
        <f t="shared" si="9"/>
        <v>0</v>
      </c>
      <c r="W23" s="76">
        <v>0</v>
      </c>
      <c r="X23" s="76">
        <v>0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s="14" customFormat="1" ht="50.25" customHeight="1">
      <c r="A24" s="2" t="s">
        <v>20</v>
      </c>
      <c r="B24" s="5" t="s">
        <v>18</v>
      </c>
      <c r="C24" s="6" t="s">
        <v>133</v>
      </c>
      <c r="D24" s="81"/>
      <c r="E24" s="7">
        <f aca="true" t="shared" si="10" ref="E24:P24">E25+E30+E35+E44+E45+E46</f>
        <v>127275306</v>
      </c>
      <c r="F24" s="7">
        <f t="shared" si="10"/>
        <v>19288400</v>
      </c>
      <c r="G24" s="7">
        <f t="shared" si="10"/>
        <v>0</v>
      </c>
      <c r="H24" s="7">
        <f t="shared" si="10"/>
        <v>107986906</v>
      </c>
      <c r="I24" s="7">
        <f t="shared" si="10"/>
        <v>23098120</v>
      </c>
      <c r="J24" s="7">
        <f t="shared" si="10"/>
        <v>11476112</v>
      </c>
      <c r="K24" s="7">
        <f t="shared" si="10"/>
        <v>0</v>
      </c>
      <c r="L24" s="7">
        <f t="shared" si="10"/>
        <v>11622008</v>
      </c>
      <c r="M24" s="7">
        <f t="shared" si="10"/>
        <v>5098270.989999998</v>
      </c>
      <c r="N24" s="7">
        <f t="shared" si="10"/>
        <v>4624336.379999999</v>
      </c>
      <c r="O24" s="7">
        <f t="shared" si="10"/>
        <v>0</v>
      </c>
      <c r="P24" s="7">
        <f t="shared" si="10"/>
        <v>473934.61</v>
      </c>
      <c r="Q24" s="76">
        <f t="shared" si="2"/>
        <v>4.005703188016691</v>
      </c>
      <c r="R24" s="76">
        <f t="shared" si="8"/>
        <v>23.974701789676693</v>
      </c>
      <c r="S24" s="76">
        <v>0</v>
      </c>
      <c r="T24" s="76">
        <v>0</v>
      </c>
      <c r="U24" s="76">
        <f t="shared" si="4"/>
        <v>22.07223354108472</v>
      </c>
      <c r="V24" s="76">
        <f t="shared" si="9"/>
        <v>40.29532284104581</v>
      </c>
      <c r="W24" s="76">
        <v>0</v>
      </c>
      <c r="X24" s="76">
        <f>P24/L24*100</f>
        <v>4.0779064168601495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57" customHeight="1" hidden="1">
      <c r="A25" s="32" t="s">
        <v>103</v>
      </c>
      <c r="B25" s="33" t="s">
        <v>136</v>
      </c>
      <c r="C25" s="28" t="s">
        <v>55</v>
      </c>
      <c r="D25" s="34"/>
      <c r="E25" s="35">
        <f aca="true" t="shared" si="11" ref="E25:P25">E26+E27+E28+E29</f>
        <v>19288400</v>
      </c>
      <c r="F25" s="35">
        <f t="shared" si="11"/>
        <v>19288400</v>
      </c>
      <c r="G25" s="35">
        <f t="shared" si="11"/>
        <v>0</v>
      </c>
      <c r="H25" s="35">
        <f t="shared" si="11"/>
        <v>0</v>
      </c>
      <c r="I25" s="35">
        <f t="shared" si="11"/>
        <v>11476112</v>
      </c>
      <c r="J25" s="35">
        <f t="shared" si="11"/>
        <v>11476112</v>
      </c>
      <c r="K25" s="35">
        <f t="shared" si="11"/>
        <v>0</v>
      </c>
      <c r="L25" s="35">
        <f t="shared" si="11"/>
        <v>0</v>
      </c>
      <c r="M25" s="35">
        <f t="shared" si="11"/>
        <v>4624336.379999999</v>
      </c>
      <c r="N25" s="35">
        <f t="shared" si="11"/>
        <v>4624336.379999999</v>
      </c>
      <c r="O25" s="35">
        <f t="shared" si="11"/>
        <v>0</v>
      </c>
      <c r="P25" s="35">
        <f t="shared" si="11"/>
        <v>0</v>
      </c>
      <c r="Q25" s="76">
        <f t="shared" si="2"/>
        <v>23.974701789676693</v>
      </c>
      <c r="R25" s="76">
        <f t="shared" si="8"/>
        <v>23.974701789676693</v>
      </c>
      <c r="S25" s="76">
        <v>0</v>
      </c>
      <c r="T25" s="76">
        <v>0</v>
      </c>
      <c r="U25" s="76">
        <f t="shared" si="4"/>
        <v>40.29532284104581</v>
      </c>
      <c r="V25" s="76">
        <f t="shared" si="9"/>
        <v>40.29532284104581</v>
      </c>
      <c r="W25" s="76">
        <v>0</v>
      </c>
      <c r="X25" s="76">
        <v>0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s="87" customFormat="1" ht="21" customHeight="1" hidden="1">
      <c r="A26" s="140"/>
      <c r="B26" s="96" t="s">
        <v>52</v>
      </c>
      <c r="C26" s="139" t="s">
        <v>2</v>
      </c>
      <c r="D26" s="97">
        <v>210282430</v>
      </c>
      <c r="E26" s="98">
        <f>F26+G26+H26</f>
        <v>13808225</v>
      </c>
      <c r="F26" s="98">
        <v>13808225</v>
      </c>
      <c r="G26" s="98">
        <v>0</v>
      </c>
      <c r="H26" s="98">
        <v>0</v>
      </c>
      <c r="I26" s="98">
        <f>J26+K26+L26</f>
        <v>5995937</v>
      </c>
      <c r="J26" s="98">
        <v>5995937</v>
      </c>
      <c r="K26" s="98">
        <v>0</v>
      </c>
      <c r="L26" s="98">
        <v>0</v>
      </c>
      <c r="M26" s="98">
        <f>N26+P26</f>
        <v>2250861.03</v>
      </c>
      <c r="N26" s="98">
        <v>2250861.03</v>
      </c>
      <c r="O26" s="99">
        <v>0</v>
      </c>
      <c r="P26" s="98">
        <v>0</v>
      </c>
      <c r="Q26" s="100">
        <f t="shared" si="2"/>
        <v>16.300871618184086</v>
      </c>
      <c r="R26" s="100">
        <f t="shared" si="8"/>
        <v>16.300871618184086</v>
      </c>
      <c r="S26" s="100">
        <v>0</v>
      </c>
      <c r="T26" s="100">
        <v>0</v>
      </c>
      <c r="U26" s="100">
        <f t="shared" si="4"/>
        <v>37.53977118171855</v>
      </c>
      <c r="V26" s="100">
        <f t="shared" si="9"/>
        <v>37.53977118171855</v>
      </c>
      <c r="W26" s="100">
        <v>0</v>
      </c>
      <c r="X26" s="100">
        <v>0</v>
      </c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s="87" customFormat="1" ht="21" customHeight="1" hidden="1">
      <c r="A27" s="141"/>
      <c r="B27" s="96" t="s">
        <v>53</v>
      </c>
      <c r="C27" s="139"/>
      <c r="D27" s="97">
        <v>210282430</v>
      </c>
      <c r="E27" s="98">
        <f>F27+G27+H27</f>
        <v>533569</v>
      </c>
      <c r="F27" s="98">
        <v>533569</v>
      </c>
      <c r="G27" s="98">
        <v>0</v>
      </c>
      <c r="H27" s="98">
        <v>0</v>
      </c>
      <c r="I27" s="98">
        <f>J27+K27+L27</f>
        <v>533569</v>
      </c>
      <c r="J27" s="98">
        <v>533569</v>
      </c>
      <c r="K27" s="98">
        <v>0</v>
      </c>
      <c r="L27" s="98">
        <v>0</v>
      </c>
      <c r="M27" s="98">
        <f>N27+P27</f>
        <v>533568.95</v>
      </c>
      <c r="N27" s="98">
        <v>533568.95</v>
      </c>
      <c r="O27" s="99">
        <v>0</v>
      </c>
      <c r="P27" s="98">
        <v>0</v>
      </c>
      <c r="Q27" s="100">
        <f t="shared" si="2"/>
        <v>99.99999062914074</v>
      </c>
      <c r="R27" s="100">
        <f t="shared" si="8"/>
        <v>99.99999062914074</v>
      </c>
      <c r="S27" s="100">
        <v>0</v>
      </c>
      <c r="T27" s="100">
        <v>0</v>
      </c>
      <c r="U27" s="100">
        <f t="shared" si="4"/>
        <v>99.99999062914074</v>
      </c>
      <c r="V27" s="100">
        <f t="shared" si="9"/>
        <v>99.99999062914074</v>
      </c>
      <c r="W27" s="100">
        <v>0</v>
      </c>
      <c r="X27" s="100">
        <v>0</v>
      </c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s="87" customFormat="1" ht="21" customHeight="1" hidden="1">
      <c r="A28" s="141"/>
      <c r="B28" s="96" t="s">
        <v>54</v>
      </c>
      <c r="C28" s="139"/>
      <c r="D28" s="97">
        <v>210282430</v>
      </c>
      <c r="E28" s="98">
        <f>F28+G28+H28</f>
        <v>453931</v>
      </c>
      <c r="F28" s="98">
        <v>453931</v>
      </c>
      <c r="G28" s="98">
        <v>0</v>
      </c>
      <c r="H28" s="98">
        <v>0</v>
      </c>
      <c r="I28" s="98">
        <f>J28+K28+L28</f>
        <v>453931</v>
      </c>
      <c r="J28" s="98">
        <v>453931</v>
      </c>
      <c r="K28" s="98">
        <v>0</v>
      </c>
      <c r="L28" s="98">
        <v>0</v>
      </c>
      <c r="M28" s="98">
        <f>N28+P28</f>
        <v>453930.4</v>
      </c>
      <c r="N28" s="98">
        <v>453930.4</v>
      </c>
      <c r="O28" s="99">
        <v>0</v>
      </c>
      <c r="P28" s="98">
        <v>0</v>
      </c>
      <c r="Q28" s="100">
        <f t="shared" si="2"/>
        <v>99.99986782132086</v>
      </c>
      <c r="R28" s="100">
        <f t="shared" si="8"/>
        <v>99.99986782132086</v>
      </c>
      <c r="S28" s="100">
        <v>0</v>
      </c>
      <c r="T28" s="100">
        <v>0</v>
      </c>
      <c r="U28" s="100">
        <f t="shared" si="4"/>
        <v>99.99986782132086</v>
      </c>
      <c r="V28" s="100">
        <f t="shared" si="9"/>
        <v>99.99986782132086</v>
      </c>
      <c r="W28" s="100">
        <v>0</v>
      </c>
      <c r="X28" s="100">
        <v>0</v>
      </c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ht="21" customHeight="1" hidden="1">
      <c r="A29" s="142"/>
      <c r="B29" s="101" t="s">
        <v>153</v>
      </c>
      <c r="C29" s="102" t="s">
        <v>3</v>
      </c>
      <c r="D29" s="103">
        <v>210282430</v>
      </c>
      <c r="E29" s="104">
        <f>F29+G29+H29</f>
        <v>4492675</v>
      </c>
      <c r="F29" s="104">
        <v>4492675</v>
      </c>
      <c r="G29" s="104">
        <v>0</v>
      </c>
      <c r="H29" s="104">
        <v>0</v>
      </c>
      <c r="I29" s="104">
        <f>J29+K29+L29</f>
        <v>4492675</v>
      </c>
      <c r="J29" s="104">
        <v>4492675</v>
      </c>
      <c r="K29" s="104">
        <v>0</v>
      </c>
      <c r="L29" s="104">
        <v>0</v>
      </c>
      <c r="M29" s="104">
        <f>N29+P29</f>
        <v>1385976</v>
      </c>
      <c r="N29" s="105">
        <v>1385976</v>
      </c>
      <c r="O29" s="105">
        <v>0</v>
      </c>
      <c r="P29" s="104">
        <v>0</v>
      </c>
      <c r="Q29" s="106">
        <f t="shared" si="2"/>
        <v>30.849683095260616</v>
      </c>
      <c r="R29" s="106">
        <f t="shared" si="8"/>
        <v>30.849683095260616</v>
      </c>
      <c r="S29" s="106">
        <v>0</v>
      </c>
      <c r="T29" s="106">
        <v>0</v>
      </c>
      <c r="U29" s="106">
        <f t="shared" si="4"/>
        <v>30.849683095260616</v>
      </c>
      <c r="V29" s="106">
        <f t="shared" si="9"/>
        <v>30.849683095260616</v>
      </c>
      <c r="W29" s="106">
        <v>0</v>
      </c>
      <c r="X29" s="106">
        <v>0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ht="35.25" customHeight="1" hidden="1">
      <c r="A30" s="75" t="s">
        <v>102</v>
      </c>
      <c r="B30" s="33" t="s">
        <v>50</v>
      </c>
      <c r="C30" s="28" t="s">
        <v>55</v>
      </c>
      <c r="D30" s="37"/>
      <c r="E30" s="35">
        <f>E31+E32+E33+E34</f>
        <v>194800</v>
      </c>
      <c r="F30" s="35">
        <f aca="true" t="shared" si="12" ref="F30:P30">F31+F32+F33+F34</f>
        <v>0</v>
      </c>
      <c r="G30" s="35">
        <f t="shared" si="12"/>
        <v>0</v>
      </c>
      <c r="H30" s="35">
        <f t="shared" si="12"/>
        <v>194800</v>
      </c>
      <c r="I30" s="35">
        <f t="shared" si="12"/>
        <v>194800</v>
      </c>
      <c r="J30" s="35">
        <f t="shared" si="12"/>
        <v>0</v>
      </c>
      <c r="K30" s="35">
        <f t="shared" si="12"/>
        <v>0</v>
      </c>
      <c r="L30" s="35">
        <f t="shared" si="12"/>
        <v>194800</v>
      </c>
      <c r="M30" s="35">
        <f t="shared" si="12"/>
        <v>46727.97</v>
      </c>
      <c r="N30" s="35">
        <f t="shared" si="12"/>
        <v>0</v>
      </c>
      <c r="O30" s="35">
        <f t="shared" si="12"/>
        <v>0</v>
      </c>
      <c r="P30" s="35">
        <f t="shared" si="12"/>
        <v>46727.97</v>
      </c>
      <c r="Q30" s="76">
        <f t="shared" si="2"/>
        <v>23.98766427104723</v>
      </c>
      <c r="R30" s="76">
        <v>0</v>
      </c>
      <c r="S30" s="76">
        <v>0</v>
      </c>
      <c r="T30" s="76">
        <f t="shared" si="3"/>
        <v>23.98766427104723</v>
      </c>
      <c r="U30" s="76">
        <f t="shared" si="4"/>
        <v>23.98766427104723</v>
      </c>
      <c r="V30" s="76">
        <v>0</v>
      </c>
      <c r="W30" s="76">
        <v>0</v>
      </c>
      <c r="X30" s="76">
        <f aca="true" t="shared" si="13" ref="X30:X36">P30/L30*100</f>
        <v>23.98766427104723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256" s="87" customFormat="1" ht="21" customHeight="1" hidden="1">
      <c r="A31" s="136"/>
      <c r="B31" s="96" t="s">
        <v>52</v>
      </c>
      <c r="C31" s="139" t="s">
        <v>2</v>
      </c>
      <c r="D31" s="97" t="s">
        <v>154</v>
      </c>
      <c r="E31" s="98">
        <f aca="true" t="shared" si="14" ref="E31:E46">F31+G31+H31</f>
        <v>139428</v>
      </c>
      <c r="F31" s="98">
        <v>0</v>
      </c>
      <c r="G31" s="98">
        <v>0</v>
      </c>
      <c r="H31" s="98">
        <v>139428</v>
      </c>
      <c r="I31" s="98">
        <f aca="true" t="shared" si="15" ref="I31:I46">J31+K31+L31</f>
        <v>139428</v>
      </c>
      <c r="J31" s="98">
        <v>0</v>
      </c>
      <c r="K31" s="98">
        <v>0</v>
      </c>
      <c r="L31" s="98">
        <v>139428</v>
      </c>
      <c r="M31" s="98">
        <f aca="true" t="shared" si="16" ref="M31:M46">N31+P31</f>
        <v>22735.97</v>
      </c>
      <c r="N31" s="98">
        <v>0</v>
      </c>
      <c r="O31" s="99">
        <v>0</v>
      </c>
      <c r="P31" s="99">
        <v>22735.97</v>
      </c>
      <c r="Q31" s="100">
        <f t="shared" si="2"/>
        <v>16.306602690994637</v>
      </c>
      <c r="R31" s="100">
        <v>0</v>
      </c>
      <c r="S31" s="100">
        <v>0</v>
      </c>
      <c r="T31" s="100">
        <f t="shared" si="3"/>
        <v>16.306602690994637</v>
      </c>
      <c r="U31" s="100">
        <f t="shared" si="4"/>
        <v>16.306602690994637</v>
      </c>
      <c r="V31" s="100">
        <v>0</v>
      </c>
      <c r="W31" s="100">
        <v>0</v>
      </c>
      <c r="X31" s="100">
        <f t="shared" si="13"/>
        <v>16.306602690994637</v>
      </c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s="87" customFormat="1" ht="21" customHeight="1" hidden="1">
      <c r="A32" s="137"/>
      <c r="B32" s="96" t="s">
        <v>53</v>
      </c>
      <c r="C32" s="139"/>
      <c r="D32" s="97" t="s">
        <v>154</v>
      </c>
      <c r="E32" s="98">
        <f t="shared" si="14"/>
        <v>5397</v>
      </c>
      <c r="F32" s="98">
        <v>0</v>
      </c>
      <c r="G32" s="98">
        <v>0</v>
      </c>
      <c r="H32" s="98">
        <v>5397</v>
      </c>
      <c r="I32" s="98">
        <f t="shared" si="15"/>
        <v>5397</v>
      </c>
      <c r="J32" s="98">
        <v>0</v>
      </c>
      <c r="K32" s="98">
        <v>0</v>
      </c>
      <c r="L32" s="98">
        <v>5397</v>
      </c>
      <c r="M32" s="98">
        <f t="shared" si="16"/>
        <v>5397</v>
      </c>
      <c r="N32" s="98">
        <v>0</v>
      </c>
      <c r="O32" s="99">
        <v>0</v>
      </c>
      <c r="P32" s="99">
        <v>5397</v>
      </c>
      <c r="Q32" s="100">
        <f t="shared" si="2"/>
        <v>100</v>
      </c>
      <c r="R32" s="100">
        <v>0</v>
      </c>
      <c r="S32" s="100">
        <v>0</v>
      </c>
      <c r="T32" s="100">
        <f t="shared" si="3"/>
        <v>100</v>
      </c>
      <c r="U32" s="100">
        <f t="shared" si="4"/>
        <v>100</v>
      </c>
      <c r="V32" s="100">
        <v>0</v>
      </c>
      <c r="W32" s="100">
        <v>0</v>
      </c>
      <c r="X32" s="100">
        <f t="shared" si="13"/>
        <v>100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s="87" customFormat="1" ht="19.5" customHeight="1" hidden="1">
      <c r="A33" s="137"/>
      <c r="B33" s="96" t="s">
        <v>54</v>
      </c>
      <c r="C33" s="139"/>
      <c r="D33" s="97" t="s">
        <v>154</v>
      </c>
      <c r="E33" s="98">
        <f t="shared" si="14"/>
        <v>4595</v>
      </c>
      <c r="F33" s="98">
        <v>0</v>
      </c>
      <c r="G33" s="98">
        <v>0</v>
      </c>
      <c r="H33" s="98">
        <v>4595</v>
      </c>
      <c r="I33" s="98">
        <f t="shared" si="15"/>
        <v>4595</v>
      </c>
      <c r="J33" s="98">
        <v>0</v>
      </c>
      <c r="K33" s="98">
        <v>0</v>
      </c>
      <c r="L33" s="98">
        <v>4595</v>
      </c>
      <c r="M33" s="98">
        <f t="shared" si="16"/>
        <v>4595</v>
      </c>
      <c r="N33" s="98">
        <v>0</v>
      </c>
      <c r="O33" s="99">
        <v>0</v>
      </c>
      <c r="P33" s="99">
        <v>4595</v>
      </c>
      <c r="Q33" s="100">
        <f t="shared" si="2"/>
        <v>100</v>
      </c>
      <c r="R33" s="100">
        <v>0</v>
      </c>
      <c r="S33" s="100">
        <v>0</v>
      </c>
      <c r="T33" s="100">
        <f t="shared" si="3"/>
        <v>100</v>
      </c>
      <c r="U33" s="100">
        <f t="shared" si="4"/>
        <v>100</v>
      </c>
      <c r="V33" s="100">
        <v>0</v>
      </c>
      <c r="W33" s="100">
        <v>0</v>
      </c>
      <c r="X33" s="100">
        <f t="shared" si="13"/>
        <v>100</v>
      </c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ht="24" customHeight="1" hidden="1">
      <c r="A34" s="138"/>
      <c r="B34" s="88" t="s">
        <v>153</v>
      </c>
      <c r="C34" s="28" t="s">
        <v>3</v>
      </c>
      <c r="D34" s="34" t="s">
        <v>154</v>
      </c>
      <c r="E34" s="35">
        <f t="shared" si="14"/>
        <v>45380</v>
      </c>
      <c r="F34" s="35">
        <v>0</v>
      </c>
      <c r="G34" s="35">
        <v>0</v>
      </c>
      <c r="H34" s="35">
        <v>45380</v>
      </c>
      <c r="I34" s="35">
        <f t="shared" si="15"/>
        <v>45380</v>
      </c>
      <c r="J34" s="35">
        <v>0</v>
      </c>
      <c r="K34" s="35">
        <v>0</v>
      </c>
      <c r="L34" s="35">
        <v>45380</v>
      </c>
      <c r="M34" s="35">
        <f t="shared" si="16"/>
        <v>14000</v>
      </c>
      <c r="N34" s="89">
        <v>0</v>
      </c>
      <c r="O34" s="89">
        <v>0</v>
      </c>
      <c r="P34" s="89">
        <v>14000</v>
      </c>
      <c r="Q34" s="90">
        <f t="shared" si="2"/>
        <v>30.85059497576025</v>
      </c>
      <c r="R34" s="90">
        <v>0</v>
      </c>
      <c r="S34" s="90">
        <v>0</v>
      </c>
      <c r="T34" s="90">
        <f t="shared" si="3"/>
        <v>30.85059497576025</v>
      </c>
      <c r="U34" s="90">
        <f t="shared" si="4"/>
        <v>30.85059497576025</v>
      </c>
      <c r="V34" s="90">
        <v>0</v>
      </c>
      <c r="W34" s="90">
        <v>0</v>
      </c>
      <c r="X34" s="90">
        <f t="shared" si="13"/>
        <v>30.85059497576025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256" ht="56.25" hidden="1">
      <c r="A35" s="36" t="s">
        <v>123</v>
      </c>
      <c r="B35" s="38" t="s">
        <v>124</v>
      </c>
      <c r="C35" s="113" t="s">
        <v>2</v>
      </c>
      <c r="D35" s="37"/>
      <c r="E35" s="35">
        <f>E36+E37+E38+E39+E40+E41+E42+E43</f>
        <v>72940106</v>
      </c>
      <c r="F35" s="35">
        <f aca="true" t="shared" si="17" ref="F35:P35">F36+F37+F38+F39+F40+F41+F42+F43</f>
        <v>0</v>
      </c>
      <c r="G35" s="35">
        <f t="shared" si="17"/>
        <v>0</v>
      </c>
      <c r="H35" s="35">
        <f t="shared" si="17"/>
        <v>72940106</v>
      </c>
      <c r="I35" s="35">
        <f t="shared" si="17"/>
        <v>11190208</v>
      </c>
      <c r="J35" s="35">
        <f t="shared" si="17"/>
        <v>0</v>
      </c>
      <c r="K35" s="35">
        <f t="shared" si="17"/>
        <v>0</v>
      </c>
      <c r="L35" s="35">
        <f t="shared" si="17"/>
        <v>11190208</v>
      </c>
      <c r="M35" s="35">
        <f t="shared" si="17"/>
        <v>190206.64</v>
      </c>
      <c r="N35" s="35">
        <f t="shared" si="17"/>
        <v>0</v>
      </c>
      <c r="O35" s="35">
        <f t="shared" si="17"/>
        <v>0</v>
      </c>
      <c r="P35" s="35">
        <f t="shared" si="17"/>
        <v>190206.64</v>
      </c>
      <c r="Q35" s="76">
        <f t="shared" si="2"/>
        <v>0.2607709947665829</v>
      </c>
      <c r="R35" s="76">
        <v>0</v>
      </c>
      <c r="S35" s="76">
        <v>0</v>
      </c>
      <c r="T35" s="76">
        <f t="shared" si="3"/>
        <v>0.2607709947665829</v>
      </c>
      <c r="U35" s="76">
        <f t="shared" si="4"/>
        <v>1.6997596470056677</v>
      </c>
      <c r="V35" s="76">
        <v>0</v>
      </c>
      <c r="W35" s="76">
        <v>0</v>
      </c>
      <c r="X35" s="76">
        <f t="shared" si="13"/>
        <v>1.6997596470056677</v>
      </c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</row>
    <row r="36" spans="1:256" s="87" customFormat="1" ht="18.75" hidden="1">
      <c r="A36" s="145"/>
      <c r="B36" s="107" t="s">
        <v>140</v>
      </c>
      <c r="C36" s="108"/>
      <c r="D36" s="109"/>
      <c r="E36" s="98">
        <f t="shared" si="14"/>
        <v>64849174</v>
      </c>
      <c r="F36" s="98">
        <v>0</v>
      </c>
      <c r="G36" s="98">
        <v>0</v>
      </c>
      <c r="H36" s="98">
        <v>64849174</v>
      </c>
      <c r="I36" s="98">
        <f t="shared" si="15"/>
        <v>11000000</v>
      </c>
      <c r="J36" s="98">
        <v>0</v>
      </c>
      <c r="K36" s="98">
        <v>0</v>
      </c>
      <c r="L36" s="98">
        <v>11000000</v>
      </c>
      <c r="M36" s="98">
        <f t="shared" si="16"/>
        <v>0</v>
      </c>
      <c r="N36" s="98">
        <v>0</v>
      </c>
      <c r="O36" s="98">
        <v>0</v>
      </c>
      <c r="P36" s="98">
        <v>0</v>
      </c>
      <c r="Q36" s="100">
        <f t="shared" si="2"/>
        <v>0</v>
      </c>
      <c r="R36" s="100">
        <v>0</v>
      </c>
      <c r="S36" s="100">
        <v>0</v>
      </c>
      <c r="T36" s="100">
        <f t="shared" si="3"/>
        <v>0</v>
      </c>
      <c r="U36" s="100">
        <f t="shared" si="4"/>
        <v>0</v>
      </c>
      <c r="V36" s="100">
        <v>0</v>
      </c>
      <c r="W36" s="100">
        <v>0</v>
      </c>
      <c r="X36" s="100">
        <f t="shared" si="13"/>
        <v>0</v>
      </c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s="87" customFormat="1" ht="19.5" customHeight="1" hidden="1">
      <c r="A37" s="146"/>
      <c r="B37" s="107" t="s">
        <v>141</v>
      </c>
      <c r="C37" s="108"/>
      <c r="D37" s="109"/>
      <c r="E37" s="98">
        <f t="shared" si="14"/>
        <v>137741</v>
      </c>
      <c r="F37" s="98">
        <v>0</v>
      </c>
      <c r="G37" s="98">
        <v>0</v>
      </c>
      <c r="H37" s="98">
        <v>137741</v>
      </c>
      <c r="I37" s="98">
        <f t="shared" si="15"/>
        <v>137741</v>
      </c>
      <c r="J37" s="98">
        <v>0</v>
      </c>
      <c r="K37" s="98">
        <v>0</v>
      </c>
      <c r="L37" s="98">
        <v>137741</v>
      </c>
      <c r="M37" s="98">
        <f t="shared" si="16"/>
        <v>137740.22</v>
      </c>
      <c r="N37" s="98">
        <v>0</v>
      </c>
      <c r="O37" s="98">
        <v>0</v>
      </c>
      <c r="P37" s="98">
        <v>137740.22</v>
      </c>
      <c r="Q37" s="100">
        <f t="shared" si="2"/>
        <v>99.99943371980746</v>
      </c>
      <c r="R37" s="100">
        <v>0</v>
      </c>
      <c r="S37" s="100">
        <v>0</v>
      </c>
      <c r="T37" s="100">
        <f t="shared" si="3"/>
        <v>99.99943371980746</v>
      </c>
      <c r="U37" s="100">
        <f t="shared" si="4"/>
        <v>99.99943371980746</v>
      </c>
      <c r="V37" s="100">
        <v>0</v>
      </c>
      <c r="W37" s="100">
        <v>0</v>
      </c>
      <c r="X37" s="100">
        <f>P37/L37*100</f>
        <v>99.99943371980746</v>
      </c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256" s="87" customFormat="1" ht="30.75" customHeight="1" hidden="1">
      <c r="A38" s="146"/>
      <c r="B38" s="107" t="s">
        <v>142</v>
      </c>
      <c r="C38" s="108"/>
      <c r="D38" s="109"/>
      <c r="E38" s="98">
        <f t="shared" si="14"/>
        <v>1062600</v>
      </c>
      <c r="F38" s="98">
        <v>0</v>
      </c>
      <c r="G38" s="98">
        <v>0</v>
      </c>
      <c r="H38" s="98">
        <v>1062600</v>
      </c>
      <c r="I38" s="98">
        <f t="shared" si="15"/>
        <v>0</v>
      </c>
      <c r="J38" s="98">
        <v>0</v>
      </c>
      <c r="K38" s="98">
        <v>0</v>
      </c>
      <c r="L38" s="98">
        <v>0</v>
      </c>
      <c r="M38" s="98">
        <f t="shared" si="16"/>
        <v>0</v>
      </c>
      <c r="N38" s="98">
        <v>0</v>
      </c>
      <c r="O38" s="98">
        <v>0</v>
      </c>
      <c r="P38" s="98">
        <v>0</v>
      </c>
      <c r="Q38" s="100">
        <f t="shared" si="2"/>
        <v>0</v>
      </c>
      <c r="R38" s="100">
        <v>0</v>
      </c>
      <c r="S38" s="100">
        <v>0</v>
      </c>
      <c r="T38" s="100">
        <f t="shared" si="3"/>
        <v>0</v>
      </c>
      <c r="U38" s="100">
        <v>0</v>
      </c>
      <c r="V38" s="100">
        <v>0</v>
      </c>
      <c r="W38" s="100">
        <v>0</v>
      </c>
      <c r="X38" s="100">
        <v>0</v>
      </c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s="87" customFormat="1" ht="34.5" customHeight="1" hidden="1">
      <c r="A39" s="146"/>
      <c r="B39" s="110" t="s">
        <v>143</v>
      </c>
      <c r="C39" s="108"/>
      <c r="D39" s="109"/>
      <c r="E39" s="98">
        <f t="shared" si="14"/>
        <v>2000000</v>
      </c>
      <c r="F39" s="98">
        <v>0</v>
      </c>
      <c r="G39" s="98">
        <v>0</v>
      </c>
      <c r="H39" s="98">
        <v>2000000</v>
      </c>
      <c r="I39" s="98">
        <f t="shared" si="15"/>
        <v>0</v>
      </c>
      <c r="J39" s="98">
        <v>0</v>
      </c>
      <c r="K39" s="98">
        <v>0</v>
      </c>
      <c r="L39" s="98">
        <v>0</v>
      </c>
      <c r="M39" s="98">
        <f t="shared" si="16"/>
        <v>0</v>
      </c>
      <c r="N39" s="98">
        <v>0</v>
      </c>
      <c r="O39" s="98">
        <v>0</v>
      </c>
      <c r="P39" s="98">
        <v>0</v>
      </c>
      <c r="Q39" s="100">
        <f t="shared" si="2"/>
        <v>0</v>
      </c>
      <c r="R39" s="100">
        <v>0</v>
      </c>
      <c r="S39" s="100">
        <v>0</v>
      </c>
      <c r="T39" s="100">
        <f t="shared" si="3"/>
        <v>0</v>
      </c>
      <c r="U39" s="100">
        <v>0</v>
      </c>
      <c r="V39" s="100">
        <v>0</v>
      </c>
      <c r="W39" s="100">
        <v>0</v>
      </c>
      <c r="X39" s="100">
        <v>0</v>
      </c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s="87" customFormat="1" ht="49.5" hidden="1">
      <c r="A40" s="146"/>
      <c r="B40" s="107" t="s">
        <v>144</v>
      </c>
      <c r="C40" s="108"/>
      <c r="D40" s="109"/>
      <c r="E40" s="98">
        <f t="shared" si="14"/>
        <v>1535000</v>
      </c>
      <c r="F40" s="98">
        <v>0</v>
      </c>
      <c r="G40" s="98">
        <v>0</v>
      </c>
      <c r="H40" s="98">
        <v>1535000</v>
      </c>
      <c r="I40" s="98">
        <f t="shared" si="15"/>
        <v>0</v>
      </c>
      <c r="J40" s="98">
        <v>0</v>
      </c>
      <c r="K40" s="98">
        <v>0</v>
      </c>
      <c r="L40" s="98">
        <v>0</v>
      </c>
      <c r="M40" s="98">
        <f t="shared" si="16"/>
        <v>0</v>
      </c>
      <c r="N40" s="98">
        <v>0</v>
      </c>
      <c r="O40" s="98">
        <v>0</v>
      </c>
      <c r="P40" s="98">
        <v>0</v>
      </c>
      <c r="Q40" s="100">
        <f t="shared" si="2"/>
        <v>0</v>
      </c>
      <c r="R40" s="100">
        <v>0</v>
      </c>
      <c r="S40" s="100">
        <v>0</v>
      </c>
      <c r="T40" s="100">
        <f t="shared" si="3"/>
        <v>0</v>
      </c>
      <c r="U40" s="100">
        <v>0</v>
      </c>
      <c r="V40" s="100">
        <v>0</v>
      </c>
      <c r="W40" s="100">
        <v>0</v>
      </c>
      <c r="X40" s="100">
        <v>0</v>
      </c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s="87" customFormat="1" ht="18.75" hidden="1">
      <c r="A41" s="146"/>
      <c r="B41" s="107" t="s">
        <v>155</v>
      </c>
      <c r="C41" s="108"/>
      <c r="D41" s="109"/>
      <c r="E41" s="98">
        <f>F41+G41+H41</f>
        <v>2353124</v>
      </c>
      <c r="F41" s="98">
        <v>0</v>
      </c>
      <c r="G41" s="98">
        <v>0</v>
      </c>
      <c r="H41" s="98">
        <v>2353124</v>
      </c>
      <c r="I41" s="98">
        <f>J41+K41+L41</f>
        <v>0</v>
      </c>
      <c r="J41" s="98">
        <v>0</v>
      </c>
      <c r="K41" s="98">
        <v>0</v>
      </c>
      <c r="L41" s="98">
        <v>0</v>
      </c>
      <c r="M41" s="98">
        <f>N41+O41+P41</f>
        <v>0</v>
      </c>
      <c r="N41" s="98">
        <v>0</v>
      </c>
      <c r="O41" s="98">
        <v>0</v>
      </c>
      <c r="P41" s="98">
        <v>0</v>
      </c>
      <c r="Q41" s="100">
        <f t="shared" si="2"/>
        <v>0</v>
      </c>
      <c r="R41" s="100">
        <v>0</v>
      </c>
      <c r="S41" s="100">
        <v>0</v>
      </c>
      <c r="T41" s="100">
        <f>P41/H41*100</f>
        <v>0</v>
      </c>
      <c r="U41" s="100">
        <v>0</v>
      </c>
      <c r="V41" s="100">
        <v>0</v>
      </c>
      <c r="W41" s="100">
        <v>0</v>
      </c>
      <c r="X41" s="100">
        <v>0</v>
      </c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256" s="87" customFormat="1" ht="18.75" hidden="1">
      <c r="A42" s="146"/>
      <c r="B42" s="107" t="s">
        <v>156</v>
      </c>
      <c r="C42" s="108"/>
      <c r="D42" s="109"/>
      <c r="E42" s="98">
        <f>F42+G42+H42</f>
        <v>52467</v>
      </c>
      <c r="F42" s="98">
        <v>0</v>
      </c>
      <c r="G42" s="98">
        <v>0</v>
      </c>
      <c r="H42" s="98">
        <v>52467</v>
      </c>
      <c r="I42" s="98">
        <f>J42+K42+L42</f>
        <v>52467</v>
      </c>
      <c r="J42" s="98">
        <v>0</v>
      </c>
      <c r="K42" s="98">
        <v>0</v>
      </c>
      <c r="L42" s="98">
        <v>52467</v>
      </c>
      <c r="M42" s="98">
        <f>N42+O42+P42</f>
        <v>52466.42</v>
      </c>
      <c r="N42" s="98">
        <v>0</v>
      </c>
      <c r="O42" s="98">
        <v>0</v>
      </c>
      <c r="P42" s="111">
        <v>52466.42</v>
      </c>
      <c r="Q42" s="100">
        <f>M42/E42*100</f>
        <v>99.99889454323669</v>
      </c>
      <c r="R42" s="100">
        <v>0</v>
      </c>
      <c r="S42" s="100">
        <v>0</v>
      </c>
      <c r="T42" s="100">
        <f>P42/H42*100</f>
        <v>99.99889454323669</v>
      </c>
      <c r="U42" s="100">
        <v>0</v>
      </c>
      <c r="V42" s="100">
        <v>0</v>
      </c>
      <c r="W42" s="100">
        <v>0</v>
      </c>
      <c r="X42" s="100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1:256" s="87" customFormat="1" ht="33" hidden="1">
      <c r="A43" s="147"/>
      <c r="B43" s="107" t="s">
        <v>157</v>
      </c>
      <c r="C43" s="112"/>
      <c r="D43" s="109"/>
      <c r="E43" s="98">
        <f>F43+G43+H43</f>
        <v>950000</v>
      </c>
      <c r="F43" s="98">
        <v>0</v>
      </c>
      <c r="G43" s="98">
        <v>0</v>
      </c>
      <c r="H43" s="98">
        <v>950000</v>
      </c>
      <c r="I43" s="98">
        <f>J43+K43+L43</f>
        <v>0</v>
      </c>
      <c r="J43" s="98">
        <v>0</v>
      </c>
      <c r="K43" s="98">
        <v>0</v>
      </c>
      <c r="L43" s="98">
        <v>0</v>
      </c>
      <c r="M43" s="98">
        <f>N43+O43+P43</f>
        <v>0</v>
      </c>
      <c r="N43" s="98">
        <v>0</v>
      </c>
      <c r="O43" s="98">
        <v>0</v>
      </c>
      <c r="P43" s="100">
        <v>0</v>
      </c>
      <c r="Q43" s="100">
        <f>M43/E43*100</f>
        <v>0</v>
      </c>
      <c r="R43" s="100">
        <v>0</v>
      </c>
      <c r="S43" s="100">
        <v>0</v>
      </c>
      <c r="T43" s="100">
        <f>P43/H43*100</f>
        <v>0</v>
      </c>
      <c r="U43" s="100">
        <v>0</v>
      </c>
      <c r="V43" s="100">
        <v>0</v>
      </c>
      <c r="W43" s="100">
        <v>0</v>
      </c>
      <c r="X43" s="100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1:256" ht="75" hidden="1">
      <c r="A44" s="114" t="s">
        <v>125</v>
      </c>
      <c r="B44" s="115" t="s">
        <v>126</v>
      </c>
      <c r="C44" s="116" t="s">
        <v>2</v>
      </c>
      <c r="D44" s="116"/>
      <c r="E44" s="104">
        <f t="shared" si="14"/>
        <v>0</v>
      </c>
      <c r="F44" s="104">
        <v>0</v>
      </c>
      <c r="G44" s="104">
        <v>0</v>
      </c>
      <c r="H44" s="104">
        <v>0</v>
      </c>
      <c r="I44" s="104">
        <f t="shared" si="15"/>
        <v>0</v>
      </c>
      <c r="J44" s="104">
        <v>0</v>
      </c>
      <c r="K44" s="104">
        <v>0</v>
      </c>
      <c r="L44" s="104">
        <v>0</v>
      </c>
      <c r="M44" s="104">
        <f t="shared" si="16"/>
        <v>0</v>
      </c>
      <c r="N44" s="104">
        <v>0</v>
      </c>
      <c r="O44" s="104">
        <v>0</v>
      </c>
      <c r="P44" s="104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ht="56.25" hidden="1">
      <c r="A45" s="114" t="s">
        <v>127</v>
      </c>
      <c r="B45" s="115" t="s">
        <v>128</v>
      </c>
      <c r="C45" s="116" t="s">
        <v>2</v>
      </c>
      <c r="D45" s="116"/>
      <c r="E45" s="104">
        <f t="shared" si="14"/>
        <v>2100000</v>
      </c>
      <c r="F45" s="104">
        <v>0</v>
      </c>
      <c r="G45" s="104">
        <v>0</v>
      </c>
      <c r="H45" s="104">
        <v>2100000</v>
      </c>
      <c r="I45" s="104">
        <f t="shared" si="15"/>
        <v>237000</v>
      </c>
      <c r="J45" s="104">
        <v>0</v>
      </c>
      <c r="K45" s="104">
        <v>0</v>
      </c>
      <c r="L45" s="104">
        <v>237000</v>
      </c>
      <c r="M45" s="104">
        <f t="shared" si="16"/>
        <v>237000</v>
      </c>
      <c r="N45" s="104">
        <v>0</v>
      </c>
      <c r="O45" s="104">
        <v>0</v>
      </c>
      <c r="P45" s="104">
        <v>237000</v>
      </c>
      <c r="Q45" s="100">
        <f t="shared" si="2"/>
        <v>11.285714285714285</v>
      </c>
      <c r="R45" s="100">
        <v>0</v>
      </c>
      <c r="S45" s="100">
        <v>0</v>
      </c>
      <c r="T45" s="100">
        <f t="shared" si="3"/>
        <v>11.285714285714285</v>
      </c>
      <c r="U45" s="100">
        <v>0</v>
      </c>
      <c r="V45" s="100">
        <v>0</v>
      </c>
      <c r="W45" s="100">
        <v>0</v>
      </c>
      <c r="X45" s="100">
        <v>0</v>
      </c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ht="37.5" hidden="1">
      <c r="A46" s="36" t="s">
        <v>129</v>
      </c>
      <c r="B46" s="38" t="s">
        <v>130</v>
      </c>
      <c r="C46" s="37" t="s">
        <v>132</v>
      </c>
      <c r="D46" s="37"/>
      <c r="E46" s="35">
        <f t="shared" si="14"/>
        <v>32752000</v>
      </c>
      <c r="F46" s="35">
        <v>0</v>
      </c>
      <c r="G46" s="35">
        <v>0</v>
      </c>
      <c r="H46" s="35">
        <f>H47+H48+H49+H50+H51+H52</f>
        <v>32752000</v>
      </c>
      <c r="I46" s="35">
        <f t="shared" si="15"/>
        <v>0</v>
      </c>
      <c r="J46" s="35">
        <v>0</v>
      </c>
      <c r="K46" s="35">
        <v>0</v>
      </c>
      <c r="L46" s="35">
        <v>0</v>
      </c>
      <c r="M46" s="35">
        <f t="shared" si="16"/>
        <v>0</v>
      </c>
      <c r="N46" s="35">
        <v>0</v>
      </c>
      <c r="O46" s="35">
        <v>0</v>
      </c>
      <c r="P46" s="35">
        <v>0</v>
      </c>
      <c r="Q46" s="76">
        <f t="shared" si="2"/>
        <v>0</v>
      </c>
      <c r="R46" s="76">
        <v>0</v>
      </c>
      <c r="S46" s="76">
        <v>0</v>
      </c>
      <c r="T46" s="76">
        <f t="shared" si="3"/>
        <v>0</v>
      </c>
      <c r="U46" s="76">
        <v>0</v>
      </c>
      <c r="V46" s="76">
        <v>0</v>
      </c>
      <c r="W46" s="76">
        <v>0</v>
      </c>
      <c r="X46" s="76">
        <v>0</v>
      </c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ht="38.25" customHeight="1" hidden="1">
      <c r="A47" s="117"/>
      <c r="B47" s="118" t="s">
        <v>145</v>
      </c>
      <c r="C47" s="119"/>
      <c r="D47" s="120"/>
      <c r="E47" s="121">
        <f aca="true" t="shared" si="18" ref="E47:E52">F47+G47+H47</f>
        <v>9000000</v>
      </c>
      <c r="F47" s="121">
        <v>0</v>
      </c>
      <c r="G47" s="121">
        <v>0</v>
      </c>
      <c r="H47" s="122">
        <v>9000000</v>
      </c>
      <c r="I47" s="121">
        <f aca="true" t="shared" si="19" ref="I47:I52">J47+K47+L47</f>
        <v>0</v>
      </c>
      <c r="J47" s="121">
        <v>0</v>
      </c>
      <c r="K47" s="121">
        <v>0</v>
      </c>
      <c r="L47" s="121">
        <v>0</v>
      </c>
      <c r="M47" s="121">
        <f aca="true" t="shared" si="20" ref="M47:M52">N47+O47+P47</f>
        <v>0</v>
      </c>
      <c r="N47" s="121">
        <v>0</v>
      </c>
      <c r="O47" s="121">
        <v>0</v>
      </c>
      <c r="P47" s="121">
        <v>0</v>
      </c>
      <c r="Q47" s="123">
        <f t="shared" si="2"/>
        <v>0</v>
      </c>
      <c r="R47" s="123">
        <v>0</v>
      </c>
      <c r="S47" s="123">
        <v>0</v>
      </c>
      <c r="T47" s="123">
        <f t="shared" si="3"/>
        <v>0</v>
      </c>
      <c r="U47" s="123">
        <v>0</v>
      </c>
      <c r="V47" s="123">
        <v>0</v>
      </c>
      <c r="W47" s="123">
        <v>0</v>
      </c>
      <c r="X47" s="123">
        <v>0</v>
      </c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ht="38.25" customHeight="1" hidden="1">
      <c r="A48" s="117"/>
      <c r="B48" s="118" t="s">
        <v>146</v>
      </c>
      <c r="C48" s="119"/>
      <c r="D48" s="120"/>
      <c r="E48" s="121">
        <f t="shared" si="18"/>
        <v>3923492</v>
      </c>
      <c r="F48" s="121">
        <v>0</v>
      </c>
      <c r="G48" s="121">
        <v>0</v>
      </c>
      <c r="H48" s="122">
        <v>3923492</v>
      </c>
      <c r="I48" s="121">
        <f t="shared" si="19"/>
        <v>0</v>
      </c>
      <c r="J48" s="121">
        <v>0</v>
      </c>
      <c r="K48" s="121">
        <v>0</v>
      </c>
      <c r="L48" s="121">
        <v>0</v>
      </c>
      <c r="M48" s="121">
        <f t="shared" si="20"/>
        <v>0</v>
      </c>
      <c r="N48" s="121">
        <v>0</v>
      </c>
      <c r="O48" s="121">
        <v>0</v>
      </c>
      <c r="P48" s="121">
        <v>0</v>
      </c>
      <c r="Q48" s="123">
        <f t="shared" si="2"/>
        <v>0</v>
      </c>
      <c r="R48" s="123">
        <v>0</v>
      </c>
      <c r="S48" s="123">
        <v>0</v>
      </c>
      <c r="T48" s="123">
        <f t="shared" si="3"/>
        <v>0</v>
      </c>
      <c r="U48" s="123">
        <v>0</v>
      </c>
      <c r="V48" s="123">
        <v>0</v>
      </c>
      <c r="W48" s="123">
        <v>0</v>
      </c>
      <c r="X48" s="123">
        <v>0</v>
      </c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ht="36.75" customHeight="1" hidden="1">
      <c r="A49" s="117"/>
      <c r="B49" s="118" t="s">
        <v>147</v>
      </c>
      <c r="C49" s="119"/>
      <c r="D49" s="120"/>
      <c r="E49" s="121">
        <f t="shared" si="18"/>
        <v>2828508</v>
      </c>
      <c r="F49" s="121">
        <v>0</v>
      </c>
      <c r="G49" s="121">
        <v>0</v>
      </c>
      <c r="H49" s="122">
        <v>2828508</v>
      </c>
      <c r="I49" s="121">
        <f t="shared" si="19"/>
        <v>0</v>
      </c>
      <c r="J49" s="121">
        <v>0</v>
      </c>
      <c r="K49" s="121">
        <v>0</v>
      </c>
      <c r="L49" s="121">
        <v>0</v>
      </c>
      <c r="M49" s="121">
        <f t="shared" si="20"/>
        <v>0</v>
      </c>
      <c r="N49" s="121">
        <v>0</v>
      </c>
      <c r="O49" s="121">
        <v>0</v>
      </c>
      <c r="P49" s="121">
        <v>0</v>
      </c>
      <c r="Q49" s="123">
        <f t="shared" si="2"/>
        <v>0</v>
      </c>
      <c r="R49" s="123">
        <v>0</v>
      </c>
      <c r="S49" s="123">
        <v>0</v>
      </c>
      <c r="T49" s="123">
        <f t="shared" si="3"/>
        <v>0</v>
      </c>
      <c r="U49" s="123">
        <v>0</v>
      </c>
      <c r="V49" s="123">
        <v>0</v>
      </c>
      <c r="W49" s="123">
        <v>0</v>
      </c>
      <c r="X49" s="123">
        <v>0</v>
      </c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36.75" customHeight="1" hidden="1">
      <c r="A50" s="117"/>
      <c r="B50" s="118" t="s">
        <v>148</v>
      </c>
      <c r="C50" s="119"/>
      <c r="D50" s="120"/>
      <c r="E50" s="121">
        <f t="shared" si="18"/>
        <v>1075727</v>
      </c>
      <c r="F50" s="121">
        <v>0</v>
      </c>
      <c r="G50" s="121">
        <v>0</v>
      </c>
      <c r="H50" s="122">
        <v>1075727</v>
      </c>
      <c r="I50" s="121">
        <f t="shared" si="19"/>
        <v>0</v>
      </c>
      <c r="J50" s="121">
        <v>0</v>
      </c>
      <c r="K50" s="121">
        <v>0</v>
      </c>
      <c r="L50" s="121">
        <v>0</v>
      </c>
      <c r="M50" s="121">
        <f t="shared" si="20"/>
        <v>0</v>
      </c>
      <c r="N50" s="121">
        <v>0</v>
      </c>
      <c r="O50" s="121">
        <v>0</v>
      </c>
      <c r="P50" s="121">
        <v>0</v>
      </c>
      <c r="Q50" s="123">
        <f t="shared" si="2"/>
        <v>0</v>
      </c>
      <c r="R50" s="123">
        <v>0</v>
      </c>
      <c r="S50" s="123">
        <v>0</v>
      </c>
      <c r="T50" s="123">
        <f t="shared" si="3"/>
        <v>0</v>
      </c>
      <c r="U50" s="123">
        <v>0</v>
      </c>
      <c r="V50" s="123">
        <v>0</v>
      </c>
      <c r="W50" s="123">
        <v>0</v>
      </c>
      <c r="X50" s="123">
        <v>0</v>
      </c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35.25" customHeight="1" hidden="1">
      <c r="A51" s="117"/>
      <c r="B51" s="118" t="s">
        <v>149</v>
      </c>
      <c r="C51" s="119"/>
      <c r="D51" s="120"/>
      <c r="E51" s="121">
        <f t="shared" si="18"/>
        <v>4000000</v>
      </c>
      <c r="F51" s="121">
        <v>0</v>
      </c>
      <c r="G51" s="121">
        <v>0</v>
      </c>
      <c r="H51" s="122">
        <v>4000000</v>
      </c>
      <c r="I51" s="121">
        <f t="shared" si="19"/>
        <v>0</v>
      </c>
      <c r="J51" s="121">
        <v>0</v>
      </c>
      <c r="K51" s="121">
        <v>0</v>
      </c>
      <c r="L51" s="121">
        <v>0</v>
      </c>
      <c r="M51" s="121">
        <f t="shared" si="20"/>
        <v>0</v>
      </c>
      <c r="N51" s="121">
        <v>0</v>
      </c>
      <c r="O51" s="121">
        <v>0</v>
      </c>
      <c r="P51" s="121">
        <v>0</v>
      </c>
      <c r="Q51" s="123">
        <f t="shared" si="2"/>
        <v>0</v>
      </c>
      <c r="R51" s="123">
        <v>0</v>
      </c>
      <c r="S51" s="123">
        <v>0</v>
      </c>
      <c r="T51" s="123">
        <f t="shared" si="3"/>
        <v>0</v>
      </c>
      <c r="U51" s="123">
        <v>0</v>
      </c>
      <c r="V51" s="123">
        <v>0</v>
      </c>
      <c r="W51" s="123">
        <v>0</v>
      </c>
      <c r="X51" s="123">
        <v>0</v>
      </c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38.25" customHeight="1" hidden="1">
      <c r="A52" s="117"/>
      <c r="B52" s="118" t="s">
        <v>150</v>
      </c>
      <c r="C52" s="119"/>
      <c r="D52" s="120"/>
      <c r="E52" s="121">
        <f t="shared" si="18"/>
        <v>11924273</v>
      </c>
      <c r="F52" s="121">
        <v>0</v>
      </c>
      <c r="G52" s="121">
        <v>0</v>
      </c>
      <c r="H52" s="122">
        <v>11924273</v>
      </c>
      <c r="I52" s="121">
        <f t="shared" si="19"/>
        <v>0</v>
      </c>
      <c r="J52" s="121">
        <v>0</v>
      </c>
      <c r="K52" s="121">
        <v>0</v>
      </c>
      <c r="L52" s="121">
        <v>0</v>
      </c>
      <c r="M52" s="121">
        <f t="shared" si="20"/>
        <v>0</v>
      </c>
      <c r="N52" s="121">
        <v>0</v>
      </c>
      <c r="O52" s="121">
        <v>0</v>
      </c>
      <c r="P52" s="121">
        <v>0</v>
      </c>
      <c r="Q52" s="123">
        <f t="shared" si="2"/>
        <v>0</v>
      </c>
      <c r="R52" s="123">
        <v>0</v>
      </c>
      <c r="S52" s="123">
        <v>0</v>
      </c>
      <c r="T52" s="123">
        <f t="shared" si="3"/>
        <v>0</v>
      </c>
      <c r="U52" s="123">
        <v>0</v>
      </c>
      <c r="V52" s="123">
        <v>0</v>
      </c>
      <c r="W52" s="123">
        <v>0</v>
      </c>
      <c r="X52" s="123">
        <v>0</v>
      </c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s="65" customFormat="1" ht="17.25" customHeight="1" hidden="1">
      <c r="A53" s="62"/>
      <c r="B53" s="63" t="s">
        <v>27</v>
      </c>
      <c r="C53" s="39"/>
      <c r="D53" s="64"/>
      <c r="E53" s="31">
        <f aca="true" t="shared" si="21" ref="E53:P53">E8+E24</f>
        <v>3402345358.27</v>
      </c>
      <c r="F53" s="31">
        <f t="shared" si="21"/>
        <v>2590698720</v>
      </c>
      <c r="G53" s="31">
        <f t="shared" si="21"/>
        <v>197814668.27</v>
      </c>
      <c r="H53" s="31">
        <f t="shared" si="21"/>
        <v>613831970</v>
      </c>
      <c r="I53" s="31">
        <f t="shared" si="21"/>
        <v>2345454627</v>
      </c>
      <c r="J53" s="31">
        <f t="shared" si="21"/>
        <v>1776440301</v>
      </c>
      <c r="K53" s="31">
        <f t="shared" si="21"/>
        <v>150013028</v>
      </c>
      <c r="L53" s="31">
        <f t="shared" si="21"/>
        <v>419001298</v>
      </c>
      <c r="M53" s="31">
        <f t="shared" si="21"/>
        <v>1835206934.34</v>
      </c>
      <c r="N53" s="31">
        <f t="shared" si="21"/>
        <v>1421848493.88</v>
      </c>
      <c r="O53" s="31">
        <f t="shared" si="21"/>
        <v>114522189.66</v>
      </c>
      <c r="P53" s="31">
        <f t="shared" si="21"/>
        <v>298836250.8</v>
      </c>
      <c r="Q53" s="4">
        <f t="shared" si="2"/>
        <v>53.939466488291856</v>
      </c>
      <c r="R53" s="4">
        <f>N53/F53*100</f>
        <v>54.882819175515706</v>
      </c>
      <c r="S53" s="4">
        <f>O53/G53*100</f>
        <v>57.893679301722486</v>
      </c>
      <c r="T53" s="4">
        <f t="shared" si="3"/>
        <v>48.68372215933947</v>
      </c>
      <c r="U53" s="4">
        <f t="shared" si="4"/>
        <v>78.24525417007779</v>
      </c>
      <c r="V53" s="4">
        <f>N53/J53*100</f>
        <v>80.03919372239012</v>
      </c>
      <c r="W53" s="4">
        <f>O53/K53*100</f>
        <v>76.34149592660712</v>
      </c>
      <c r="X53" s="4">
        <f>P53/L53*100</f>
        <v>71.32107996476898</v>
      </c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14" customFormat="1" ht="48.75" customHeight="1">
      <c r="A54" s="2" t="s">
        <v>6</v>
      </c>
      <c r="B54" s="9" t="s">
        <v>19</v>
      </c>
      <c r="C54" s="10" t="s">
        <v>3</v>
      </c>
      <c r="D54" s="11"/>
      <c r="E54" s="7">
        <f>E55+E56+E57</f>
        <v>1320000</v>
      </c>
      <c r="F54" s="7">
        <f aca="true" t="shared" si="22" ref="F54:P54">F55+F56+F57</f>
        <v>1000000</v>
      </c>
      <c r="G54" s="7">
        <f t="shared" si="22"/>
        <v>0</v>
      </c>
      <c r="H54" s="7">
        <f t="shared" si="22"/>
        <v>320000</v>
      </c>
      <c r="I54" s="7">
        <f t="shared" si="22"/>
        <v>720000</v>
      </c>
      <c r="J54" s="7">
        <f t="shared" si="22"/>
        <v>400000</v>
      </c>
      <c r="K54" s="7">
        <f t="shared" si="22"/>
        <v>0</v>
      </c>
      <c r="L54" s="7">
        <f t="shared" si="22"/>
        <v>320000</v>
      </c>
      <c r="M54" s="7">
        <f t="shared" si="22"/>
        <v>474255.62</v>
      </c>
      <c r="N54" s="7">
        <f t="shared" si="22"/>
        <v>400000</v>
      </c>
      <c r="O54" s="7">
        <f t="shared" si="22"/>
        <v>0</v>
      </c>
      <c r="P54" s="7">
        <f t="shared" si="22"/>
        <v>74255.62</v>
      </c>
      <c r="Q54" s="4">
        <f t="shared" si="2"/>
        <v>35.92845606060606</v>
      </c>
      <c r="R54" s="4">
        <f>N54/F54*100</f>
        <v>40</v>
      </c>
      <c r="S54" s="4">
        <v>0</v>
      </c>
      <c r="T54" s="4">
        <f t="shared" si="3"/>
        <v>23.20488125</v>
      </c>
      <c r="U54" s="4">
        <f t="shared" si="4"/>
        <v>65.86883611111111</v>
      </c>
      <c r="V54" s="4">
        <f>N54/J54*100</f>
        <v>100</v>
      </c>
      <c r="W54" s="4">
        <v>0</v>
      </c>
      <c r="X54" s="4">
        <f>P54/L54*100</f>
        <v>23.20488125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36" customHeight="1" hidden="1">
      <c r="A55" s="32" t="s">
        <v>101</v>
      </c>
      <c r="B55" s="91" t="s">
        <v>51</v>
      </c>
      <c r="C55" s="28" t="s">
        <v>3</v>
      </c>
      <c r="D55" s="28" t="s">
        <v>76</v>
      </c>
      <c r="E55" s="35">
        <f>F55+G55+H55</f>
        <v>400000</v>
      </c>
      <c r="F55" s="35">
        <v>400000</v>
      </c>
      <c r="G55" s="35">
        <v>0</v>
      </c>
      <c r="H55" s="35">
        <v>0</v>
      </c>
      <c r="I55" s="35">
        <f>J55+K55+L55</f>
        <v>400000</v>
      </c>
      <c r="J55" s="35">
        <v>400000</v>
      </c>
      <c r="K55" s="35">
        <v>0</v>
      </c>
      <c r="L55" s="35">
        <v>0</v>
      </c>
      <c r="M55" s="35">
        <f>N55+P55</f>
        <v>400000</v>
      </c>
      <c r="N55" s="35">
        <v>400000</v>
      </c>
      <c r="O55" s="35">
        <v>0</v>
      </c>
      <c r="P55" s="35">
        <v>0</v>
      </c>
      <c r="Q55" s="76">
        <f t="shared" si="2"/>
        <v>100</v>
      </c>
      <c r="R55" s="76">
        <f>N55/F55*100</f>
        <v>100</v>
      </c>
      <c r="S55" s="76">
        <v>0</v>
      </c>
      <c r="T55" s="76">
        <v>0</v>
      </c>
      <c r="U55" s="76">
        <f t="shared" si="4"/>
        <v>100</v>
      </c>
      <c r="V55" s="76">
        <f>N55/J55*100</f>
        <v>100</v>
      </c>
      <c r="W55" s="76">
        <v>0</v>
      </c>
      <c r="X55" s="76">
        <v>0</v>
      </c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8.75" hidden="1">
      <c r="A56" s="32" t="s">
        <v>100</v>
      </c>
      <c r="B56" s="91" t="s">
        <v>34</v>
      </c>
      <c r="C56" s="28" t="s">
        <v>3</v>
      </c>
      <c r="D56" s="28" t="s">
        <v>75</v>
      </c>
      <c r="E56" s="35">
        <f>F56+G56+H56</f>
        <v>320000</v>
      </c>
      <c r="F56" s="35">
        <v>0</v>
      </c>
      <c r="G56" s="35">
        <v>0</v>
      </c>
      <c r="H56" s="35">
        <v>320000</v>
      </c>
      <c r="I56" s="35">
        <f>J56+K56+L56</f>
        <v>320000</v>
      </c>
      <c r="J56" s="35">
        <v>0</v>
      </c>
      <c r="K56" s="35">
        <v>0</v>
      </c>
      <c r="L56" s="35">
        <v>320000</v>
      </c>
      <c r="M56" s="35">
        <f>N56+O56+P56</f>
        <v>74255.62</v>
      </c>
      <c r="N56" s="35">
        <v>0</v>
      </c>
      <c r="O56" s="35">
        <v>0</v>
      </c>
      <c r="P56" s="35">
        <v>74255.62</v>
      </c>
      <c r="Q56" s="76">
        <f t="shared" si="2"/>
        <v>23.20488125</v>
      </c>
      <c r="R56" s="76">
        <v>0</v>
      </c>
      <c r="S56" s="76">
        <v>0</v>
      </c>
      <c r="T56" s="76">
        <f t="shared" si="3"/>
        <v>23.20488125</v>
      </c>
      <c r="U56" s="76">
        <f t="shared" si="4"/>
        <v>23.20488125</v>
      </c>
      <c r="V56" s="76">
        <v>0</v>
      </c>
      <c r="W56" s="76">
        <v>0</v>
      </c>
      <c r="X56" s="76">
        <f>P56/L56*100</f>
        <v>23.20488125</v>
      </c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36.75" customHeight="1" hidden="1">
      <c r="A57" s="32" t="s">
        <v>122</v>
      </c>
      <c r="B57" s="84" t="s">
        <v>131</v>
      </c>
      <c r="C57" s="28" t="s">
        <v>3</v>
      </c>
      <c r="D57" s="85" t="s">
        <v>134</v>
      </c>
      <c r="E57" s="35">
        <f>F57+G57+H57</f>
        <v>600000</v>
      </c>
      <c r="F57" s="35">
        <v>600000</v>
      </c>
      <c r="G57" s="35">
        <v>0</v>
      </c>
      <c r="H57" s="35">
        <v>0</v>
      </c>
      <c r="I57" s="35">
        <f>J57+K57+L57</f>
        <v>0</v>
      </c>
      <c r="J57" s="35">
        <v>0</v>
      </c>
      <c r="K57" s="35">
        <v>0</v>
      </c>
      <c r="L57" s="35">
        <v>0</v>
      </c>
      <c r="M57" s="35">
        <f>N57+O57+P57</f>
        <v>0</v>
      </c>
      <c r="N57" s="35">
        <v>0</v>
      </c>
      <c r="O57" s="35">
        <v>0</v>
      </c>
      <c r="P57" s="35">
        <v>0</v>
      </c>
      <c r="Q57" s="76">
        <f t="shared" si="2"/>
        <v>0</v>
      </c>
      <c r="R57" s="76">
        <f>N57/F57*100</f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s="14" customFormat="1" ht="33.75" customHeight="1">
      <c r="A58" s="2" t="s">
        <v>22</v>
      </c>
      <c r="B58" s="9" t="s">
        <v>21</v>
      </c>
      <c r="C58" s="10" t="s">
        <v>3</v>
      </c>
      <c r="D58" s="11"/>
      <c r="E58" s="7">
        <f aca="true" t="shared" si="23" ref="E58:P58">E59+E60+E61+E62</f>
        <v>39987258</v>
      </c>
      <c r="F58" s="7">
        <f t="shared" si="23"/>
        <v>29634215</v>
      </c>
      <c r="G58" s="7">
        <f t="shared" si="23"/>
        <v>0</v>
      </c>
      <c r="H58" s="7">
        <f t="shared" si="23"/>
        <v>10353043</v>
      </c>
      <c r="I58" s="7">
        <f t="shared" si="23"/>
        <v>36994415</v>
      </c>
      <c r="J58" s="7">
        <f t="shared" si="23"/>
        <v>27266009</v>
      </c>
      <c r="K58" s="7">
        <f t="shared" si="23"/>
        <v>0</v>
      </c>
      <c r="L58" s="7">
        <f t="shared" si="23"/>
        <v>9728406</v>
      </c>
      <c r="M58" s="7">
        <f t="shared" si="23"/>
        <v>35913192.8</v>
      </c>
      <c r="N58" s="7">
        <f t="shared" si="23"/>
        <v>26510577.79</v>
      </c>
      <c r="O58" s="7">
        <f t="shared" si="23"/>
        <v>0</v>
      </c>
      <c r="P58" s="7">
        <f t="shared" si="23"/>
        <v>9402615.01</v>
      </c>
      <c r="Q58" s="4">
        <f t="shared" si="2"/>
        <v>89.81159148246674</v>
      </c>
      <c r="R58" s="4">
        <f>N58/F58*100</f>
        <v>89.45935564684268</v>
      </c>
      <c r="S58" s="4">
        <v>0</v>
      </c>
      <c r="T58" s="4">
        <f t="shared" si="3"/>
        <v>90.81981993120284</v>
      </c>
      <c r="U58" s="4">
        <f t="shared" si="4"/>
        <v>97.07733667365736</v>
      </c>
      <c r="V58" s="4">
        <f>N58/J58*100</f>
        <v>97.22940306371936</v>
      </c>
      <c r="W58" s="4">
        <v>0</v>
      </c>
      <c r="X58" s="4">
        <f>P58/L58*100</f>
        <v>96.65113698996525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8.75" hidden="1">
      <c r="A59" s="32" t="s">
        <v>99</v>
      </c>
      <c r="B59" s="33" t="s">
        <v>56</v>
      </c>
      <c r="C59" s="28" t="s">
        <v>3</v>
      </c>
      <c r="D59" s="28" t="s">
        <v>77</v>
      </c>
      <c r="E59" s="35">
        <f>F59+G59+H59</f>
        <v>5976513</v>
      </c>
      <c r="F59" s="35">
        <v>0</v>
      </c>
      <c r="G59" s="35">
        <v>0</v>
      </c>
      <c r="H59" s="35">
        <v>5976513</v>
      </c>
      <c r="I59" s="35">
        <f>J59+K59+L59</f>
        <v>5910113</v>
      </c>
      <c r="J59" s="35">
        <v>0</v>
      </c>
      <c r="K59" s="35">
        <v>0</v>
      </c>
      <c r="L59" s="35">
        <v>5910113</v>
      </c>
      <c r="M59" s="35">
        <f>N59+O59+P59</f>
        <v>5584327.5</v>
      </c>
      <c r="N59" s="35">
        <v>0</v>
      </c>
      <c r="O59" s="35">
        <v>0</v>
      </c>
      <c r="P59" s="35">
        <v>5584327.5</v>
      </c>
      <c r="Q59" s="76">
        <f t="shared" si="2"/>
        <v>93.43788761105347</v>
      </c>
      <c r="R59" s="76">
        <v>0</v>
      </c>
      <c r="S59" s="76">
        <v>0</v>
      </c>
      <c r="T59" s="76">
        <f t="shared" si="3"/>
        <v>93.43788761105347</v>
      </c>
      <c r="U59" s="76">
        <f t="shared" si="4"/>
        <v>94.48766038821931</v>
      </c>
      <c r="V59" s="76">
        <v>0</v>
      </c>
      <c r="W59" s="76">
        <v>0</v>
      </c>
      <c r="X59" s="76">
        <f>P59/L59*100</f>
        <v>94.48766038821931</v>
      </c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59.25" customHeight="1" hidden="1">
      <c r="A60" s="32" t="s">
        <v>98</v>
      </c>
      <c r="B60" s="82" t="s">
        <v>57</v>
      </c>
      <c r="C60" s="28" t="s">
        <v>3</v>
      </c>
      <c r="D60" s="28" t="s">
        <v>78</v>
      </c>
      <c r="E60" s="35">
        <f>F60+G60+H60</f>
        <v>10212115</v>
      </c>
      <c r="F60" s="35">
        <v>10212115</v>
      </c>
      <c r="G60" s="35">
        <v>0</v>
      </c>
      <c r="H60" s="35">
        <v>0</v>
      </c>
      <c r="I60" s="35">
        <f>J60+K60+L60</f>
        <v>8909409</v>
      </c>
      <c r="J60" s="35">
        <v>8909409</v>
      </c>
      <c r="K60" s="35">
        <v>0</v>
      </c>
      <c r="L60" s="35">
        <v>0</v>
      </c>
      <c r="M60" s="35">
        <f>N60+O60+P60</f>
        <v>8909367.39</v>
      </c>
      <c r="N60" s="35">
        <v>8909367.39</v>
      </c>
      <c r="O60" s="35">
        <v>0</v>
      </c>
      <c r="P60" s="35">
        <v>0</v>
      </c>
      <c r="Q60" s="76">
        <f t="shared" si="2"/>
        <v>87.24311653364656</v>
      </c>
      <c r="R60" s="76">
        <f>N60/F60*100</f>
        <v>87.24311653364656</v>
      </c>
      <c r="S60" s="76">
        <v>0</v>
      </c>
      <c r="T60" s="76">
        <v>0</v>
      </c>
      <c r="U60" s="76">
        <f t="shared" si="4"/>
        <v>99.99953296565464</v>
      </c>
      <c r="V60" s="76">
        <f>N60/J60*100</f>
        <v>99.99953296565464</v>
      </c>
      <c r="W60" s="76">
        <v>0</v>
      </c>
      <c r="X60" s="76">
        <v>0</v>
      </c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6.75" customHeight="1" hidden="1">
      <c r="A61" s="32" t="s">
        <v>97</v>
      </c>
      <c r="B61" s="82" t="s">
        <v>58</v>
      </c>
      <c r="C61" s="28" t="s">
        <v>3</v>
      </c>
      <c r="D61" s="28" t="s">
        <v>79</v>
      </c>
      <c r="E61" s="35">
        <f>F61+G61+H61</f>
        <v>4376530</v>
      </c>
      <c r="F61" s="35">
        <v>0</v>
      </c>
      <c r="G61" s="35">
        <v>0</v>
      </c>
      <c r="H61" s="35">
        <v>4376530</v>
      </c>
      <c r="I61" s="35">
        <f>J61+K61+L61</f>
        <v>3818293</v>
      </c>
      <c r="J61" s="35">
        <v>0</v>
      </c>
      <c r="K61" s="35">
        <v>0</v>
      </c>
      <c r="L61" s="35">
        <v>3818293</v>
      </c>
      <c r="M61" s="35">
        <f>N61+O61+P61</f>
        <v>3818287.51</v>
      </c>
      <c r="N61" s="35">
        <v>0</v>
      </c>
      <c r="O61" s="35">
        <v>0</v>
      </c>
      <c r="P61" s="35">
        <v>3818287.51</v>
      </c>
      <c r="Q61" s="76">
        <f t="shared" si="2"/>
        <v>87.24463239141511</v>
      </c>
      <c r="R61" s="76">
        <v>0</v>
      </c>
      <c r="S61" s="76">
        <v>0</v>
      </c>
      <c r="T61" s="76">
        <f t="shared" si="3"/>
        <v>87.24463239141511</v>
      </c>
      <c r="U61" s="76">
        <f t="shared" si="4"/>
        <v>99.99985621847249</v>
      </c>
      <c r="V61" s="76">
        <v>0</v>
      </c>
      <c r="W61" s="76">
        <v>0</v>
      </c>
      <c r="X61" s="76">
        <f>P61/L61*100</f>
        <v>99.99985621847249</v>
      </c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37.5" hidden="1">
      <c r="A62" s="32" t="s">
        <v>96</v>
      </c>
      <c r="B62" s="92" t="s">
        <v>59</v>
      </c>
      <c r="C62" s="28" t="s">
        <v>3</v>
      </c>
      <c r="D62" s="28" t="s">
        <v>80</v>
      </c>
      <c r="E62" s="35">
        <f>F62+G62+H62</f>
        <v>19422100</v>
      </c>
      <c r="F62" s="35">
        <v>19422100</v>
      </c>
      <c r="G62" s="35">
        <v>0</v>
      </c>
      <c r="H62" s="35">
        <v>0</v>
      </c>
      <c r="I62" s="35">
        <f>J62+K62+L62</f>
        <v>18356600</v>
      </c>
      <c r="J62" s="35">
        <v>18356600</v>
      </c>
      <c r="K62" s="35">
        <v>0</v>
      </c>
      <c r="L62" s="35">
        <v>0</v>
      </c>
      <c r="M62" s="35">
        <f>N62+O62+P62</f>
        <v>17601210.4</v>
      </c>
      <c r="N62" s="35">
        <v>17601210.4</v>
      </c>
      <c r="O62" s="35">
        <v>0</v>
      </c>
      <c r="P62" s="35">
        <v>0</v>
      </c>
      <c r="Q62" s="76">
        <f t="shared" si="2"/>
        <v>90.62465129929306</v>
      </c>
      <c r="R62" s="76">
        <f>N62/F62*100</f>
        <v>90.62465129929306</v>
      </c>
      <c r="S62" s="76">
        <v>0</v>
      </c>
      <c r="T62" s="76">
        <v>0</v>
      </c>
      <c r="U62" s="76">
        <f t="shared" si="4"/>
        <v>95.884915507229</v>
      </c>
      <c r="V62" s="76">
        <f>N62/J62*100</f>
        <v>95.884915507229</v>
      </c>
      <c r="W62" s="76">
        <v>0</v>
      </c>
      <c r="X62" s="76">
        <v>0</v>
      </c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4" customFormat="1" ht="49.5" customHeight="1">
      <c r="A63" s="2" t="s">
        <v>12</v>
      </c>
      <c r="B63" s="9" t="s">
        <v>23</v>
      </c>
      <c r="C63" s="10" t="s">
        <v>3</v>
      </c>
      <c r="D63" s="11"/>
      <c r="E63" s="7">
        <f>E64+E65+E66+E67+E68+E69</f>
        <v>40300742</v>
      </c>
      <c r="F63" s="7">
        <f aca="true" t="shared" si="24" ref="F63:P63">F64+F65+F66+F67+F68+F69</f>
        <v>2683209</v>
      </c>
      <c r="G63" s="7">
        <f t="shared" si="24"/>
        <v>0</v>
      </c>
      <c r="H63" s="7">
        <f t="shared" si="24"/>
        <v>37617533</v>
      </c>
      <c r="I63" s="7">
        <f t="shared" si="24"/>
        <v>29804658</v>
      </c>
      <c r="J63" s="7">
        <f t="shared" si="24"/>
        <v>2023850</v>
      </c>
      <c r="K63" s="7">
        <f t="shared" si="24"/>
        <v>0</v>
      </c>
      <c r="L63" s="7">
        <f t="shared" si="24"/>
        <v>27780808</v>
      </c>
      <c r="M63" s="7">
        <f t="shared" si="24"/>
        <v>25344737.790000003</v>
      </c>
      <c r="N63" s="7">
        <f t="shared" si="24"/>
        <v>1794383.34</v>
      </c>
      <c r="O63" s="7">
        <f t="shared" si="24"/>
        <v>0</v>
      </c>
      <c r="P63" s="7">
        <f t="shared" si="24"/>
        <v>23550354.450000003</v>
      </c>
      <c r="Q63" s="4">
        <f t="shared" si="2"/>
        <v>62.889010306559626</v>
      </c>
      <c r="R63" s="4">
        <f>N63/F63*100</f>
        <v>66.8745274781055</v>
      </c>
      <c r="S63" s="4">
        <v>0</v>
      </c>
      <c r="T63" s="4">
        <f t="shared" si="3"/>
        <v>62.6047286248144</v>
      </c>
      <c r="U63" s="4">
        <f t="shared" si="4"/>
        <v>85.03616377681638</v>
      </c>
      <c r="V63" s="4">
        <f>N63/J63*100</f>
        <v>88.66187415075228</v>
      </c>
      <c r="W63" s="4">
        <v>0</v>
      </c>
      <c r="X63" s="4">
        <f>P63/L63*100</f>
        <v>84.77202840896494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37.5" hidden="1">
      <c r="A64" s="32" t="s">
        <v>95</v>
      </c>
      <c r="B64" s="93" t="s">
        <v>60</v>
      </c>
      <c r="C64" s="28" t="s">
        <v>3</v>
      </c>
      <c r="D64" s="28" t="s">
        <v>81</v>
      </c>
      <c r="E64" s="35">
        <f aca="true" t="shared" si="25" ref="E64:E69">F64+G64+H64</f>
        <v>30634474</v>
      </c>
      <c r="F64" s="35">
        <v>0</v>
      </c>
      <c r="G64" s="35">
        <v>0</v>
      </c>
      <c r="H64" s="35">
        <v>30634474</v>
      </c>
      <c r="I64" s="35">
        <f aca="true" t="shared" si="26" ref="I64:I69">J64+K64+L64</f>
        <v>21686252</v>
      </c>
      <c r="J64" s="35">
        <v>0</v>
      </c>
      <c r="K64" s="35">
        <v>0</v>
      </c>
      <c r="L64" s="35">
        <v>21686252</v>
      </c>
      <c r="M64" s="35">
        <f aca="true" t="shared" si="27" ref="M64:M69">N64+O64+P64</f>
        <v>18678876.8</v>
      </c>
      <c r="N64" s="35">
        <v>0</v>
      </c>
      <c r="O64" s="35">
        <v>0</v>
      </c>
      <c r="P64" s="35">
        <v>18678876.8</v>
      </c>
      <c r="Q64" s="76">
        <f t="shared" si="2"/>
        <v>60.97338834673642</v>
      </c>
      <c r="R64" s="76">
        <v>0</v>
      </c>
      <c r="S64" s="76">
        <v>0</v>
      </c>
      <c r="T64" s="76">
        <f t="shared" si="3"/>
        <v>60.97338834673642</v>
      </c>
      <c r="U64" s="76">
        <f t="shared" si="4"/>
        <v>86.13234227841676</v>
      </c>
      <c r="V64" s="76">
        <v>0</v>
      </c>
      <c r="W64" s="76">
        <v>0</v>
      </c>
      <c r="X64" s="76">
        <f>P64/L64*100</f>
        <v>86.13234227841676</v>
      </c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256" ht="18.75" hidden="1">
      <c r="A65" s="32" t="s">
        <v>94</v>
      </c>
      <c r="B65" s="93" t="s">
        <v>61</v>
      </c>
      <c r="C65" s="28" t="s">
        <v>3</v>
      </c>
      <c r="D65" s="28" t="s">
        <v>82</v>
      </c>
      <c r="E65" s="35">
        <f t="shared" si="25"/>
        <v>1080959</v>
      </c>
      <c r="F65" s="35">
        <v>0</v>
      </c>
      <c r="G65" s="35">
        <v>0</v>
      </c>
      <c r="H65" s="35">
        <v>1080959</v>
      </c>
      <c r="I65" s="35">
        <f t="shared" si="26"/>
        <v>783959</v>
      </c>
      <c r="J65" s="35">
        <v>0</v>
      </c>
      <c r="K65" s="35">
        <v>0</v>
      </c>
      <c r="L65" s="35">
        <v>783959</v>
      </c>
      <c r="M65" s="35">
        <f t="shared" si="27"/>
        <v>773740.51</v>
      </c>
      <c r="N65" s="35">
        <v>0</v>
      </c>
      <c r="O65" s="35">
        <v>0</v>
      </c>
      <c r="P65" s="35">
        <v>773740.51</v>
      </c>
      <c r="Q65" s="76">
        <f t="shared" si="2"/>
        <v>71.57908024263641</v>
      </c>
      <c r="R65" s="76">
        <v>0</v>
      </c>
      <c r="S65" s="76">
        <v>0</v>
      </c>
      <c r="T65" s="76">
        <f t="shared" si="3"/>
        <v>71.57908024263641</v>
      </c>
      <c r="U65" s="76">
        <f t="shared" si="4"/>
        <v>98.69655300851193</v>
      </c>
      <c r="V65" s="76">
        <v>0</v>
      </c>
      <c r="W65" s="76">
        <v>0</v>
      </c>
      <c r="X65" s="76">
        <f>P65/L65*100</f>
        <v>98.69655300851193</v>
      </c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  <row r="66" spans="1:256" ht="37.5" hidden="1">
      <c r="A66" s="32" t="s">
        <v>93</v>
      </c>
      <c r="B66" s="33" t="s">
        <v>62</v>
      </c>
      <c r="C66" s="28" t="s">
        <v>3</v>
      </c>
      <c r="D66" s="28" t="s">
        <v>31</v>
      </c>
      <c r="E66" s="35">
        <f t="shared" si="25"/>
        <v>1761700</v>
      </c>
      <c r="F66" s="35">
        <v>1761700</v>
      </c>
      <c r="G66" s="35">
        <v>0</v>
      </c>
      <c r="H66" s="35">
        <v>0</v>
      </c>
      <c r="I66" s="35">
        <f t="shared" si="26"/>
        <v>1402200</v>
      </c>
      <c r="J66" s="35">
        <v>1402200</v>
      </c>
      <c r="K66" s="35">
        <v>0</v>
      </c>
      <c r="L66" s="35">
        <v>0</v>
      </c>
      <c r="M66" s="35">
        <f t="shared" si="27"/>
        <v>1172733.34</v>
      </c>
      <c r="N66" s="35">
        <v>1172733.34</v>
      </c>
      <c r="O66" s="35">
        <v>0</v>
      </c>
      <c r="P66" s="35">
        <v>0</v>
      </c>
      <c r="Q66" s="76">
        <f t="shared" si="2"/>
        <v>66.56827723221889</v>
      </c>
      <c r="R66" s="76">
        <f>N66/F66*100</f>
        <v>66.56827723221889</v>
      </c>
      <c r="S66" s="76">
        <v>0</v>
      </c>
      <c r="T66" s="76">
        <v>0</v>
      </c>
      <c r="U66" s="76">
        <f t="shared" si="4"/>
        <v>83.6352403366139</v>
      </c>
      <c r="V66" s="76">
        <f>N66/J66*100</f>
        <v>83.6352403366139</v>
      </c>
      <c r="W66" s="76">
        <v>0</v>
      </c>
      <c r="X66" s="76">
        <v>0</v>
      </c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</row>
    <row r="67" spans="1:256" ht="18.75" hidden="1">
      <c r="A67" s="32" t="s">
        <v>92</v>
      </c>
      <c r="B67" s="92" t="s">
        <v>63</v>
      </c>
      <c r="C67" s="28" t="s">
        <v>3</v>
      </c>
      <c r="D67" s="28" t="s">
        <v>83</v>
      </c>
      <c r="E67" s="35">
        <f t="shared" si="25"/>
        <v>5902100</v>
      </c>
      <c r="F67" s="35">
        <v>0</v>
      </c>
      <c r="G67" s="35">
        <v>0</v>
      </c>
      <c r="H67" s="35">
        <v>5902100</v>
      </c>
      <c r="I67" s="35">
        <f t="shared" si="26"/>
        <v>5310597</v>
      </c>
      <c r="J67" s="35">
        <v>0</v>
      </c>
      <c r="K67" s="35">
        <v>0</v>
      </c>
      <c r="L67" s="35">
        <v>5310597</v>
      </c>
      <c r="M67" s="35">
        <f t="shared" si="27"/>
        <v>4097737.14</v>
      </c>
      <c r="N67" s="35">
        <v>0</v>
      </c>
      <c r="O67" s="35">
        <v>0</v>
      </c>
      <c r="P67" s="35">
        <v>4097737.14</v>
      </c>
      <c r="Q67" s="76">
        <f t="shared" si="2"/>
        <v>69.42846003964691</v>
      </c>
      <c r="R67" s="76">
        <v>0</v>
      </c>
      <c r="S67" s="76">
        <v>0</v>
      </c>
      <c r="T67" s="76">
        <f t="shared" si="3"/>
        <v>69.42846003964691</v>
      </c>
      <c r="U67" s="76">
        <f t="shared" si="4"/>
        <v>77.16151573919092</v>
      </c>
      <c r="V67" s="76">
        <v>0</v>
      </c>
      <c r="W67" s="76">
        <v>0</v>
      </c>
      <c r="X67" s="76">
        <f>P67/L67*100</f>
        <v>77.16151573919092</v>
      </c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</row>
    <row r="68" spans="1:256" ht="40.5" customHeight="1" hidden="1">
      <c r="A68" s="32" t="s">
        <v>91</v>
      </c>
      <c r="B68" s="33" t="s">
        <v>33</v>
      </c>
      <c r="C68" s="28" t="s">
        <v>3</v>
      </c>
      <c r="D68" s="28" t="s">
        <v>84</v>
      </c>
      <c r="E68" s="35">
        <f t="shared" si="25"/>
        <v>864009</v>
      </c>
      <c r="F68" s="35">
        <v>864009</v>
      </c>
      <c r="G68" s="35">
        <v>0</v>
      </c>
      <c r="H68" s="35">
        <v>0</v>
      </c>
      <c r="I68" s="35">
        <f t="shared" si="26"/>
        <v>564150</v>
      </c>
      <c r="J68" s="35">
        <v>564150</v>
      </c>
      <c r="K68" s="35">
        <v>0</v>
      </c>
      <c r="L68" s="35">
        <v>0</v>
      </c>
      <c r="M68" s="35">
        <f t="shared" si="27"/>
        <v>564150</v>
      </c>
      <c r="N68" s="35">
        <v>564150</v>
      </c>
      <c r="O68" s="35">
        <v>0</v>
      </c>
      <c r="P68" s="35">
        <v>0</v>
      </c>
      <c r="Q68" s="76">
        <f t="shared" si="2"/>
        <v>65.29445873827703</v>
      </c>
      <c r="R68" s="76">
        <f>N68/F68*100</f>
        <v>65.29445873827703</v>
      </c>
      <c r="S68" s="76">
        <v>0</v>
      </c>
      <c r="T68" s="76">
        <v>0</v>
      </c>
      <c r="U68" s="76">
        <f t="shared" si="4"/>
        <v>100</v>
      </c>
      <c r="V68" s="76">
        <f>N68/J68*100</f>
        <v>100</v>
      </c>
      <c r="W68" s="76">
        <v>0</v>
      </c>
      <c r="X68" s="76">
        <v>0</v>
      </c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</row>
    <row r="69" spans="1:256" ht="37.5" customHeight="1" hidden="1">
      <c r="A69" s="32" t="s">
        <v>138</v>
      </c>
      <c r="B69" s="94" t="s">
        <v>139</v>
      </c>
      <c r="C69" s="28" t="s">
        <v>3</v>
      </c>
      <c r="D69" s="95" t="s">
        <v>158</v>
      </c>
      <c r="E69" s="35">
        <f t="shared" si="25"/>
        <v>57500</v>
      </c>
      <c r="F69" s="35">
        <v>57500</v>
      </c>
      <c r="G69" s="35">
        <v>0</v>
      </c>
      <c r="H69" s="35">
        <v>0</v>
      </c>
      <c r="I69" s="35">
        <f t="shared" si="26"/>
        <v>57500</v>
      </c>
      <c r="J69" s="35">
        <v>57500</v>
      </c>
      <c r="K69" s="35">
        <v>0</v>
      </c>
      <c r="L69" s="35">
        <v>0</v>
      </c>
      <c r="M69" s="35">
        <f t="shared" si="27"/>
        <v>57500</v>
      </c>
      <c r="N69" s="35">
        <v>57500</v>
      </c>
      <c r="O69" s="35">
        <v>0</v>
      </c>
      <c r="P69" s="35">
        <v>0</v>
      </c>
      <c r="Q69" s="76">
        <f t="shared" si="2"/>
        <v>100</v>
      </c>
      <c r="R69" s="76">
        <f>N69/F69*100</f>
        <v>100</v>
      </c>
      <c r="S69" s="76">
        <v>0</v>
      </c>
      <c r="T69" s="76">
        <v>0</v>
      </c>
      <c r="U69" s="76">
        <f t="shared" si="4"/>
        <v>100</v>
      </c>
      <c r="V69" s="76">
        <f>N69/J69*100</f>
        <v>100</v>
      </c>
      <c r="W69" s="76">
        <v>0</v>
      </c>
      <c r="X69" s="76">
        <v>0</v>
      </c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</row>
    <row r="70" spans="1:256" s="14" customFormat="1" ht="54.75" customHeight="1">
      <c r="A70" s="2" t="s">
        <v>7</v>
      </c>
      <c r="B70" s="9" t="s">
        <v>24</v>
      </c>
      <c r="C70" s="10" t="s">
        <v>3</v>
      </c>
      <c r="D70" s="11"/>
      <c r="E70" s="7">
        <f aca="true" t="shared" si="28" ref="E70:P70">E71</f>
        <v>50565660</v>
      </c>
      <c r="F70" s="7">
        <f t="shared" si="28"/>
        <v>0</v>
      </c>
      <c r="G70" s="7">
        <f t="shared" si="28"/>
        <v>0</v>
      </c>
      <c r="H70" s="7">
        <f t="shared" si="28"/>
        <v>50565660</v>
      </c>
      <c r="I70" s="7">
        <f t="shared" si="28"/>
        <v>36835070</v>
      </c>
      <c r="J70" s="7">
        <f t="shared" si="28"/>
        <v>0</v>
      </c>
      <c r="K70" s="7">
        <f t="shared" si="28"/>
        <v>0</v>
      </c>
      <c r="L70" s="7">
        <f t="shared" si="28"/>
        <v>36835070</v>
      </c>
      <c r="M70" s="7">
        <f t="shared" si="28"/>
        <v>35789770.27</v>
      </c>
      <c r="N70" s="7">
        <f t="shared" si="28"/>
        <v>0</v>
      </c>
      <c r="O70" s="7">
        <f t="shared" si="28"/>
        <v>0</v>
      </c>
      <c r="P70" s="7">
        <f t="shared" si="28"/>
        <v>35789770.27</v>
      </c>
      <c r="Q70" s="4">
        <f t="shared" si="2"/>
        <v>70.77880575473553</v>
      </c>
      <c r="R70" s="4">
        <v>0</v>
      </c>
      <c r="S70" s="4">
        <v>0</v>
      </c>
      <c r="T70" s="4">
        <f t="shared" si="3"/>
        <v>70.77880575473553</v>
      </c>
      <c r="U70" s="4">
        <f t="shared" si="4"/>
        <v>97.1622159805859</v>
      </c>
      <c r="V70" s="4">
        <v>0</v>
      </c>
      <c r="W70" s="4">
        <v>0</v>
      </c>
      <c r="X70" s="4">
        <f aca="true" t="shared" si="29" ref="X70:X75">P70/L70*100</f>
        <v>97.1622159805859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8.75" hidden="1">
      <c r="A71" s="32" t="s">
        <v>90</v>
      </c>
      <c r="B71" s="33" t="s">
        <v>64</v>
      </c>
      <c r="C71" s="28" t="s">
        <v>3</v>
      </c>
      <c r="D71" s="28" t="s">
        <v>85</v>
      </c>
      <c r="E71" s="35">
        <f>F71+G71+H71</f>
        <v>50565660</v>
      </c>
      <c r="F71" s="35">
        <v>0</v>
      </c>
      <c r="G71" s="35">
        <v>0</v>
      </c>
      <c r="H71" s="35">
        <v>50565660</v>
      </c>
      <c r="I71" s="35">
        <f>J71+K71+L71</f>
        <v>36835070</v>
      </c>
      <c r="J71" s="35">
        <v>0</v>
      </c>
      <c r="K71" s="35">
        <v>0</v>
      </c>
      <c r="L71" s="35">
        <v>36835070</v>
      </c>
      <c r="M71" s="35">
        <f>N71+O71+P71</f>
        <v>35789770.27</v>
      </c>
      <c r="N71" s="35">
        <v>0</v>
      </c>
      <c r="O71" s="35">
        <v>0</v>
      </c>
      <c r="P71" s="35">
        <v>35789770.27</v>
      </c>
      <c r="Q71" s="76">
        <f t="shared" si="2"/>
        <v>70.77880575473553</v>
      </c>
      <c r="R71" s="76">
        <v>0</v>
      </c>
      <c r="S71" s="76">
        <v>0</v>
      </c>
      <c r="T71" s="76">
        <f t="shared" si="3"/>
        <v>70.77880575473553</v>
      </c>
      <c r="U71" s="76">
        <f t="shared" si="4"/>
        <v>97.1622159805859</v>
      </c>
      <c r="V71" s="76">
        <v>0</v>
      </c>
      <c r="W71" s="76">
        <v>0</v>
      </c>
      <c r="X71" s="76">
        <f t="shared" si="29"/>
        <v>97.1622159805859</v>
      </c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</row>
    <row r="72" spans="1:256" s="14" customFormat="1" ht="47.25" customHeight="1">
      <c r="A72" s="2" t="s">
        <v>8</v>
      </c>
      <c r="B72" s="9" t="s">
        <v>24</v>
      </c>
      <c r="C72" s="10" t="s">
        <v>3</v>
      </c>
      <c r="D72" s="11"/>
      <c r="E72" s="7">
        <f aca="true" t="shared" si="30" ref="E72:P72">E73</f>
        <v>60902802</v>
      </c>
      <c r="F72" s="7">
        <f t="shared" si="30"/>
        <v>0</v>
      </c>
      <c r="G72" s="7">
        <f t="shared" si="30"/>
        <v>0</v>
      </c>
      <c r="H72" s="7">
        <f t="shared" si="30"/>
        <v>60902802</v>
      </c>
      <c r="I72" s="7">
        <f t="shared" si="30"/>
        <v>49330590</v>
      </c>
      <c r="J72" s="7">
        <f t="shared" si="30"/>
        <v>0</v>
      </c>
      <c r="K72" s="7">
        <f t="shared" si="30"/>
        <v>0</v>
      </c>
      <c r="L72" s="7">
        <f t="shared" si="30"/>
        <v>49330590</v>
      </c>
      <c r="M72" s="7">
        <f t="shared" si="30"/>
        <v>38139434.05</v>
      </c>
      <c r="N72" s="7">
        <f t="shared" si="30"/>
        <v>0</v>
      </c>
      <c r="O72" s="7">
        <f t="shared" si="30"/>
        <v>0</v>
      </c>
      <c r="P72" s="7">
        <f t="shared" si="30"/>
        <v>38139434.05</v>
      </c>
      <c r="Q72" s="4">
        <f t="shared" si="2"/>
        <v>62.62344719377607</v>
      </c>
      <c r="R72" s="4">
        <v>0</v>
      </c>
      <c r="S72" s="4">
        <v>0</v>
      </c>
      <c r="T72" s="4">
        <f t="shared" si="3"/>
        <v>62.62344719377607</v>
      </c>
      <c r="U72" s="4">
        <f t="shared" si="4"/>
        <v>77.31396289807196</v>
      </c>
      <c r="V72" s="4">
        <v>0</v>
      </c>
      <c r="W72" s="4">
        <v>0</v>
      </c>
      <c r="X72" s="4">
        <f t="shared" si="29"/>
        <v>77.31396289807196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37.5" hidden="1">
      <c r="A73" s="32" t="s">
        <v>89</v>
      </c>
      <c r="B73" s="33" t="s">
        <v>32</v>
      </c>
      <c r="C73" s="28" t="s">
        <v>3</v>
      </c>
      <c r="D73" s="28" t="s">
        <v>86</v>
      </c>
      <c r="E73" s="35">
        <f>F73+G73+H73</f>
        <v>60902802</v>
      </c>
      <c r="F73" s="35">
        <v>0</v>
      </c>
      <c r="G73" s="35">
        <v>0</v>
      </c>
      <c r="H73" s="35">
        <v>60902802</v>
      </c>
      <c r="I73" s="35">
        <f>J73+K73+L73</f>
        <v>49330590</v>
      </c>
      <c r="J73" s="35">
        <v>0</v>
      </c>
      <c r="K73" s="35">
        <v>0</v>
      </c>
      <c r="L73" s="35">
        <v>49330590</v>
      </c>
      <c r="M73" s="35">
        <f>N73+P73</f>
        <v>38139434.05</v>
      </c>
      <c r="N73" s="35">
        <v>0</v>
      </c>
      <c r="O73" s="35">
        <v>0</v>
      </c>
      <c r="P73" s="35">
        <v>38139434.05</v>
      </c>
      <c r="Q73" s="76">
        <f t="shared" si="2"/>
        <v>62.62344719377607</v>
      </c>
      <c r="R73" s="76">
        <v>0</v>
      </c>
      <c r="S73" s="76">
        <v>0</v>
      </c>
      <c r="T73" s="76">
        <f t="shared" si="3"/>
        <v>62.62344719377607</v>
      </c>
      <c r="U73" s="76">
        <f t="shared" si="4"/>
        <v>77.31396289807196</v>
      </c>
      <c r="V73" s="76">
        <v>0</v>
      </c>
      <c r="W73" s="76">
        <v>0</v>
      </c>
      <c r="X73" s="76">
        <f t="shared" si="29"/>
        <v>77.31396289807196</v>
      </c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</row>
    <row r="74" spans="1:256" s="66" customFormat="1" ht="18.75" hidden="1">
      <c r="A74" s="2"/>
      <c r="B74" s="18" t="s">
        <v>28</v>
      </c>
      <c r="C74" s="19"/>
      <c r="D74" s="19"/>
      <c r="E74" s="7">
        <f aca="true" t="shared" si="31" ref="E74:P74">E70+E72</f>
        <v>111468462</v>
      </c>
      <c r="F74" s="7">
        <f t="shared" si="31"/>
        <v>0</v>
      </c>
      <c r="G74" s="7">
        <f t="shared" si="31"/>
        <v>0</v>
      </c>
      <c r="H74" s="7">
        <f t="shared" si="31"/>
        <v>111468462</v>
      </c>
      <c r="I74" s="7">
        <f t="shared" si="31"/>
        <v>86165660</v>
      </c>
      <c r="J74" s="7">
        <f t="shared" si="31"/>
        <v>0</v>
      </c>
      <c r="K74" s="7">
        <f t="shared" si="31"/>
        <v>0</v>
      </c>
      <c r="L74" s="7">
        <f t="shared" si="31"/>
        <v>86165660</v>
      </c>
      <c r="M74" s="7">
        <f t="shared" si="31"/>
        <v>73929204.32</v>
      </c>
      <c r="N74" s="7">
        <f t="shared" si="31"/>
        <v>0</v>
      </c>
      <c r="O74" s="7">
        <f t="shared" si="31"/>
        <v>0</v>
      </c>
      <c r="P74" s="7">
        <f t="shared" si="31"/>
        <v>73929204.32</v>
      </c>
      <c r="Q74" s="4">
        <f>M74/E74*100</f>
        <v>66.3229787094398</v>
      </c>
      <c r="R74" s="4">
        <v>0</v>
      </c>
      <c r="S74" s="4">
        <v>0</v>
      </c>
      <c r="T74" s="4">
        <f>P74/H74*100</f>
        <v>66.3229787094398</v>
      </c>
      <c r="U74" s="4">
        <f>M74/I74*100</f>
        <v>85.79891840902744</v>
      </c>
      <c r="V74" s="4">
        <v>0</v>
      </c>
      <c r="W74" s="4">
        <v>0</v>
      </c>
      <c r="X74" s="4">
        <f t="shared" si="29"/>
        <v>85.79891840902744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14" customFormat="1" ht="18.75" hidden="1">
      <c r="A75" s="2"/>
      <c r="B75" s="18" t="s">
        <v>29</v>
      </c>
      <c r="C75" s="19"/>
      <c r="D75" s="19"/>
      <c r="E75" s="7">
        <f aca="true" t="shared" si="32" ref="E75:P75">E74+E63+E58+E53+E54</f>
        <v>3595421820.27</v>
      </c>
      <c r="F75" s="7">
        <f t="shared" si="32"/>
        <v>2624016144</v>
      </c>
      <c r="G75" s="7">
        <f t="shared" si="32"/>
        <v>197814668.27</v>
      </c>
      <c r="H75" s="7">
        <f t="shared" si="32"/>
        <v>773591008</v>
      </c>
      <c r="I75" s="7">
        <f t="shared" si="32"/>
        <v>2499139360</v>
      </c>
      <c r="J75" s="7">
        <f t="shared" si="32"/>
        <v>1806130160</v>
      </c>
      <c r="K75" s="7">
        <f t="shared" si="32"/>
        <v>150013028</v>
      </c>
      <c r="L75" s="7">
        <f t="shared" si="32"/>
        <v>542996172</v>
      </c>
      <c r="M75" s="7">
        <f t="shared" si="32"/>
        <v>1970868324.87</v>
      </c>
      <c r="N75" s="7">
        <f t="shared" si="32"/>
        <v>1450553455.0100002</v>
      </c>
      <c r="O75" s="7">
        <f t="shared" si="32"/>
        <v>114522189.66</v>
      </c>
      <c r="P75" s="7">
        <f t="shared" si="32"/>
        <v>405792680.20000005</v>
      </c>
      <c r="Q75" s="4">
        <f>M75/E75*100</f>
        <v>54.816052841388064</v>
      </c>
      <c r="R75" s="4">
        <f>N75/F75*100</f>
        <v>55.27989827070211</v>
      </c>
      <c r="S75" s="4">
        <f>O75/G75*100</f>
        <v>57.893679301722486</v>
      </c>
      <c r="T75" s="4">
        <f>P75/H75*100</f>
        <v>52.45571316154699</v>
      </c>
      <c r="U75" s="4">
        <f>M75/I75*100</f>
        <v>78.86188167073644</v>
      </c>
      <c r="V75" s="4">
        <f>N75/J75*100</f>
        <v>80.3127862617609</v>
      </c>
      <c r="W75" s="4">
        <f>O75/K75*100</f>
        <v>76.34149592660712</v>
      </c>
      <c r="X75" s="4">
        <f t="shared" si="29"/>
        <v>74.73214382071188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8.75">
      <c r="A76" s="40"/>
      <c r="B76" s="41"/>
      <c r="C76" s="42"/>
      <c r="D76" s="42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4"/>
      <c r="R76" s="44"/>
      <c r="S76" s="44"/>
      <c r="T76" s="44"/>
      <c r="U76" s="44"/>
      <c r="V76" s="44"/>
      <c r="W76" s="44"/>
      <c r="X76" s="44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ht="24">
      <c r="A77" s="45"/>
      <c r="B77" s="80"/>
      <c r="C77" s="46"/>
      <c r="D77" s="79"/>
      <c r="E77" s="143"/>
      <c r="F77" s="143"/>
      <c r="G77" s="143"/>
      <c r="H77" s="47"/>
      <c r="I77" s="48"/>
      <c r="J77" s="144"/>
      <c r="K77" s="144"/>
      <c r="L77" s="47"/>
      <c r="M77" s="49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</row>
    <row r="78" spans="1:24" ht="18.75">
      <c r="A78" s="45"/>
      <c r="B78" s="29"/>
      <c r="C78" s="29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24"/>
      <c r="R78" s="24"/>
      <c r="S78" s="24"/>
      <c r="T78" s="24"/>
      <c r="U78" s="24"/>
      <c r="V78" s="24"/>
      <c r="W78" s="24"/>
      <c r="X78" s="24"/>
    </row>
    <row r="79" spans="1:97" s="162" customFormat="1" ht="44.25" customHeight="1" hidden="1">
      <c r="A79" s="154"/>
      <c r="B79" s="155" t="s">
        <v>160</v>
      </c>
      <c r="C79" s="156"/>
      <c r="D79" s="156"/>
      <c r="E79" s="156"/>
      <c r="F79" s="157" t="s">
        <v>87</v>
      </c>
      <c r="G79" s="158"/>
      <c r="H79" s="159"/>
      <c r="I79" s="159"/>
      <c r="J79" s="159"/>
      <c r="K79" s="159"/>
      <c r="L79" s="159"/>
      <c r="M79" s="159"/>
      <c r="N79" s="159"/>
      <c r="O79" s="159"/>
      <c r="P79" s="159"/>
      <c r="Q79" s="160"/>
      <c r="R79" s="160"/>
      <c r="S79" s="159"/>
      <c r="T79" s="159"/>
      <c r="U79" s="159"/>
      <c r="V79" s="159"/>
      <c r="W79" s="159"/>
      <c r="X79" s="161"/>
      <c r="Y79" s="161"/>
      <c r="Z79" s="161"/>
      <c r="AD79" s="161"/>
      <c r="AE79" s="161"/>
      <c r="AX79" s="161"/>
      <c r="AY79" s="161"/>
      <c r="BC79" s="163"/>
      <c r="BR79" s="161"/>
      <c r="BS79" s="161"/>
      <c r="CL79" s="161"/>
      <c r="CM79" s="161"/>
      <c r="CS79" s="164"/>
    </row>
    <row r="80" spans="1:97" s="72" customFormat="1" ht="66.75" customHeight="1" hidden="1">
      <c r="A80" s="67"/>
      <c r="B80" s="124" t="s">
        <v>119</v>
      </c>
      <c r="C80" s="124"/>
      <c r="D80" s="124"/>
      <c r="E80" s="68"/>
      <c r="F80" s="69"/>
      <c r="G80" s="70"/>
      <c r="H80" s="125"/>
      <c r="I80" s="125"/>
      <c r="J80" s="125"/>
      <c r="K80" s="125"/>
      <c r="L80" s="125"/>
      <c r="M80" s="125"/>
      <c r="N80" s="125"/>
      <c r="O80" s="125"/>
      <c r="P80" s="125"/>
      <c r="Q80" s="71"/>
      <c r="R80" s="71"/>
      <c r="S80" s="71"/>
      <c r="BC80" s="73"/>
      <c r="CS80" s="74"/>
    </row>
    <row r="81" spans="1:97" s="57" customFormat="1" ht="16.5" customHeight="1">
      <c r="A81" s="53"/>
      <c r="B81" s="126"/>
      <c r="C81" s="126"/>
      <c r="D81" s="126"/>
      <c r="E81" s="54"/>
      <c r="F81" s="55"/>
      <c r="G81" s="55"/>
      <c r="H81" s="56"/>
      <c r="I81" s="55"/>
      <c r="J81" s="55"/>
      <c r="O81" s="58"/>
      <c r="P81" s="59"/>
      <c r="Q81" s="59"/>
      <c r="R81" s="59"/>
      <c r="S81" s="59"/>
      <c r="CS81" s="60"/>
    </row>
    <row r="82" spans="1:24" ht="18.75">
      <c r="A82" s="45"/>
      <c r="B82" s="29"/>
      <c r="C82" s="29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</row>
    <row r="83" spans="1:24" ht="18.75">
      <c r="A83" s="45"/>
      <c r="B83" s="29"/>
      <c r="C83" s="29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</row>
    <row r="84" spans="1:24" ht="18.75">
      <c r="A84" s="45"/>
      <c r="B84" s="29"/>
      <c r="C84" s="29"/>
      <c r="D84" s="51"/>
      <c r="E84" s="52"/>
      <c r="F84" s="29"/>
      <c r="G84" s="29"/>
      <c r="H84" s="29"/>
      <c r="I84" s="52"/>
      <c r="J84" s="52"/>
      <c r="K84" s="29"/>
      <c r="L84" s="29"/>
      <c r="M84" s="61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ht="18.75">
      <c r="A85" s="45"/>
      <c r="B85" s="29"/>
      <c r="C85" s="29"/>
      <c r="D85" s="51"/>
      <c r="E85" s="52"/>
      <c r="F85" s="29"/>
      <c r="G85" s="29"/>
      <c r="H85" s="29"/>
      <c r="I85" s="29"/>
      <c r="J85" s="29"/>
      <c r="K85" s="29"/>
      <c r="L85" s="29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ht="18.75">
      <c r="A86" s="45"/>
      <c r="B86" s="29"/>
      <c r="C86" s="29"/>
      <c r="D86" s="51"/>
      <c r="E86" s="29"/>
      <c r="F86" s="29"/>
      <c r="G86" s="29"/>
      <c r="H86" s="29"/>
      <c r="I86" s="52"/>
      <c r="J86" s="29"/>
      <c r="K86" s="29"/>
      <c r="L86" s="29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ht="18.75">
      <c r="A87" s="45"/>
      <c r="B87" s="29"/>
      <c r="C87" s="29"/>
      <c r="D87" s="51"/>
      <c r="E87" s="29"/>
      <c r="F87" s="29"/>
      <c r="G87" s="29"/>
      <c r="H87" s="29"/>
      <c r="I87" s="29"/>
      <c r="J87" s="29"/>
      <c r="K87" s="29"/>
      <c r="L87" s="29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18.75">
      <c r="A88" s="45"/>
      <c r="B88" s="29"/>
      <c r="C88" s="29"/>
      <c r="D88" s="51"/>
      <c r="E88" s="29"/>
      <c r="F88" s="29"/>
      <c r="G88" s="29"/>
      <c r="H88" s="29"/>
      <c r="I88" s="29"/>
      <c r="J88" s="29"/>
      <c r="K88" s="29"/>
      <c r="L88" s="29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ht="18.75">
      <c r="A89" s="45"/>
      <c r="B89" s="29"/>
      <c r="C89" s="29"/>
      <c r="D89" s="51"/>
      <c r="E89" s="52"/>
      <c r="F89" s="29"/>
      <c r="G89" s="29"/>
      <c r="H89" s="29"/>
      <c r="I89" s="52"/>
      <c r="J89" s="29"/>
      <c r="K89" s="29"/>
      <c r="L89" s="29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18.75">
      <c r="A90" s="45"/>
      <c r="B90" s="29"/>
      <c r="C90" s="29"/>
      <c r="D90" s="51"/>
      <c r="E90" s="29"/>
      <c r="F90" s="29"/>
      <c r="G90" s="29"/>
      <c r="H90" s="29"/>
      <c r="I90" s="29"/>
      <c r="J90" s="29"/>
      <c r="K90" s="29"/>
      <c r="L90" s="29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ht="18.75">
      <c r="A91" s="45"/>
      <c r="B91" s="29"/>
      <c r="C91" s="29"/>
      <c r="D91" s="51"/>
      <c r="E91" s="29"/>
      <c r="F91" s="29"/>
      <c r="G91" s="29"/>
      <c r="H91" s="29"/>
      <c r="I91" s="29"/>
      <c r="J91" s="29"/>
      <c r="K91" s="29"/>
      <c r="L91" s="29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ht="18.75">
      <c r="A92" s="45"/>
      <c r="B92" s="29"/>
      <c r="C92" s="29"/>
      <c r="D92" s="51"/>
      <c r="E92" s="29"/>
      <c r="F92" s="29"/>
      <c r="G92" s="29"/>
      <c r="H92" s="29"/>
      <c r="I92" s="29"/>
      <c r="J92" s="29"/>
      <c r="K92" s="29"/>
      <c r="L92" s="29"/>
      <c r="M92" s="61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ht="18.75">
      <c r="A93" s="45"/>
      <c r="B93" s="29"/>
      <c r="C93" s="29"/>
      <c r="D93" s="51"/>
      <c r="E93" s="29"/>
      <c r="F93" s="29"/>
      <c r="G93" s="29"/>
      <c r="H93" s="29"/>
      <c r="I93" s="29"/>
      <c r="J93" s="29"/>
      <c r="K93" s="29"/>
      <c r="L93" s="29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ht="18.75">
      <c r="A94" s="45"/>
      <c r="B94" s="29"/>
      <c r="C94" s="29"/>
      <c r="D94" s="51"/>
      <c r="E94" s="29"/>
      <c r="F94" s="29"/>
      <c r="G94" s="29"/>
      <c r="H94" s="29"/>
      <c r="I94" s="29"/>
      <c r="J94" s="29"/>
      <c r="K94" s="29"/>
      <c r="L94" s="29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ht="18.75">
      <c r="A95" s="45"/>
      <c r="B95" s="29"/>
      <c r="C95" s="29"/>
      <c r="D95" s="51"/>
      <c r="E95" s="29"/>
      <c r="F95" s="29"/>
      <c r="G95" s="29"/>
      <c r="H95" s="29"/>
      <c r="I95" s="29"/>
      <c r="J95" s="29"/>
      <c r="K95" s="29"/>
      <c r="L95" s="29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18.75">
      <c r="A96" s="45"/>
      <c r="B96" s="29"/>
      <c r="C96" s="29"/>
      <c r="D96" s="51"/>
      <c r="E96" s="29"/>
      <c r="F96" s="29"/>
      <c r="G96" s="29"/>
      <c r="H96" s="29"/>
      <c r="I96" s="29"/>
      <c r="J96" s="29"/>
      <c r="K96" s="29"/>
      <c r="L96" s="29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ht="18.75">
      <c r="A97" s="45"/>
      <c r="B97" s="29"/>
      <c r="C97" s="29"/>
      <c r="D97" s="51"/>
      <c r="E97" s="29"/>
      <c r="F97" s="29"/>
      <c r="G97" s="29"/>
      <c r="H97" s="29"/>
      <c r="I97" s="29"/>
      <c r="J97" s="29"/>
      <c r="K97" s="29"/>
      <c r="L97" s="29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ht="18.75">
      <c r="A98" s="45"/>
      <c r="B98" s="29"/>
      <c r="C98" s="29"/>
      <c r="D98" s="51"/>
      <c r="E98" s="29"/>
      <c r="F98" s="29"/>
      <c r="G98" s="29"/>
      <c r="H98" s="29"/>
      <c r="I98" s="29"/>
      <c r="J98" s="29"/>
      <c r="K98" s="29"/>
      <c r="L98" s="29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ht="18.75">
      <c r="A99" s="45"/>
      <c r="B99" s="29"/>
      <c r="C99" s="29"/>
      <c r="D99" s="51"/>
      <c r="E99" s="29"/>
      <c r="F99" s="29"/>
      <c r="G99" s="29"/>
      <c r="H99" s="29"/>
      <c r="I99" s="29"/>
      <c r="J99" s="29"/>
      <c r="K99" s="29"/>
      <c r="L99" s="29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ht="18.75">
      <c r="A100" s="45"/>
      <c r="B100" s="29"/>
      <c r="C100" s="29"/>
      <c r="D100" s="51"/>
      <c r="E100" s="29"/>
      <c r="F100" s="29"/>
      <c r="G100" s="29"/>
      <c r="H100" s="29"/>
      <c r="I100" s="29"/>
      <c r="J100" s="29"/>
      <c r="K100" s="29"/>
      <c r="L100" s="29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ht="18.75">
      <c r="A101" s="45"/>
      <c r="B101" s="29"/>
      <c r="C101" s="29"/>
      <c r="D101" s="51"/>
      <c r="E101" s="29"/>
      <c r="F101" s="29"/>
      <c r="G101" s="29"/>
      <c r="H101" s="29"/>
      <c r="I101" s="29"/>
      <c r="J101" s="29"/>
      <c r="K101" s="29"/>
      <c r="L101" s="29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ht="18.75">
      <c r="A102" s="45"/>
      <c r="B102" s="29"/>
      <c r="C102" s="29"/>
      <c r="D102" s="51"/>
      <c r="E102" s="29"/>
      <c r="F102" s="29"/>
      <c r="G102" s="29"/>
      <c r="H102" s="29"/>
      <c r="I102" s="29"/>
      <c r="J102" s="29"/>
      <c r="K102" s="29"/>
      <c r="L102" s="29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ht="18.75">
      <c r="A103" s="45"/>
      <c r="B103" s="29"/>
      <c r="C103" s="29"/>
      <c r="D103" s="51"/>
      <c r="E103" s="29"/>
      <c r="F103" s="29"/>
      <c r="G103" s="29"/>
      <c r="H103" s="29"/>
      <c r="I103" s="29"/>
      <c r="J103" s="29"/>
      <c r="K103" s="29"/>
      <c r="L103" s="29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</sheetData>
  <sheetProtection/>
  <mergeCells count="23">
    <mergeCell ref="I3:L3"/>
    <mergeCell ref="M3:P3"/>
    <mergeCell ref="Q3:T3"/>
    <mergeCell ref="U3:X3"/>
    <mergeCell ref="A6:X6"/>
    <mergeCell ref="B7:D7"/>
    <mergeCell ref="H79:P79"/>
    <mergeCell ref="S79:W79"/>
    <mergeCell ref="A26:A29"/>
    <mergeCell ref="C26:C28"/>
    <mergeCell ref="E77:G77"/>
    <mergeCell ref="J77:K77"/>
    <mergeCell ref="A36:A43"/>
    <mergeCell ref="B80:D80"/>
    <mergeCell ref="H80:P80"/>
    <mergeCell ref="B81:D81"/>
    <mergeCell ref="A2:X2"/>
    <mergeCell ref="A3:A4"/>
    <mergeCell ref="C3:C4"/>
    <mergeCell ref="D3:D4"/>
    <mergeCell ref="E3:H3"/>
    <mergeCell ref="A31:A34"/>
    <mergeCell ref="C31:C33"/>
  </mergeCells>
  <printOptions/>
  <pageMargins left="0.25" right="0.25" top="0.75" bottom="0.75" header="0.3" footer="0.3"/>
  <pageSetup fitToHeight="0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User</cp:lastModifiedBy>
  <cp:lastPrinted>2016-09-08T05:05:33Z</cp:lastPrinted>
  <dcterms:created xsi:type="dcterms:W3CDTF">2012-05-22T08:33:39Z</dcterms:created>
  <dcterms:modified xsi:type="dcterms:W3CDTF">2016-09-08T05:06:20Z</dcterms:modified>
  <cp:category/>
  <cp:version/>
  <cp:contentType/>
  <cp:contentStatus/>
</cp:coreProperties>
</file>